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ig\Documents\BaseballBets\data\testing\"/>
    </mc:Choice>
  </mc:AlternateContent>
  <xr:revisionPtr revIDLastSave="0" documentId="13_ncr:1_{F8062AE3-1E4B-4F01-9F79-8320CE2C3C03}" xr6:coauthVersionLast="47" xr6:coauthVersionMax="47" xr10:uidLastSave="{00000000-0000-0000-0000-000000000000}"/>
  <bookViews>
    <workbookView xWindow="-120" yWindow="-120" windowWidth="38640" windowHeight="21840" xr2:uid="{7FC25754-7080-4028-94AB-4DADC37FA493}"/>
  </bookViews>
  <sheets>
    <sheet name="Sheet1" sheetId="1" r:id="rId1"/>
    <sheet name="Sheet2" sheetId="2" r:id="rId2"/>
  </sheets>
  <definedNames>
    <definedName name="_xlnm._FilterDatabase" localSheetId="0" hidden="1">Sheet1!$A$1:$AI$1472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06" i="2" l="1"/>
  <c r="Q105" i="2"/>
  <c r="Q104" i="2"/>
  <c r="Q101" i="2"/>
  <c r="Q100" i="2"/>
  <c r="Q99" i="2"/>
  <c r="Q112" i="2"/>
  <c r="O112" i="2"/>
  <c r="N112" i="2"/>
  <c r="R111" i="2"/>
  <c r="P111" i="2"/>
  <c r="R110" i="2"/>
  <c r="P110" i="2"/>
  <c r="R109" i="2"/>
  <c r="P109" i="2"/>
  <c r="R108" i="2"/>
  <c r="P108" i="2"/>
  <c r="R107" i="2"/>
  <c r="P107" i="2"/>
  <c r="R106" i="2"/>
  <c r="P106" i="2"/>
  <c r="AA105" i="2"/>
  <c r="AA106" i="2" s="1"/>
  <c r="AA107" i="2" s="1"/>
  <c r="AA108" i="2" s="1"/>
  <c r="AA109" i="2" s="1"/>
  <c r="AA110" i="2" s="1"/>
  <c r="R105" i="2"/>
  <c r="P105" i="2"/>
  <c r="Q98" i="2"/>
  <c r="R104" i="2" l="1"/>
  <c r="P104" i="2"/>
  <c r="R103" i="2"/>
  <c r="P103" i="2"/>
  <c r="R102" i="2"/>
  <c r="P102" i="2"/>
  <c r="R101" i="2"/>
  <c r="P101" i="2"/>
  <c r="R100" i="2"/>
  <c r="P100" i="2"/>
  <c r="R99" i="2"/>
  <c r="P99" i="2"/>
  <c r="AA98" i="2"/>
  <c r="AA99" i="2" s="1"/>
  <c r="AA100" i="2" s="1"/>
  <c r="AA101" i="2" s="1"/>
  <c r="AA102" i="2" s="1"/>
  <c r="AA103" i="2" s="1"/>
  <c r="R98" i="2"/>
  <c r="P98" i="2"/>
  <c r="Q92" i="2"/>
  <c r="Q73" i="2" l="1"/>
  <c r="Q84" i="2"/>
  <c r="AA84" i="2" s="1"/>
  <c r="AA85" i="2" s="1"/>
  <c r="AA86" i="2" s="1"/>
  <c r="AA87" i="2" s="1"/>
  <c r="AA88" i="2" s="1"/>
  <c r="AA89" i="2" s="1"/>
  <c r="Q83" i="2"/>
  <c r="R83" i="2" s="1"/>
  <c r="Q79" i="2"/>
  <c r="Q75" i="2"/>
  <c r="Q74" i="2"/>
  <c r="R74" i="2" s="1"/>
  <c r="R97" i="2"/>
  <c r="P97" i="2"/>
  <c r="R96" i="2"/>
  <c r="P96" i="2"/>
  <c r="R95" i="2"/>
  <c r="P95" i="2"/>
  <c r="R94" i="2"/>
  <c r="P94" i="2"/>
  <c r="R93" i="2"/>
  <c r="P93" i="2"/>
  <c r="R92" i="2"/>
  <c r="P92" i="2"/>
  <c r="AA91" i="2"/>
  <c r="AA92" i="2" s="1"/>
  <c r="AA93" i="2" s="1"/>
  <c r="AA94" i="2" s="1"/>
  <c r="AA95" i="2" s="1"/>
  <c r="AA96" i="2" s="1"/>
  <c r="R91" i="2"/>
  <c r="P91" i="2"/>
  <c r="R90" i="2"/>
  <c r="P90" i="2"/>
  <c r="R89" i="2"/>
  <c r="P89" i="2"/>
  <c r="R88" i="2"/>
  <c r="P88" i="2"/>
  <c r="R87" i="2"/>
  <c r="P87" i="2"/>
  <c r="R86" i="2"/>
  <c r="P86" i="2"/>
  <c r="R85" i="2"/>
  <c r="P85" i="2"/>
  <c r="R84" i="2"/>
  <c r="P84" i="2"/>
  <c r="Q71" i="2"/>
  <c r="R71" i="2" s="1"/>
  <c r="AD3" i="2"/>
  <c r="AE3" i="2" s="1"/>
  <c r="Q66" i="2"/>
  <c r="R66" i="2" s="1"/>
  <c r="Q62" i="2"/>
  <c r="R62" i="2" s="1"/>
  <c r="R82" i="2"/>
  <c r="R81" i="2"/>
  <c r="R80" i="2"/>
  <c r="R79" i="2"/>
  <c r="R78" i="2"/>
  <c r="R77" i="2"/>
  <c r="R76" i="2"/>
  <c r="R75" i="2"/>
  <c r="R73" i="2"/>
  <c r="R72" i="2"/>
  <c r="R70" i="2"/>
  <c r="R69" i="2"/>
  <c r="R68" i="2"/>
  <c r="R67" i="2"/>
  <c r="R65" i="2"/>
  <c r="R64" i="2"/>
  <c r="R63" i="2"/>
  <c r="R61" i="2"/>
  <c r="R60" i="2"/>
  <c r="R59" i="2"/>
  <c r="R58" i="2"/>
  <c r="R57" i="2"/>
  <c r="R56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R55" i="2"/>
  <c r="AA77" i="2"/>
  <c r="AA70" i="2"/>
  <c r="AA63" i="2"/>
  <c r="AA56" i="2"/>
  <c r="AC3" i="2"/>
  <c r="T1408" i="1"/>
  <c r="U1408" i="1" s="1"/>
  <c r="T1409" i="1"/>
  <c r="U1409" i="1" s="1"/>
  <c r="T1425" i="1"/>
  <c r="U1425" i="1" s="1"/>
  <c r="T1456" i="1"/>
  <c r="U1456" i="1" s="1"/>
  <c r="T1323" i="1"/>
  <c r="U1323" i="1" s="1"/>
  <c r="O1324" i="1"/>
  <c r="T1324" i="1" s="1"/>
  <c r="U1324" i="1" s="1"/>
  <c r="O1325" i="1"/>
  <c r="T1325" i="1" s="1"/>
  <c r="U1325" i="1" s="1"/>
  <c r="O1326" i="1"/>
  <c r="T1326" i="1" s="1"/>
  <c r="U1326" i="1" s="1"/>
  <c r="O1327" i="1"/>
  <c r="T1327" i="1" s="1"/>
  <c r="U1327" i="1" s="1"/>
  <c r="O1328" i="1"/>
  <c r="T1328" i="1" s="1"/>
  <c r="U1328" i="1" s="1"/>
  <c r="O1329" i="1"/>
  <c r="T1329" i="1" s="1"/>
  <c r="U1329" i="1" s="1"/>
  <c r="O1330" i="1"/>
  <c r="T1330" i="1" s="1"/>
  <c r="U1330" i="1" s="1"/>
  <c r="O1331" i="1"/>
  <c r="T1331" i="1" s="1"/>
  <c r="U1331" i="1" s="1"/>
  <c r="O1332" i="1"/>
  <c r="T1332" i="1" s="1"/>
  <c r="U1332" i="1" s="1"/>
  <c r="O1333" i="1"/>
  <c r="T1333" i="1" s="1"/>
  <c r="U1333" i="1" s="1"/>
  <c r="O1334" i="1"/>
  <c r="T1334" i="1" s="1"/>
  <c r="U1334" i="1" s="1"/>
  <c r="O1335" i="1"/>
  <c r="T1335" i="1" s="1"/>
  <c r="U1335" i="1" s="1"/>
  <c r="O1336" i="1"/>
  <c r="T1336" i="1" s="1"/>
  <c r="U1336" i="1" s="1"/>
  <c r="O1337" i="1"/>
  <c r="T1337" i="1" s="1"/>
  <c r="U1337" i="1" s="1"/>
  <c r="O1338" i="1"/>
  <c r="T1338" i="1" s="1"/>
  <c r="U1338" i="1" s="1"/>
  <c r="O1339" i="1"/>
  <c r="T1339" i="1" s="1"/>
  <c r="U1339" i="1" s="1"/>
  <c r="O1340" i="1"/>
  <c r="T1340" i="1" s="1"/>
  <c r="U1340" i="1" s="1"/>
  <c r="O1341" i="1"/>
  <c r="T1341" i="1" s="1"/>
  <c r="U1341" i="1" s="1"/>
  <c r="O1342" i="1"/>
  <c r="T1342" i="1" s="1"/>
  <c r="U1342" i="1" s="1"/>
  <c r="O1343" i="1"/>
  <c r="T1343" i="1" s="1"/>
  <c r="U1343" i="1" s="1"/>
  <c r="O1344" i="1"/>
  <c r="T1344" i="1" s="1"/>
  <c r="U1344" i="1" s="1"/>
  <c r="O1345" i="1"/>
  <c r="T1345" i="1" s="1"/>
  <c r="U1345" i="1" s="1"/>
  <c r="O1346" i="1"/>
  <c r="T1346" i="1" s="1"/>
  <c r="U1346" i="1" s="1"/>
  <c r="O1347" i="1"/>
  <c r="T1347" i="1" s="1"/>
  <c r="U1347" i="1" s="1"/>
  <c r="O1348" i="1"/>
  <c r="T1348" i="1" s="1"/>
  <c r="U1348" i="1" s="1"/>
  <c r="O1349" i="1"/>
  <c r="T1349" i="1" s="1"/>
  <c r="U1349" i="1" s="1"/>
  <c r="O1350" i="1"/>
  <c r="T1350" i="1" s="1"/>
  <c r="U1350" i="1" s="1"/>
  <c r="O1351" i="1"/>
  <c r="T1351" i="1" s="1"/>
  <c r="U1351" i="1" s="1"/>
  <c r="O1352" i="1"/>
  <c r="T1352" i="1" s="1"/>
  <c r="U1352" i="1" s="1"/>
  <c r="O1353" i="1"/>
  <c r="T1353" i="1" s="1"/>
  <c r="U1353" i="1" s="1"/>
  <c r="O1354" i="1"/>
  <c r="T1354" i="1" s="1"/>
  <c r="U1354" i="1" s="1"/>
  <c r="O1355" i="1"/>
  <c r="T1355" i="1" s="1"/>
  <c r="U1355" i="1" s="1"/>
  <c r="O1356" i="1"/>
  <c r="T1356" i="1" s="1"/>
  <c r="U1356" i="1" s="1"/>
  <c r="O1357" i="1"/>
  <c r="T1357" i="1" s="1"/>
  <c r="U1357" i="1" s="1"/>
  <c r="O1358" i="1"/>
  <c r="T1358" i="1" s="1"/>
  <c r="U1358" i="1" s="1"/>
  <c r="O1359" i="1"/>
  <c r="T1359" i="1" s="1"/>
  <c r="U1359" i="1" s="1"/>
  <c r="O1360" i="1"/>
  <c r="T1360" i="1" s="1"/>
  <c r="U1360" i="1" s="1"/>
  <c r="O1361" i="1"/>
  <c r="T1361" i="1" s="1"/>
  <c r="U1361" i="1" s="1"/>
  <c r="O1362" i="1"/>
  <c r="T1362" i="1" s="1"/>
  <c r="U1362" i="1" s="1"/>
  <c r="O1363" i="1"/>
  <c r="T1363" i="1" s="1"/>
  <c r="U1363" i="1" s="1"/>
  <c r="O1364" i="1"/>
  <c r="T1364" i="1" s="1"/>
  <c r="U1364" i="1" s="1"/>
  <c r="O1365" i="1"/>
  <c r="T1365" i="1" s="1"/>
  <c r="U1365" i="1" s="1"/>
  <c r="O1366" i="1"/>
  <c r="T1366" i="1" s="1"/>
  <c r="U1366" i="1" s="1"/>
  <c r="O1367" i="1"/>
  <c r="T1367" i="1" s="1"/>
  <c r="U1367" i="1" s="1"/>
  <c r="O1368" i="1"/>
  <c r="T1368" i="1" s="1"/>
  <c r="U1368" i="1" s="1"/>
  <c r="O1369" i="1"/>
  <c r="T1369" i="1" s="1"/>
  <c r="U1369" i="1" s="1"/>
  <c r="O1370" i="1"/>
  <c r="T1370" i="1" s="1"/>
  <c r="U1370" i="1" s="1"/>
  <c r="O1371" i="1"/>
  <c r="T1371" i="1" s="1"/>
  <c r="U1371" i="1" s="1"/>
  <c r="O1372" i="1"/>
  <c r="T1372" i="1" s="1"/>
  <c r="U1372" i="1" s="1"/>
  <c r="O1373" i="1"/>
  <c r="T1373" i="1" s="1"/>
  <c r="U1373" i="1" s="1"/>
  <c r="O1374" i="1"/>
  <c r="T1374" i="1" s="1"/>
  <c r="U1374" i="1" s="1"/>
  <c r="O1375" i="1"/>
  <c r="T1375" i="1" s="1"/>
  <c r="U1375" i="1" s="1"/>
  <c r="O1376" i="1"/>
  <c r="T1376" i="1" s="1"/>
  <c r="U1376" i="1" s="1"/>
  <c r="O1377" i="1"/>
  <c r="T1377" i="1" s="1"/>
  <c r="U1377" i="1" s="1"/>
  <c r="O1378" i="1"/>
  <c r="T1378" i="1" s="1"/>
  <c r="U1378" i="1" s="1"/>
  <c r="O1379" i="1"/>
  <c r="T1379" i="1" s="1"/>
  <c r="U1379" i="1" s="1"/>
  <c r="O1380" i="1"/>
  <c r="T1380" i="1" s="1"/>
  <c r="U1380" i="1" s="1"/>
  <c r="O1381" i="1"/>
  <c r="T1381" i="1" s="1"/>
  <c r="U1381" i="1" s="1"/>
  <c r="O1382" i="1"/>
  <c r="T1382" i="1" s="1"/>
  <c r="U1382" i="1" s="1"/>
  <c r="O1383" i="1"/>
  <c r="T1383" i="1" s="1"/>
  <c r="U1383" i="1" s="1"/>
  <c r="O1384" i="1"/>
  <c r="T1384" i="1" s="1"/>
  <c r="U1384" i="1" s="1"/>
  <c r="O1385" i="1"/>
  <c r="T1385" i="1" s="1"/>
  <c r="U1385" i="1" s="1"/>
  <c r="O1386" i="1"/>
  <c r="T1386" i="1" s="1"/>
  <c r="U1386" i="1" s="1"/>
  <c r="O1387" i="1"/>
  <c r="T1387" i="1" s="1"/>
  <c r="U1387" i="1" s="1"/>
  <c r="O1388" i="1"/>
  <c r="T1388" i="1" s="1"/>
  <c r="U1388" i="1" s="1"/>
  <c r="O1389" i="1"/>
  <c r="T1389" i="1" s="1"/>
  <c r="U1389" i="1" s="1"/>
  <c r="O1390" i="1"/>
  <c r="T1390" i="1" s="1"/>
  <c r="U1390" i="1" s="1"/>
  <c r="O1391" i="1"/>
  <c r="T1391" i="1" s="1"/>
  <c r="U1391" i="1" s="1"/>
  <c r="O1392" i="1"/>
  <c r="T1392" i="1" s="1"/>
  <c r="U1392" i="1" s="1"/>
  <c r="O1393" i="1"/>
  <c r="T1393" i="1" s="1"/>
  <c r="U1393" i="1" s="1"/>
  <c r="O1394" i="1"/>
  <c r="T1394" i="1" s="1"/>
  <c r="U1394" i="1" s="1"/>
  <c r="O1395" i="1"/>
  <c r="T1395" i="1" s="1"/>
  <c r="U1395" i="1" s="1"/>
  <c r="O1396" i="1"/>
  <c r="T1396" i="1" s="1"/>
  <c r="U1396" i="1" s="1"/>
  <c r="O1397" i="1"/>
  <c r="T1397" i="1" s="1"/>
  <c r="U1397" i="1" s="1"/>
  <c r="O1398" i="1"/>
  <c r="T1398" i="1" s="1"/>
  <c r="U1398" i="1" s="1"/>
  <c r="O1399" i="1"/>
  <c r="T1399" i="1" s="1"/>
  <c r="U1399" i="1" s="1"/>
  <c r="O1400" i="1"/>
  <c r="T1400" i="1" s="1"/>
  <c r="U1400" i="1" s="1"/>
  <c r="O1401" i="1"/>
  <c r="T1401" i="1" s="1"/>
  <c r="U1401" i="1" s="1"/>
  <c r="O1402" i="1"/>
  <c r="T1402" i="1" s="1"/>
  <c r="U1402" i="1" s="1"/>
  <c r="O1403" i="1"/>
  <c r="T1403" i="1" s="1"/>
  <c r="U1403" i="1" s="1"/>
  <c r="O1404" i="1"/>
  <c r="T1404" i="1" s="1"/>
  <c r="U1404" i="1" s="1"/>
  <c r="O1405" i="1"/>
  <c r="T1405" i="1" s="1"/>
  <c r="U1405" i="1" s="1"/>
  <c r="O1406" i="1"/>
  <c r="T1406" i="1" s="1"/>
  <c r="U1406" i="1" s="1"/>
  <c r="O1407" i="1"/>
  <c r="T1407" i="1" s="1"/>
  <c r="U1407" i="1" s="1"/>
  <c r="O1408" i="1"/>
  <c r="O1409" i="1"/>
  <c r="O1410" i="1"/>
  <c r="T1410" i="1" s="1"/>
  <c r="U1410" i="1" s="1"/>
  <c r="O1411" i="1"/>
  <c r="T1411" i="1" s="1"/>
  <c r="U1411" i="1" s="1"/>
  <c r="O1412" i="1"/>
  <c r="T1412" i="1" s="1"/>
  <c r="U1412" i="1" s="1"/>
  <c r="O1413" i="1"/>
  <c r="T1413" i="1" s="1"/>
  <c r="U1413" i="1" s="1"/>
  <c r="O1414" i="1"/>
  <c r="T1414" i="1" s="1"/>
  <c r="U1414" i="1" s="1"/>
  <c r="O1415" i="1"/>
  <c r="T1415" i="1" s="1"/>
  <c r="U1415" i="1" s="1"/>
  <c r="O1416" i="1"/>
  <c r="T1416" i="1" s="1"/>
  <c r="U1416" i="1" s="1"/>
  <c r="O1417" i="1"/>
  <c r="T1417" i="1" s="1"/>
  <c r="U1417" i="1" s="1"/>
  <c r="O1418" i="1"/>
  <c r="T1418" i="1" s="1"/>
  <c r="U1418" i="1" s="1"/>
  <c r="O1419" i="1"/>
  <c r="T1419" i="1" s="1"/>
  <c r="U1419" i="1" s="1"/>
  <c r="O1420" i="1"/>
  <c r="T1420" i="1" s="1"/>
  <c r="U1420" i="1" s="1"/>
  <c r="O1421" i="1"/>
  <c r="T1421" i="1" s="1"/>
  <c r="U1421" i="1" s="1"/>
  <c r="O1422" i="1"/>
  <c r="T1422" i="1" s="1"/>
  <c r="U1422" i="1" s="1"/>
  <c r="O1423" i="1"/>
  <c r="T1423" i="1" s="1"/>
  <c r="U1423" i="1" s="1"/>
  <c r="O1424" i="1"/>
  <c r="T1424" i="1" s="1"/>
  <c r="U1424" i="1" s="1"/>
  <c r="O1425" i="1"/>
  <c r="O1426" i="1"/>
  <c r="T1426" i="1" s="1"/>
  <c r="U1426" i="1" s="1"/>
  <c r="O1427" i="1"/>
  <c r="T1427" i="1" s="1"/>
  <c r="U1427" i="1" s="1"/>
  <c r="O1428" i="1"/>
  <c r="T1428" i="1" s="1"/>
  <c r="U1428" i="1" s="1"/>
  <c r="O1429" i="1"/>
  <c r="T1429" i="1" s="1"/>
  <c r="U1429" i="1" s="1"/>
  <c r="O1430" i="1"/>
  <c r="T1430" i="1" s="1"/>
  <c r="U1430" i="1" s="1"/>
  <c r="O1431" i="1"/>
  <c r="T1431" i="1" s="1"/>
  <c r="U1431" i="1" s="1"/>
  <c r="O1432" i="1"/>
  <c r="T1432" i="1" s="1"/>
  <c r="U1432" i="1" s="1"/>
  <c r="O1433" i="1"/>
  <c r="T1433" i="1" s="1"/>
  <c r="U1433" i="1" s="1"/>
  <c r="O1434" i="1"/>
  <c r="T1434" i="1" s="1"/>
  <c r="U1434" i="1" s="1"/>
  <c r="O1435" i="1"/>
  <c r="T1435" i="1" s="1"/>
  <c r="U1435" i="1" s="1"/>
  <c r="O1436" i="1"/>
  <c r="T1436" i="1" s="1"/>
  <c r="U1436" i="1" s="1"/>
  <c r="O1437" i="1"/>
  <c r="T1437" i="1" s="1"/>
  <c r="U1437" i="1" s="1"/>
  <c r="O1438" i="1"/>
  <c r="T1438" i="1" s="1"/>
  <c r="U1438" i="1" s="1"/>
  <c r="O1439" i="1"/>
  <c r="T1439" i="1" s="1"/>
  <c r="U1439" i="1" s="1"/>
  <c r="O1440" i="1"/>
  <c r="T1440" i="1" s="1"/>
  <c r="U1440" i="1" s="1"/>
  <c r="O1441" i="1"/>
  <c r="T1441" i="1" s="1"/>
  <c r="U1441" i="1" s="1"/>
  <c r="O1442" i="1"/>
  <c r="T1442" i="1" s="1"/>
  <c r="U1442" i="1" s="1"/>
  <c r="O1443" i="1"/>
  <c r="T1443" i="1" s="1"/>
  <c r="U1443" i="1" s="1"/>
  <c r="O1444" i="1"/>
  <c r="T1444" i="1" s="1"/>
  <c r="U1444" i="1" s="1"/>
  <c r="O1445" i="1"/>
  <c r="T1445" i="1" s="1"/>
  <c r="U1445" i="1" s="1"/>
  <c r="O1446" i="1"/>
  <c r="T1446" i="1" s="1"/>
  <c r="U1446" i="1" s="1"/>
  <c r="O1447" i="1"/>
  <c r="T1447" i="1" s="1"/>
  <c r="U1447" i="1" s="1"/>
  <c r="O1448" i="1"/>
  <c r="T1448" i="1" s="1"/>
  <c r="U1448" i="1" s="1"/>
  <c r="O1449" i="1"/>
  <c r="T1449" i="1" s="1"/>
  <c r="U1449" i="1" s="1"/>
  <c r="O1450" i="1"/>
  <c r="T1450" i="1" s="1"/>
  <c r="U1450" i="1" s="1"/>
  <c r="O1451" i="1"/>
  <c r="T1451" i="1" s="1"/>
  <c r="U1451" i="1" s="1"/>
  <c r="O1452" i="1"/>
  <c r="T1452" i="1" s="1"/>
  <c r="U1452" i="1" s="1"/>
  <c r="O1453" i="1"/>
  <c r="T1453" i="1" s="1"/>
  <c r="U1453" i="1" s="1"/>
  <c r="O1454" i="1"/>
  <c r="T1454" i="1" s="1"/>
  <c r="U1454" i="1" s="1"/>
  <c r="O1455" i="1"/>
  <c r="T1455" i="1" s="1"/>
  <c r="U1455" i="1" s="1"/>
  <c r="O1456" i="1"/>
  <c r="O1457" i="1"/>
  <c r="T1457" i="1" s="1"/>
  <c r="U1457" i="1" s="1"/>
  <c r="O1458" i="1"/>
  <c r="T1458" i="1" s="1"/>
  <c r="U1458" i="1" s="1"/>
  <c r="O1459" i="1"/>
  <c r="T1459" i="1" s="1"/>
  <c r="U1459" i="1" s="1"/>
  <c r="O1460" i="1"/>
  <c r="T1460" i="1" s="1"/>
  <c r="U1460" i="1" s="1"/>
  <c r="O1461" i="1"/>
  <c r="T1461" i="1" s="1"/>
  <c r="U1461" i="1" s="1"/>
  <c r="O1462" i="1"/>
  <c r="T1462" i="1" s="1"/>
  <c r="U1462" i="1" s="1"/>
  <c r="O1463" i="1"/>
  <c r="T1463" i="1" s="1"/>
  <c r="U1463" i="1" s="1"/>
  <c r="O1464" i="1"/>
  <c r="T1464" i="1" s="1"/>
  <c r="U1464" i="1" s="1"/>
  <c r="O1465" i="1"/>
  <c r="T1465" i="1" s="1"/>
  <c r="U1465" i="1" s="1"/>
  <c r="O1466" i="1"/>
  <c r="T1466" i="1" s="1"/>
  <c r="U1466" i="1" s="1"/>
  <c r="O1467" i="1"/>
  <c r="T1467" i="1" s="1"/>
  <c r="U1467" i="1" s="1"/>
  <c r="O1468" i="1"/>
  <c r="T1468" i="1" s="1"/>
  <c r="U1468" i="1" s="1"/>
  <c r="O1469" i="1"/>
  <c r="T1469" i="1" s="1"/>
  <c r="U1469" i="1" s="1"/>
  <c r="O1470" i="1"/>
  <c r="T1470" i="1" s="1"/>
  <c r="U1470" i="1" s="1"/>
  <c r="O1471" i="1"/>
  <c r="T1471" i="1" s="1"/>
  <c r="U1471" i="1" s="1"/>
  <c r="O1472" i="1"/>
  <c r="T1472" i="1" s="1"/>
  <c r="U1472" i="1" s="1"/>
  <c r="O1323" i="1"/>
  <c r="D3" i="2"/>
  <c r="E3" i="2"/>
  <c r="I3" i="2"/>
  <c r="L3" i="2" s="1"/>
  <c r="Z3" i="2" s="1"/>
  <c r="J3" i="2"/>
  <c r="A4" i="2"/>
  <c r="A5" i="2" s="1"/>
  <c r="A6" i="2" s="1"/>
  <c r="A7" i="2" s="1"/>
  <c r="A8" i="2" s="1"/>
  <c r="A9" i="2" s="1"/>
  <c r="A10" i="2" s="1"/>
  <c r="AC10" i="2" s="1"/>
  <c r="AC6" i="2" l="1"/>
  <c r="I9" i="2"/>
  <c r="D8" i="2"/>
  <c r="D4" i="2"/>
  <c r="AC5" i="2"/>
  <c r="AC4" i="2"/>
  <c r="D5" i="2"/>
  <c r="J7" i="2"/>
  <c r="I7" i="2"/>
  <c r="D7" i="2"/>
  <c r="J6" i="2"/>
  <c r="AC9" i="2"/>
  <c r="AC7" i="2"/>
  <c r="E7" i="2"/>
  <c r="I6" i="2"/>
  <c r="AC8" i="2"/>
  <c r="E6" i="2"/>
  <c r="D6" i="2"/>
  <c r="J9" i="2"/>
  <c r="K9" i="2" s="1"/>
  <c r="I5" i="2"/>
  <c r="E5" i="2"/>
  <c r="D9" i="2"/>
  <c r="J8" i="2"/>
  <c r="J4" i="2"/>
  <c r="K4" i="2" s="1"/>
  <c r="J5" i="2"/>
  <c r="E9" i="2"/>
  <c r="I8" i="2"/>
  <c r="I4" i="2"/>
  <c r="E8" i="2"/>
  <c r="E4" i="2"/>
  <c r="F4" i="2" s="1"/>
  <c r="N3" i="2"/>
  <c r="O3" i="2"/>
  <c r="S3" i="2"/>
  <c r="T3" i="2"/>
  <c r="S8" i="2"/>
  <c r="T8" i="2"/>
  <c r="N8" i="2"/>
  <c r="O8" i="2"/>
  <c r="T6" i="2"/>
  <c r="N6" i="2"/>
  <c r="S6" i="2"/>
  <c r="O6" i="2"/>
  <c r="N5" i="2"/>
  <c r="O5" i="2"/>
  <c r="S5" i="2"/>
  <c r="T5" i="2"/>
  <c r="O7" i="2"/>
  <c r="N7" i="2"/>
  <c r="S7" i="2"/>
  <c r="T7" i="2"/>
  <c r="O9" i="2"/>
  <c r="T9" i="2"/>
  <c r="S9" i="2"/>
  <c r="N9" i="2"/>
  <c r="O4" i="2"/>
  <c r="S4" i="2"/>
  <c r="T4" i="2"/>
  <c r="N4" i="2"/>
  <c r="G6" i="2"/>
  <c r="H6" i="2" s="1"/>
  <c r="F3" i="2"/>
  <c r="G3" i="2"/>
  <c r="Y3" i="2" s="1"/>
  <c r="F8" i="2"/>
  <c r="F6" i="2"/>
  <c r="K3" i="2"/>
  <c r="M3" i="2"/>
  <c r="G8" i="2"/>
  <c r="A11" i="2"/>
  <c r="AE117" i="2"/>
  <c r="AE118" i="2" s="1"/>
  <c r="AF117" i="2"/>
  <c r="AF118" i="2" s="1"/>
  <c r="AD117" i="2"/>
  <c r="AD118" i="2" s="1"/>
  <c r="F9" i="2" l="1"/>
  <c r="V8" i="2"/>
  <c r="W8" i="2" s="1"/>
  <c r="L4" i="2"/>
  <c r="M4" i="2" s="1"/>
  <c r="K6" i="2"/>
  <c r="P8" i="2"/>
  <c r="Q4" i="2"/>
  <c r="R4" i="2" s="1"/>
  <c r="G7" i="2"/>
  <c r="H7" i="2" s="1"/>
  <c r="U3" i="2"/>
  <c r="P7" i="2"/>
  <c r="Q3" i="2"/>
  <c r="AA3" i="2" s="1"/>
  <c r="AA4" i="2" s="1"/>
  <c r="V5" i="2"/>
  <c r="W5" i="2" s="1"/>
  <c r="L6" i="2"/>
  <c r="M6" i="2" s="1"/>
  <c r="U8" i="2"/>
  <c r="L5" i="2"/>
  <c r="M5" i="2" s="1"/>
  <c r="Q6" i="2"/>
  <c r="R6" i="2" s="1"/>
  <c r="K7" i="2"/>
  <c r="V4" i="2"/>
  <c r="W4" i="2" s="1"/>
  <c r="L8" i="2"/>
  <c r="M8" i="2" s="1"/>
  <c r="U9" i="2"/>
  <c r="Q8" i="2"/>
  <c r="R8" i="2" s="1"/>
  <c r="F5" i="2"/>
  <c r="V3" i="2"/>
  <c r="W3" i="2" s="1"/>
  <c r="AB3" i="2" s="1"/>
  <c r="L7" i="2"/>
  <c r="M7" i="2" s="1"/>
  <c r="G9" i="2"/>
  <c r="H9" i="2" s="1"/>
  <c r="P3" i="2"/>
  <c r="Q7" i="2"/>
  <c r="R7" i="2" s="1"/>
  <c r="F7" i="2"/>
  <c r="L9" i="2"/>
  <c r="M9" i="2" s="1"/>
  <c r="K5" i="2"/>
  <c r="Q9" i="2"/>
  <c r="R9" i="2" s="1"/>
  <c r="A12" i="2"/>
  <c r="AC11" i="2"/>
  <c r="K8" i="2"/>
  <c r="G5" i="2"/>
  <c r="H5" i="2" s="1"/>
  <c r="U4" i="2"/>
  <c r="V6" i="2"/>
  <c r="W6" i="2" s="1"/>
  <c r="P6" i="2"/>
  <c r="G4" i="2"/>
  <c r="H4" i="2" s="1"/>
  <c r="V7" i="2"/>
  <c r="W7" i="2" s="1"/>
  <c r="AD119" i="2"/>
  <c r="AF119" i="2"/>
  <c r="AE119" i="2"/>
  <c r="V9" i="2"/>
  <c r="W9" i="2" s="1"/>
  <c r="P5" i="2"/>
  <c r="P9" i="2"/>
  <c r="U7" i="2"/>
  <c r="U5" i="2"/>
  <c r="P4" i="2"/>
  <c r="U6" i="2"/>
  <c r="Q5" i="2"/>
  <c r="R5" i="2" s="1"/>
  <c r="H3" i="2"/>
  <c r="Z4" i="2"/>
  <c r="H8" i="2"/>
  <c r="C15" i="2"/>
  <c r="C16" i="2" s="1"/>
  <c r="Z5" i="2" l="1"/>
  <c r="AB4" i="2"/>
  <c r="AB5" i="2" s="1"/>
  <c r="R3" i="2"/>
  <c r="Z6" i="2"/>
  <c r="Z7" i="2" s="1"/>
  <c r="Z8" i="2" s="1"/>
  <c r="Z9" i="2" s="1"/>
  <c r="AB6" i="2"/>
  <c r="AB7" i="2" s="1"/>
  <c r="AB8" i="2" s="1"/>
  <c r="Y4" i="2"/>
  <c r="Y5" i="2" s="1"/>
  <c r="Y6" i="2" s="1"/>
  <c r="Y7" i="2" s="1"/>
  <c r="Y8" i="2" s="1"/>
  <c r="Y9" i="2" s="1"/>
  <c r="A13" i="2"/>
  <c r="AC12" i="2"/>
  <c r="AG119" i="2"/>
  <c r="AB9" i="2"/>
  <c r="AA5" i="2"/>
  <c r="AA6" i="2" s="1"/>
  <c r="AA7" i="2" s="1"/>
  <c r="AA8" i="2" s="1"/>
  <c r="AA9" i="2" s="1"/>
  <c r="C17" i="2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A14" i="2" l="1"/>
  <c r="AC13" i="2"/>
  <c r="C46" i="2"/>
  <c r="AC14" i="2" l="1"/>
  <c r="A15" i="2"/>
  <c r="N14" i="2"/>
  <c r="C47" i="2"/>
  <c r="A16" i="2" l="1"/>
  <c r="O16" i="2" s="1"/>
  <c r="AC15" i="2"/>
  <c r="C48" i="2"/>
  <c r="C49" i="2" s="1"/>
  <c r="C50" i="2" s="1"/>
  <c r="C51" i="2" s="1"/>
  <c r="C52" i="2" s="1"/>
  <c r="C53" i="2" s="1"/>
  <c r="C54" i="2" s="1"/>
  <c r="S14" i="2"/>
  <c r="N12" i="2"/>
  <c r="O13" i="2"/>
  <c r="T15" i="2"/>
  <c r="D10" i="2"/>
  <c r="T12" i="2"/>
  <c r="D12" i="2"/>
  <c r="S15" i="2"/>
  <c r="D14" i="2"/>
  <c r="T11" i="2"/>
  <c r="I15" i="2"/>
  <c r="O10" i="2"/>
  <c r="O14" i="2"/>
  <c r="E15" i="2"/>
  <c r="S12" i="2"/>
  <c r="E13" i="2"/>
  <c r="D13" i="2"/>
  <c r="E14" i="2"/>
  <c r="E10" i="2"/>
  <c r="J12" i="2"/>
  <c r="N11" i="2"/>
  <c r="E12" i="2"/>
  <c r="I12" i="2"/>
  <c r="S10" i="2"/>
  <c r="D15" i="2"/>
  <c r="O12" i="2"/>
  <c r="S11" i="2"/>
  <c r="E11" i="2"/>
  <c r="O11" i="2"/>
  <c r="O15" i="2"/>
  <c r="J14" i="2"/>
  <c r="N13" i="2"/>
  <c r="I14" i="2"/>
  <c r="T13" i="2"/>
  <c r="I13" i="2"/>
  <c r="J13" i="2"/>
  <c r="J10" i="2"/>
  <c r="I10" i="2"/>
  <c r="I16" i="2"/>
  <c r="N15" i="2"/>
  <c r="D16" i="2"/>
  <c r="T10" i="2"/>
  <c r="J15" i="2"/>
  <c r="D11" i="2"/>
  <c r="I11" i="2"/>
  <c r="J11" i="2"/>
  <c r="N10" i="2"/>
  <c r="T14" i="2"/>
  <c r="S13" i="2"/>
  <c r="N16" i="2" l="1"/>
  <c r="P16" i="2" s="1"/>
  <c r="E16" i="2"/>
  <c r="G16" i="2" s="1"/>
  <c r="H16" i="2" s="1"/>
  <c r="S16" i="2"/>
  <c r="J16" i="2"/>
  <c r="K16" i="2" s="1"/>
  <c r="C55" i="2"/>
  <c r="C56" i="2" s="1"/>
  <c r="C57" i="2" s="1"/>
  <c r="C58" i="2" s="1"/>
  <c r="C59" i="2" s="1"/>
  <c r="C60" i="2" s="1"/>
  <c r="C61" i="2" s="1"/>
  <c r="C62" i="2" s="1"/>
  <c r="C63" i="2" s="1"/>
  <c r="A17" i="2"/>
  <c r="AC16" i="2"/>
  <c r="T16" i="2"/>
  <c r="V16" i="2" s="1"/>
  <c r="W16" i="2" s="1"/>
  <c r="F10" i="2"/>
  <c r="K15" i="2"/>
  <c r="P12" i="2"/>
  <c r="K10" i="2"/>
  <c r="K11" i="2"/>
  <c r="U13" i="2"/>
  <c r="P15" i="2"/>
  <c r="F12" i="2"/>
  <c r="P13" i="2"/>
  <c r="U10" i="2"/>
  <c r="P11" i="2"/>
  <c r="U12" i="2"/>
  <c r="F11" i="2"/>
  <c r="K14" i="2"/>
  <c r="U15" i="2"/>
  <c r="G14" i="2"/>
  <c r="H14" i="2" s="1"/>
  <c r="F14" i="2"/>
  <c r="P14" i="2"/>
  <c r="U14" i="2"/>
  <c r="K13" i="2"/>
  <c r="F13" i="2"/>
  <c r="P10" i="2"/>
  <c r="K12" i="2"/>
  <c r="U11" i="2"/>
  <c r="F15" i="2"/>
  <c r="F16" i="2"/>
  <c r="G15" i="2"/>
  <c r="H15" i="2" s="1"/>
  <c r="Q13" i="2"/>
  <c r="R13" i="2" s="1"/>
  <c r="V11" i="2"/>
  <c r="W11" i="2" s="1"/>
  <c r="V13" i="2"/>
  <c r="W13" i="2" s="1"/>
  <c r="G12" i="2"/>
  <c r="H12" i="2" s="1"/>
  <c r="L16" i="2"/>
  <c r="M16" i="2" s="1"/>
  <c r="V15" i="2"/>
  <c r="L14" i="2"/>
  <c r="M14" i="2" s="1"/>
  <c r="G13" i="2"/>
  <c r="H13" i="2" s="1"/>
  <c r="Q10" i="2"/>
  <c r="V12" i="2"/>
  <c r="W12" i="2" s="1"/>
  <c r="Q15" i="2"/>
  <c r="L13" i="2"/>
  <c r="M13" i="2" s="1"/>
  <c r="L10" i="2"/>
  <c r="Z10" i="2" s="1"/>
  <c r="Q12" i="2"/>
  <c r="R12" i="2" s="1"/>
  <c r="L11" i="2"/>
  <c r="M11" i="2" s="1"/>
  <c r="V14" i="2"/>
  <c r="Q11" i="2"/>
  <c r="R11" i="2" s="1"/>
  <c r="Q14" i="2"/>
  <c r="V10" i="2"/>
  <c r="AB10" i="2" s="1"/>
  <c r="L15" i="2"/>
  <c r="M15" i="2" s="1"/>
  <c r="L12" i="2"/>
  <c r="M12" i="2" s="1"/>
  <c r="G10" i="2"/>
  <c r="Y10" i="2" s="1"/>
  <c r="G11" i="2"/>
  <c r="H11" i="2" s="1"/>
  <c r="AA10" i="2" l="1"/>
  <c r="Q16" i="2"/>
  <c r="R16" i="2" s="1"/>
  <c r="C64" i="2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U16" i="2"/>
  <c r="A18" i="2"/>
  <c r="AC17" i="2"/>
  <c r="J17" i="2"/>
  <c r="E17" i="2"/>
  <c r="N17" i="2"/>
  <c r="T17" i="2"/>
  <c r="D17" i="2"/>
  <c r="G17" i="2" s="1"/>
  <c r="H17" i="2" s="1"/>
  <c r="S17" i="2"/>
  <c r="O17" i="2"/>
  <c r="I17" i="2"/>
  <c r="R15" i="2"/>
  <c r="W15" i="2"/>
  <c r="W14" i="2"/>
  <c r="R14" i="2"/>
  <c r="Y11" i="2"/>
  <c r="Y12" i="2" s="1"/>
  <c r="Y13" i="2" s="1"/>
  <c r="Y14" i="2" s="1"/>
  <c r="Y15" i="2" s="1"/>
  <c r="Y16" i="2" s="1"/>
  <c r="H10" i="2"/>
  <c r="AA11" i="2"/>
  <c r="AA12" i="2" s="1"/>
  <c r="AA13" i="2" s="1"/>
  <c r="AA14" i="2" s="1"/>
  <c r="AA15" i="2" s="1"/>
  <c r="R10" i="2"/>
  <c r="Z11" i="2"/>
  <c r="Z12" i="2" s="1"/>
  <c r="Z13" i="2" s="1"/>
  <c r="Z14" i="2" s="1"/>
  <c r="Z15" i="2" s="1"/>
  <c r="Z16" i="2" s="1"/>
  <c r="M10" i="2"/>
  <c r="W10" i="2"/>
  <c r="AB11" i="2"/>
  <c r="AB12" i="2" s="1"/>
  <c r="AB13" i="2" s="1"/>
  <c r="AB14" i="2" s="1"/>
  <c r="AB15" i="2" s="1"/>
  <c r="AB16" i="2" s="1"/>
  <c r="L17" i="2" l="1"/>
  <c r="M17" i="2" s="1"/>
  <c r="V17" i="2"/>
  <c r="W17" i="2" s="1"/>
  <c r="P17" i="2"/>
  <c r="U17" i="2"/>
  <c r="C90" i="2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AA16" i="2"/>
  <c r="Y17" i="2"/>
  <c r="F17" i="2"/>
  <c r="Q17" i="2"/>
  <c r="R17" i="2" s="1"/>
  <c r="S18" i="2"/>
  <c r="AC18" i="2"/>
  <c r="A19" i="2"/>
  <c r="T18" i="2"/>
  <c r="J18" i="2"/>
  <c r="N18" i="2"/>
  <c r="O18" i="2"/>
  <c r="E18" i="2"/>
  <c r="I18" i="2"/>
  <c r="L18" i="2" s="1"/>
  <c r="M18" i="2" s="1"/>
  <c r="D18" i="2"/>
  <c r="K17" i="2"/>
  <c r="F18" i="2" l="1"/>
  <c r="Z17" i="2"/>
  <c r="Z18" i="2" s="1"/>
  <c r="P18" i="2"/>
  <c r="AB17" i="2"/>
  <c r="G18" i="2"/>
  <c r="H18" i="2" s="1"/>
  <c r="Q18" i="2"/>
  <c r="V18" i="2"/>
  <c r="W18" i="2" s="1"/>
  <c r="U18" i="2"/>
  <c r="K18" i="2"/>
  <c r="J19" i="2"/>
  <c r="S19" i="2"/>
  <c r="D19" i="2"/>
  <c r="O19" i="2"/>
  <c r="N19" i="2"/>
  <c r="Q19" i="2" s="1"/>
  <c r="R19" i="2" s="1"/>
  <c r="T19" i="2"/>
  <c r="E19" i="2"/>
  <c r="I19" i="2"/>
  <c r="AC19" i="2"/>
  <c r="A20" i="2"/>
  <c r="AA17" i="2"/>
  <c r="L19" i="2" l="1"/>
  <c r="M19" i="2" s="1"/>
  <c r="F19" i="2"/>
  <c r="U19" i="2"/>
  <c r="R18" i="2"/>
  <c r="Y18" i="2"/>
  <c r="AB18" i="2"/>
  <c r="AA18" i="2"/>
  <c r="G19" i="2"/>
  <c r="H19" i="2" s="1"/>
  <c r="V19" i="2"/>
  <c r="W19" i="2" s="1"/>
  <c r="P19" i="2"/>
  <c r="AA19" i="2"/>
  <c r="O20" i="2"/>
  <c r="J20" i="2"/>
  <c r="T20" i="2"/>
  <c r="D20" i="2"/>
  <c r="N20" i="2"/>
  <c r="A21" i="2"/>
  <c r="E20" i="2"/>
  <c r="AC20" i="2"/>
  <c r="I20" i="2"/>
  <c r="S20" i="2"/>
  <c r="K19" i="2"/>
  <c r="Z19" i="2" l="1"/>
  <c r="F20" i="2"/>
  <c r="Q20" i="2"/>
  <c r="R20" i="2" s="1"/>
  <c r="V20" i="2"/>
  <c r="W20" i="2" s="1"/>
  <c r="Y19" i="2"/>
  <c r="AB19" i="2"/>
  <c r="L20" i="2"/>
  <c r="M20" i="2" s="1"/>
  <c r="G20" i="2"/>
  <c r="Y20" i="2" s="1"/>
  <c r="P20" i="2"/>
  <c r="O21" i="2"/>
  <c r="T21" i="2"/>
  <c r="E21" i="2"/>
  <c r="I21" i="2"/>
  <c r="S21" i="2"/>
  <c r="N21" i="2"/>
  <c r="Q21" i="2" s="1"/>
  <c r="R21" i="2" s="1"/>
  <c r="D21" i="2"/>
  <c r="AC21" i="2"/>
  <c r="A22" i="2"/>
  <c r="J21" i="2"/>
  <c r="K20" i="2"/>
  <c r="U20" i="2"/>
  <c r="AA20" i="2" l="1"/>
  <c r="AB20" i="2"/>
  <c r="V21" i="2"/>
  <c r="W21" i="2" s="1"/>
  <c r="Z20" i="2"/>
  <c r="K21" i="2"/>
  <c r="G21" i="2"/>
  <c r="H21" i="2" s="1"/>
  <c r="H20" i="2"/>
  <c r="D22" i="2"/>
  <c r="I22" i="2"/>
  <c r="N22" i="2"/>
  <c r="J22" i="2"/>
  <c r="T22" i="2"/>
  <c r="E22" i="2"/>
  <c r="S22" i="2"/>
  <c r="O22" i="2"/>
  <c r="P22" i="2" s="1"/>
  <c r="A23" i="2"/>
  <c r="AC22" i="2"/>
  <c r="L21" i="2"/>
  <c r="M21" i="2" s="1"/>
  <c r="P21" i="2"/>
  <c r="F21" i="2"/>
  <c r="AA21" i="2"/>
  <c r="U21" i="2"/>
  <c r="AB21" i="2" l="1"/>
  <c r="F22" i="2"/>
  <c r="Y21" i="2"/>
  <c r="Q22" i="2"/>
  <c r="R22" i="2" s="1"/>
  <c r="L22" i="2"/>
  <c r="M22" i="2" s="1"/>
  <c r="V22" i="2"/>
  <c r="W22" i="2" s="1"/>
  <c r="G22" i="2"/>
  <c r="H22" i="2" s="1"/>
  <c r="E23" i="2"/>
  <c r="S23" i="2"/>
  <c r="J23" i="2"/>
  <c r="O23" i="2"/>
  <c r="A24" i="2"/>
  <c r="AC23" i="2"/>
  <c r="D23" i="2"/>
  <c r="N23" i="2"/>
  <c r="Q23" i="2" s="1"/>
  <c r="R23" i="2" s="1"/>
  <c r="I23" i="2"/>
  <c r="T23" i="2"/>
  <c r="U22" i="2"/>
  <c r="K22" i="2"/>
  <c r="Z21" i="2"/>
  <c r="V23" i="2" l="1"/>
  <c r="W23" i="2" s="1"/>
  <c r="AB22" i="2"/>
  <c r="Z22" i="2"/>
  <c r="G23" i="2"/>
  <c r="H23" i="2" s="1"/>
  <c r="U23" i="2"/>
  <c r="L23" i="2"/>
  <c r="M23" i="2" s="1"/>
  <c r="AA22" i="2"/>
  <c r="AA23" i="2" s="1"/>
  <c r="P23" i="2"/>
  <c r="K23" i="2"/>
  <c r="S24" i="2"/>
  <c r="O24" i="2"/>
  <c r="J24" i="2"/>
  <c r="E24" i="2"/>
  <c r="A25" i="2"/>
  <c r="AC24" i="2"/>
  <c r="I24" i="2"/>
  <c r="N24" i="2"/>
  <c r="T24" i="2"/>
  <c r="D24" i="2"/>
  <c r="F23" i="2"/>
  <c r="Y22" i="2"/>
  <c r="AB23" i="2" l="1"/>
  <c r="G24" i="2"/>
  <c r="H24" i="2" s="1"/>
  <c r="Q24" i="2"/>
  <c r="R24" i="2" s="1"/>
  <c r="L24" i="2"/>
  <c r="M24" i="2" s="1"/>
  <c r="V24" i="2"/>
  <c r="W24" i="2" s="1"/>
  <c r="Y23" i="2"/>
  <c r="Z23" i="2"/>
  <c r="U24" i="2"/>
  <c r="K24" i="2"/>
  <c r="AC25" i="2"/>
  <c r="A26" i="2"/>
  <c r="O25" i="2"/>
  <c r="T25" i="2"/>
  <c r="E25" i="2"/>
  <c r="S25" i="2"/>
  <c r="N25" i="2"/>
  <c r="Q25" i="2" s="1"/>
  <c r="R25" i="2" s="1"/>
  <c r="D25" i="2"/>
  <c r="I25" i="2"/>
  <c r="J25" i="2"/>
  <c r="F24" i="2"/>
  <c r="P24" i="2"/>
  <c r="G25" i="2" l="1"/>
  <c r="H25" i="2" s="1"/>
  <c r="V25" i="2"/>
  <c r="W25" i="2" s="1"/>
  <c r="Y24" i="2"/>
  <c r="Z24" i="2"/>
  <c r="AA24" i="2"/>
  <c r="AB24" i="2"/>
  <c r="L25" i="2"/>
  <c r="M25" i="2" s="1"/>
  <c r="K25" i="2"/>
  <c r="AA25" i="2"/>
  <c r="F25" i="2"/>
  <c r="U25" i="2"/>
  <c r="P25" i="2"/>
  <c r="J26" i="2"/>
  <c r="D26" i="2"/>
  <c r="I26" i="2"/>
  <c r="L26" i="2" s="1"/>
  <c r="M26" i="2" s="1"/>
  <c r="AC26" i="2"/>
  <c r="A27" i="2"/>
  <c r="O26" i="2"/>
  <c r="N26" i="2"/>
  <c r="S26" i="2"/>
  <c r="E26" i="2"/>
  <c r="T26" i="2"/>
  <c r="AB25" i="2" l="1"/>
  <c r="Y25" i="2"/>
  <c r="V26" i="2"/>
  <c r="W26" i="2" s="1"/>
  <c r="F26" i="2"/>
  <c r="Q26" i="2"/>
  <c r="AA26" i="2" s="1"/>
  <c r="Z25" i="2"/>
  <c r="Z26" i="2" s="1"/>
  <c r="K26" i="2"/>
  <c r="U26" i="2"/>
  <c r="P26" i="2"/>
  <c r="G26" i="2"/>
  <c r="H26" i="2" s="1"/>
  <c r="N27" i="2"/>
  <c r="O27" i="2"/>
  <c r="J27" i="2"/>
  <c r="D27" i="2"/>
  <c r="S27" i="2"/>
  <c r="E27" i="2"/>
  <c r="I27" i="2"/>
  <c r="T27" i="2"/>
  <c r="AC27" i="2"/>
  <c r="A28" i="2"/>
  <c r="L27" i="2" l="1"/>
  <c r="M27" i="2" s="1"/>
  <c r="F27" i="2"/>
  <c r="AB26" i="2"/>
  <c r="U27" i="2"/>
  <c r="G27" i="2"/>
  <c r="H27" i="2" s="1"/>
  <c r="P27" i="2"/>
  <c r="R26" i="2"/>
  <c r="Y26" i="2"/>
  <c r="Q27" i="2"/>
  <c r="R27" i="2" s="1"/>
  <c r="J28" i="2"/>
  <c r="D28" i="2"/>
  <c r="E28" i="2"/>
  <c r="S28" i="2"/>
  <c r="I28" i="2"/>
  <c r="L28" i="2" s="1"/>
  <c r="M28" i="2" s="1"/>
  <c r="T28" i="2"/>
  <c r="A29" i="2"/>
  <c r="AC28" i="2"/>
  <c r="O28" i="2"/>
  <c r="N28" i="2"/>
  <c r="V27" i="2"/>
  <c r="W27" i="2" s="1"/>
  <c r="K27" i="2"/>
  <c r="Z27" i="2" l="1"/>
  <c r="U28" i="2"/>
  <c r="Y27" i="2"/>
  <c r="Q28" i="2"/>
  <c r="R28" i="2" s="1"/>
  <c r="V28" i="2"/>
  <c r="W28" i="2" s="1"/>
  <c r="F28" i="2"/>
  <c r="AA27" i="2"/>
  <c r="G28" i="2"/>
  <c r="H28" i="2" s="1"/>
  <c r="P28" i="2"/>
  <c r="O29" i="2"/>
  <c r="I29" i="2"/>
  <c r="S29" i="2"/>
  <c r="T29" i="2"/>
  <c r="E29" i="2"/>
  <c r="D29" i="2"/>
  <c r="J29" i="2"/>
  <c r="A30" i="2"/>
  <c r="AC29" i="2"/>
  <c r="N29" i="2"/>
  <c r="K28" i="2"/>
  <c r="Z28" i="2"/>
  <c r="AB27" i="2"/>
  <c r="U29" i="2" l="1"/>
  <c r="L29" i="2"/>
  <c r="M29" i="2" s="1"/>
  <c r="AA28" i="2"/>
  <c r="G29" i="2"/>
  <c r="H29" i="2" s="1"/>
  <c r="V29" i="2"/>
  <c r="W29" i="2" s="1"/>
  <c r="AB28" i="2"/>
  <c r="Q29" i="2"/>
  <c r="R29" i="2" s="1"/>
  <c r="K29" i="2"/>
  <c r="F29" i="2"/>
  <c r="N30" i="2"/>
  <c r="J30" i="2"/>
  <c r="I30" i="2"/>
  <c r="E30" i="2"/>
  <c r="S30" i="2"/>
  <c r="V30" i="2" s="1"/>
  <c r="W30" i="2" s="1"/>
  <c r="T30" i="2"/>
  <c r="D30" i="2"/>
  <c r="O30" i="2"/>
  <c r="A31" i="2"/>
  <c r="AC30" i="2"/>
  <c r="P29" i="2"/>
  <c r="Y28" i="2"/>
  <c r="L30" i="2" l="1"/>
  <c r="M30" i="2" s="1"/>
  <c r="G30" i="2"/>
  <c r="H30" i="2" s="1"/>
  <c r="AB29" i="2"/>
  <c r="Z29" i="2"/>
  <c r="P30" i="2"/>
  <c r="U30" i="2"/>
  <c r="AA29" i="2"/>
  <c r="Y29" i="2"/>
  <c r="Q30" i="2"/>
  <c r="R30" i="2" s="1"/>
  <c r="AB30" i="2"/>
  <c r="AC31" i="2"/>
  <c r="O31" i="2"/>
  <c r="N31" i="2"/>
  <c r="D31" i="2"/>
  <c r="E31" i="2"/>
  <c r="T31" i="2"/>
  <c r="S31" i="2"/>
  <c r="I31" i="2"/>
  <c r="J31" i="2"/>
  <c r="A32" i="2"/>
  <c r="F30" i="2"/>
  <c r="K30" i="2"/>
  <c r="Y30" i="2" l="1"/>
  <c r="Z30" i="2"/>
  <c r="L31" i="2"/>
  <c r="M31" i="2" s="1"/>
  <c r="F31" i="2"/>
  <c r="V31" i="2"/>
  <c r="W31" i="2" s="1"/>
  <c r="K31" i="2"/>
  <c r="G31" i="2"/>
  <c r="H31" i="2" s="1"/>
  <c r="P31" i="2"/>
  <c r="AA30" i="2"/>
  <c r="A33" i="2"/>
  <c r="AC32" i="2"/>
  <c r="O32" i="2"/>
  <c r="N32" i="2"/>
  <c r="T32" i="2"/>
  <c r="J32" i="2"/>
  <c r="D32" i="2"/>
  <c r="I32" i="2"/>
  <c r="E32" i="2"/>
  <c r="S32" i="2"/>
  <c r="U31" i="2"/>
  <c r="Q31" i="2"/>
  <c r="R31" i="2" s="1"/>
  <c r="Q32" i="2" l="1"/>
  <c r="R32" i="2" s="1"/>
  <c r="L32" i="2"/>
  <c r="M32" i="2" s="1"/>
  <c r="Z31" i="2"/>
  <c r="AB31" i="2"/>
  <c r="Y31" i="2"/>
  <c r="G32" i="2"/>
  <c r="H32" i="2" s="1"/>
  <c r="F32" i="2"/>
  <c r="K32" i="2"/>
  <c r="P32" i="2"/>
  <c r="V32" i="2"/>
  <c r="W32" i="2" s="1"/>
  <c r="U32" i="2"/>
  <c r="AA31" i="2"/>
  <c r="I33" i="2"/>
  <c r="D33" i="2"/>
  <c r="T33" i="2"/>
  <c r="J33" i="2"/>
  <c r="K33" i="2" s="1"/>
  <c r="S33" i="2"/>
  <c r="AC33" i="2"/>
  <c r="N33" i="2"/>
  <c r="O33" i="2"/>
  <c r="A34" i="2"/>
  <c r="E33" i="2"/>
  <c r="AA32" i="2" l="1"/>
  <c r="Z32" i="2"/>
  <c r="P33" i="2"/>
  <c r="G33" i="2"/>
  <c r="H33" i="2" s="1"/>
  <c r="Q33" i="2"/>
  <c r="R33" i="2" s="1"/>
  <c r="V33" i="2"/>
  <c r="W33" i="2" s="1"/>
  <c r="Y32" i="2"/>
  <c r="U33" i="2"/>
  <c r="L33" i="2"/>
  <c r="M33" i="2" s="1"/>
  <c r="F33" i="2"/>
  <c r="E34" i="2"/>
  <c r="T34" i="2"/>
  <c r="I34" i="2"/>
  <c r="S34" i="2"/>
  <c r="J34" i="2"/>
  <c r="AC34" i="2"/>
  <c r="A35" i="2"/>
  <c r="O34" i="2"/>
  <c r="N34" i="2"/>
  <c r="Q34" i="2" s="1"/>
  <c r="R34" i="2" s="1"/>
  <c r="D34" i="2"/>
  <c r="G34" i="2" s="1"/>
  <c r="H34" i="2" s="1"/>
  <c r="AB32" i="2"/>
  <c r="V34" i="2" l="1"/>
  <c r="W34" i="2" s="1"/>
  <c r="K34" i="2"/>
  <c r="Y33" i="2"/>
  <c r="Y34" i="2" s="1"/>
  <c r="AB33" i="2"/>
  <c r="AB34" i="2" s="1"/>
  <c r="P34" i="2"/>
  <c r="L34" i="2"/>
  <c r="M34" i="2" s="1"/>
  <c r="AA33" i="2"/>
  <c r="AA34" i="2" s="1"/>
  <c r="U34" i="2"/>
  <c r="N35" i="2"/>
  <c r="I35" i="2"/>
  <c r="D35" i="2"/>
  <c r="S35" i="2"/>
  <c r="T35" i="2"/>
  <c r="E35" i="2"/>
  <c r="J35" i="2"/>
  <c r="A36" i="2"/>
  <c r="AC35" i="2"/>
  <c r="O35" i="2"/>
  <c r="F34" i="2"/>
  <c r="Z33" i="2"/>
  <c r="K35" i="2" l="1"/>
  <c r="F35" i="2"/>
  <c r="Q35" i="2"/>
  <c r="R35" i="2" s="1"/>
  <c r="U35" i="2"/>
  <c r="V35" i="2"/>
  <c r="W35" i="2" s="1"/>
  <c r="L35" i="2"/>
  <c r="M35" i="2" s="1"/>
  <c r="Z34" i="2"/>
  <c r="P35" i="2"/>
  <c r="G35" i="2"/>
  <c r="H35" i="2" s="1"/>
  <c r="N36" i="2"/>
  <c r="O36" i="2"/>
  <c r="D36" i="2"/>
  <c r="I36" i="2"/>
  <c r="L36" i="2" s="1"/>
  <c r="M36" i="2" s="1"/>
  <c r="T36" i="2"/>
  <c r="E36" i="2"/>
  <c r="J36" i="2"/>
  <c r="S36" i="2"/>
  <c r="AC36" i="2"/>
  <c r="A37" i="2"/>
  <c r="P36" i="2" l="1"/>
  <c r="AA35" i="2"/>
  <c r="Z35" i="2"/>
  <c r="Z36" i="2" s="1"/>
  <c r="F36" i="2"/>
  <c r="AB35" i="2"/>
  <c r="Q36" i="2"/>
  <c r="R36" i="2" s="1"/>
  <c r="V36" i="2"/>
  <c r="W36" i="2" s="1"/>
  <c r="K36" i="2"/>
  <c r="U36" i="2"/>
  <c r="T37" i="2"/>
  <c r="D37" i="2"/>
  <c r="J37" i="2"/>
  <c r="S37" i="2"/>
  <c r="V37" i="2" s="1"/>
  <c r="W37" i="2" s="1"/>
  <c r="I37" i="2"/>
  <c r="E37" i="2"/>
  <c r="AC37" i="2"/>
  <c r="A38" i="2"/>
  <c r="O37" i="2"/>
  <c r="N37" i="2"/>
  <c r="G36" i="2"/>
  <c r="H36" i="2" s="1"/>
  <c r="Y35" i="2"/>
  <c r="L37" i="2" l="1"/>
  <c r="M37" i="2" s="1"/>
  <c r="F37" i="2"/>
  <c r="P37" i="2"/>
  <c r="AA36" i="2"/>
  <c r="G37" i="2"/>
  <c r="H37" i="2" s="1"/>
  <c r="AB36" i="2"/>
  <c r="K37" i="2"/>
  <c r="AB37" i="2"/>
  <c r="Q37" i="2"/>
  <c r="R37" i="2" s="1"/>
  <c r="D38" i="2"/>
  <c r="S38" i="2"/>
  <c r="J38" i="2"/>
  <c r="E38" i="2"/>
  <c r="I38" i="2"/>
  <c r="AC38" i="2"/>
  <c r="A39" i="2"/>
  <c r="N38" i="2"/>
  <c r="O38" i="2"/>
  <c r="T38" i="2"/>
  <c r="U37" i="2"/>
  <c r="Z37" i="2"/>
  <c r="Y36" i="2"/>
  <c r="V38" i="2" l="1"/>
  <c r="W38" i="2" s="1"/>
  <c r="P38" i="2"/>
  <c r="Y37" i="2"/>
  <c r="Q38" i="2"/>
  <c r="R38" i="2" s="1"/>
  <c r="L38" i="2"/>
  <c r="M38" i="2" s="1"/>
  <c r="F38" i="2"/>
  <c r="K38" i="2"/>
  <c r="U38" i="2"/>
  <c r="D39" i="2"/>
  <c r="O39" i="2"/>
  <c r="I39" i="2"/>
  <c r="E39" i="2"/>
  <c r="S39" i="2"/>
  <c r="V39" i="2" s="1"/>
  <c r="W39" i="2" s="1"/>
  <c r="N39" i="2"/>
  <c r="Q39" i="2" s="1"/>
  <c r="R39" i="2" s="1"/>
  <c r="J39" i="2"/>
  <c r="A40" i="2"/>
  <c r="AC39" i="2"/>
  <c r="T39" i="2"/>
  <c r="G38" i="2"/>
  <c r="H38" i="2" s="1"/>
  <c r="AA37" i="2"/>
  <c r="AB38" i="2"/>
  <c r="F39" i="2" l="1"/>
  <c r="L39" i="2"/>
  <c r="M39" i="2" s="1"/>
  <c r="Z38" i="2"/>
  <c r="AA38" i="2"/>
  <c r="U39" i="2"/>
  <c r="K39" i="2"/>
  <c r="G39" i="2"/>
  <c r="H39" i="2" s="1"/>
  <c r="AC40" i="2"/>
  <c r="E40" i="2"/>
  <c r="D40" i="2"/>
  <c r="O40" i="2"/>
  <c r="N40" i="2"/>
  <c r="Q40" i="2" s="1"/>
  <c r="R40" i="2" s="1"/>
  <c r="S40" i="2"/>
  <c r="I40" i="2"/>
  <c r="T40" i="2"/>
  <c r="J40" i="2"/>
  <c r="A41" i="2"/>
  <c r="AB39" i="2"/>
  <c r="Z39" i="2"/>
  <c r="P39" i="2"/>
  <c r="AA39" i="2"/>
  <c r="Y38" i="2"/>
  <c r="U40" i="2" l="1"/>
  <c r="G40" i="2"/>
  <c r="H40" i="2" s="1"/>
  <c r="P40" i="2"/>
  <c r="V40" i="2"/>
  <c r="W40" i="2" s="1"/>
  <c r="L40" i="2"/>
  <c r="M40" i="2" s="1"/>
  <c r="K40" i="2"/>
  <c r="A42" i="2"/>
  <c r="D41" i="2"/>
  <c r="E41" i="2"/>
  <c r="I41" i="2"/>
  <c r="T41" i="2"/>
  <c r="J41" i="2"/>
  <c r="N41" i="2"/>
  <c r="Q41" i="2" s="1"/>
  <c r="R41" i="2" s="1"/>
  <c r="S41" i="2"/>
  <c r="O41" i="2"/>
  <c r="AC41" i="2"/>
  <c r="F40" i="2"/>
  <c r="Y39" i="2"/>
  <c r="AA40" i="2"/>
  <c r="F41" i="2" l="1"/>
  <c r="Y40" i="2"/>
  <c r="AB40" i="2"/>
  <c r="V41" i="2"/>
  <c r="W41" i="2" s="1"/>
  <c r="L41" i="2"/>
  <c r="M41" i="2" s="1"/>
  <c r="Z40" i="2"/>
  <c r="K41" i="2"/>
  <c r="G41" i="2"/>
  <c r="H41" i="2" s="1"/>
  <c r="P41" i="2"/>
  <c r="U41" i="2"/>
  <c r="AA41" i="2"/>
  <c r="AC42" i="2"/>
  <c r="A43" i="2"/>
  <c r="E42" i="2"/>
  <c r="D42" i="2"/>
  <c r="O42" i="2"/>
  <c r="N42" i="2"/>
  <c r="S42" i="2"/>
  <c r="T42" i="2"/>
  <c r="I42" i="2"/>
  <c r="J42" i="2"/>
  <c r="G42" i="2" l="1"/>
  <c r="H42" i="2" s="1"/>
  <c r="P42" i="2"/>
  <c r="Q42" i="2"/>
  <c r="R42" i="2" s="1"/>
  <c r="Z41" i="2"/>
  <c r="AB41" i="2"/>
  <c r="K42" i="2"/>
  <c r="L42" i="2"/>
  <c r="M42" i="2" s="1"/>
  <c r="V42" i="2"/>
  <c r="W42" i="2" s="1"/>
  <c r="U42" i="2"/>
  <c r="E43" i="2"/>
  <c r="T43" i="2"/>
  <c r="S43" i="2"/>
  <c r="N43" i="2"/>
  <c r="D43" i="2"/>
  <c r="O43" i="2"/>
  <c r="I43" i="2"/>
  <c r="J43" i="2"/>
  <c r="A44" i="2"/>
  <c r="AC43" i="2"/>
  <c r="F42" i="2"/>
  <c r="Y41" i="2"/>
  <c r="Y42" i="2" s="1"/>
  <c r="V43" i="2" l="1"/>
  <c r="W43" i="2" s="1"/>
  <c r="G43" i="2"/>
  <c r="Y43" i="2" s="1"/>
  <c r="Q43" i="2"/>
  <c r="R43" i="2" s="1"/>
  <c r="L43" i="2"/>
  <c r="M43" i="2" s="1"/>
  <c r="AA42" i="2"/>
  <c r="P43" i="2"/>
  <c r="K43" i="2"/>
  <c r="U43" i="2"/>
  <c r="D44" i="2"/>
  <c r="N44" i="2"/>
  <c r="T44" i="2"/>
  <c r="AC44" i="2"/>
  <c r="A45" i="2"/>
  <c r="E44" i="2"/>
  <c r="O44" i="2"/>
  <c r="I44" i="2"/>
  <c r="J44" i="2"/>
  <c r="S44" i="2"/>
  <c r="V44" i="2" s="1"/>
  <c r="F43" i="2"/>
  <c r="AB42" i="2"/>
  <c r="Z42" i="2"/>
  <c r="H43" i="2" l="1"/>
  <c r="AB43" i="2"/>
  <c r="AA43" i="2"/>
  <c r="K44" i="2"/>
  <c r="J118" i="2"/>
  <c r="Q44" i="2"/>
  <c r="R44" i="2" s="1"/>
  <c r="Z43" i="2"/>
  <c r="L44" i="2"/>
  <c r="Z44" i="2" s="1"/>
  <c r="G44" i="2"/>
  <c r="E115" i="2" s="1"/>
  <c r="AB44" i="2"/>
  <c r="W44" i="2"/>
  <c r="T119" i="2" s="1"/>
  <c r="T116" i="2"/>
  <c r="T117" i="2"/>
  <c r="T114" i="2"/>
  <c r="T115" i="2"/>
  <c r="F44" i="2"/>
  <c r="E118" i="2" s="1"/>
  <c r="P44" i="2"/>
  <c r="E45" i="2"/>
  <c r="AC45" i="2"/>
  <c r="A46" i="2"/>
  <c r="D45" i="2"/>
  <c r="N45" i="2"/>
  <c r="J45" i="2"/>
  <c r="I45" i="2"/>
  <c r="O45" i="2"/>
  <c r="S45" i="2"/>
  <c r="T45" i="2"/>
  <c r="U44" i="2"/>
  <c r="T118" i="2" s="1"/>
  <c r="AA44" i="2" l="1"/>
  <c r="V45" i="2"/>
  <c r="W45" i="2" s="1"/>
  <c r="L45" i="2"/>
  <c r="M45" i="2" s="1"/>
  <c r="G45" i="2"/>
  <c r="H45" i="2" s="1"/>
  <c r="Q45" i="2"/>
  <c r="R45" i="2" s="1"/>
  <c r="J115" i="2"/>
  <c r="J114" i="2"/>
  <c r="K45" i="2"/>
  <c r="Y44" i="2"/>
  <c r="J117" i="2"/>
  <c r="J116" i="2"/>
  <c r="M44" i="2"/>
  <c r="J119" i="2" s="1"/>
  <c r="H44" i="2"/>
  <c r="E119" i="2" s="1"/>
  <c r="E117" i="2"/>
  <c r="E114" i="2"/>
  <c r="E116" i="2"/>
  <c r="F45" i="2"/>
  <c r="E46" i="2"/>
  <c r="D46" i="2"/>
  <c r="G46" i="2" s="1"/>
  <c r="H46" i="2" s="1"/>
  <c r="J46" i="2"/>
  <c r="N46" i="2"/>
  <c r="I46" i="2"/>
  <c r="S46" i="2"/>
  <c r="T46" i="2"/>
  <c r="O46" i="2"/>
  <c r="AC46" i="2"/>
  <c r="A47" i="2"/>
  <c r="U45" i="2"/>
  <c r="P45" i="2"/>
  <c r="Q46" i="2" l="1"/>
  <c r="R46" i="2" s="1"/>
  <c r="AB45" i="2"/>
  <c r="Z45" i="2"/>
  <c r="V46" i="2"/>
  <c r="W46" i="2" s="1"/>
  <c r="Y45" i="2"/>
  <c r="Y46" i="2" s="1"/>
  <c r="AA45" i="2"/>
  <c r="P46" i="2"/>
  <c r="L46" i="2"/>
  <c r="M46" i="2" s="1"/>
  <c r="F46" i="2"/>
  <c r="J47" i="2"/>
  <c r="I47" i="2"/>
  <c r="O47" i="2"/>
  <c r="N47" i="2"/>
  <c r="Q47" i="2" s="1"/>
  <c r="R47" i="2" s="1"/>
  <c r="T47" i="2"/>
  <c r="S47" i="2"/>
  <c r="D47" i="2"/>
  <c r="A48" i="2"/>
  <c r="AC47" i="2"/>
  <c r="E47" i="2"/>
  <c r="U46" i="2"/>
  <c r="K46" i="2"/>
  <c r="P49" i="2"/>
  <c r="AA46" i="2" l="1"/>
  <c r="AA47" i="2" s="1"/>
  <c r="AB46" i="2"/>
  <c r="P47" i="2"/>
  <c r="K47" i="2"/>
  <c r="Z46" i="2"/>
  <c r="G47" i="2"/>
  <c r="H47" i="2" s="1"/>
  <c r="V47" i="2"/>
  <c r="W47" i="2" s="1"/>
  <c r="F47" i="2"/>
  <c r="D48" i="2"/>
  <c r="T48" i="2"/>
  <c r="S48" i="2"/>
  <c r="N48" i="2"/>
  <c r="O48" i="2"/>
  <c r="I48" i="2"/>
  <c r="E48" i="2"/>
  <c r="J48" i="2"/>
  <c r="AC48" i="2"/>
  <c r="A49" i="2"/>
  <c r="U47" i="2"/>
  <c r="L47" i="2"/>
  <c r="M47" i="2" s="1"/>
  <c r="R49" i="2"/>
  <c r="V48" i="2" l="1"/>
  <c r="W48" i="2" s="1"/>
  <c r="U48" i="2"/>
  <c r="Y47" i="2"/>
  <c r="AB47" i="2"/>
  <c r="P48" i="2"/>
  <c r="Q48" i="2"/>
  <c r="R48" i="2" s="1"/>
  <c r="G48" i="2"/>
  <c r="L48" i="2"/>
  <c r="M48" i="2" s="1"/>
  <c r="Z47" i="2"/>
  <c r="AC49" i="2"/>
  <c r="A50" i="2"/>
  <c r="I49" i="2"/>
  <c r="I112" i="2" s="1"/>
  <c r="T49" i="2"/>
  <c r="J49" i="2"/>
  <c r="S49" i="2"/>
  <c r="S112" i="2" s="1"/>
  <c r="E49" i="2"/>
  <c r="D49" i="2"/>
  <c r="D112" i="2" s="1"/>
  <c r="K48" i="2"/>
  <c r="F48" i="2"/>
  <c r="R51" i="2"/>
  <c r="P51" i="2"/>
  <c r="R52" i="2"/>
  <c r="AB48" i="2" l="1"/>
  <c r="K49" i="2"/>
  <c r="Z48" i="2"/>
  <c r="AA48" i="2"/>
  <c r="AA49" i="2" s="1"/>
  <c r="H48" i="2"/>
  <c r="V49" i="2"/>
  <c r="AB49" i="2" s="1"/>
  <c r="L49" i="2"/>
  <c r="M49" i="2" s="1"/>
  <c r="G49" i="2"/>
  <c r="H49" i="2" s="1"/>
  <c r="F49" i="2"/>
  <c r="U49" i="2"/>
  <c r="E112" i="2"/>
  <c r="F112" i="2" s="1"/>
  <c r="AC50" i="2"/>
  <c r="D50" i="2"/>
  <c r="A51" i="2"/>
  <c r="I50" i="2"/>
  <c r="T50" i="2"/>
  <c r="E50" i="2"/>
  <c r="J50" i="2"/>
  <c r="N50" i="2"/>
  <c r="S50" i="2"/>
  <c r="O50" i="2"/>
  <c r="T112" i="2"/>
  <c r="U112" i="2" s="1"/>
  <c r="Y48" i="2"/>
  <c r="J112" i="2"/>
  <c r="K112" i="2" s="1"/>
  <c r="P52" i="2"/>
  <c r="G50" i="2" l="1"/>
  <c r="H50" i="2" s="1"/>
  <c r="V50" i="2"/>
  <c r="W50" i="2" s="1"/>
  <c r="L50" i="2"/>
  <c r="M50" i="2" s="1"/>
  <c r="U50" i="2"/>
  <c r="P50" i="2"/>
  <c r="AB112" i="2"/>
  <c r="AC51" i="2"/>
  <c r="E51" i="2"/>
  <c r="S51" i="2"/>
  <c r="D51" i="2"/>
  <c r="J51" i="2"/>
  <c r="T51" i="2"/>
  <c r="A52" i="2"/>
  <c r="I51" i="2"/>
  <c r="Y49" i="2"/>
  <c r="L112" i="2"/>
  <c r="M112" i="2" s="1"/>
  <c r="W49" i="2"/>
  <c r="V112" i="2"/>
  <c r="W112" i="2" s="1"/>
  <c r="G112" i="2"/>
  <c r="H112" i="2" s="1"/>
  <c r="Q50" i="2"/>
  <c r="R50" i="2" s="1"/>
  <c r="K50" i="2"/>
  <c r="AA112" i="2"/>
  <c r="F50" i="2"/>
  <c r="Z49" i="2"/>
  <c r="G51" i="2" l="1"/>
  <c r="H51" i="2" s="1"/>
  <c r="U51" i="2"/>
  <c r="L51" i="2"/>
  <c r="M51" i="2" s="1"/>
  <c r="V51" i="2"/>
  <c r="W51" i="2" s="1"/>
  <c r="AB50" i="2"/>
  <c r="Y50" i="2"/>
  <c r="Y112" i="2"/>
  <c r="T52" i="2"/>
  <c r="S52" i="2"/>
  <c r="E52" i="2"/>
  <c r="A53" i="2"/>
  <c r="J52" i="2"/>
  <c r="AC52" i="2"/>
  <c r="D52" i="2"/>
  <c r="I52" i="2"/>
  <c r="Z50" i="2"/>
  <c r="Z112" i="2"/>
  <c r="K51" i="2"/>
  <c r="AA50" i="2"/>
  <c r="AA51" i="2" s="1"/>
  <c r="AA52" i="2" s="1"/>
  <c r="F51" i="2"/>
  <c r="R54" i="2"/>
  <c r="P54" i="2"/>
  <c r="Y51" i="2" l="1"/>
  <c r="Z51" i="2"/>
  <c r="L52" i="2"/>
  <c r="M52" i="2" s="1"/>
  <c r="G52" i="2"/>
  <c r="H52" i="2" s="1"/>
  <c r="V52" i="2"/>
  <c r="W52" i="2" s="1"/>
  <c r="AB51" i="2"/>
  <c r="U52" i="2"/>
  <c r="K52" i="2"/>
  <c r="AC53" i="2"/>
  <c r="D53" i="2"/>
  <c r="A54" i="2"/>
  <c r="A55" i="2" s="1"/>
  <c r="E53" i="2"/>
  <c r="J53" i="2"/>
  <c r="I53" i="2"/>
  <c r="L53" i="2" s="1"/>
  <c r="M53" i="2" s="1"/>
  <c r="T53" i="2"/>
  <c r="O53" i="2"/>
  <c r="P112" i="2" s="1"/>
  <c r="S53" i="2"/>
  <c r="F52" i="2"/>
  <c r="V53" i="2" l="1"/>
  <c r="W53" i="2" s="1"/>
  <c r="Q53" i="2"/>
  <c r="AB52" i="2"/>
  <c r="F53" i="2"/>
  <c r="Y52" i="2"/>
  <c r="G53" i="2"/>
  <c r="H53" i="2" s="1"/>
  <c r="Z52" i="2"/>
  <c r="Z53" i="2" s="1"/>
  <c r="AC55" i="2"/>
  <c r="A56" i="2"/>
  <c r="P53" i="2"/>
  <c r="O118" i="2" s="1"/>
  <c r="U53" i="2"/>
  <c r="K53" i="2"/>
  <c r="AC54" i="2"/>
  <c r="D54" i="2"/>
  <c r="T54" i="2"/>
  <c r="S54" i="2"/>
  <c r="J54" i="2"/>
  <c r="I54" i="2"/>
  <c r="L54" i="2" s="1"/>
  <c r="M54" i="2" s="1"/>
  <c r="E54" i="2"/>
  <c r="AB53" i="2"/>
  <c r="AF3" i="2"/>
  <c r="AG3" i="2" s="1"/>
  <c r="AD4" i="2" s="1"/>
  <c r="AE4" i="2" s="1"/>
  <c r="AF4" i="2" s="1"/>
  <c r="AG4" i="2" s="1"/>
  <c r="AD5" i="2" s="1"/>
  <c r="R53" i="2" l="1"/>
  <c r="O119" i="2" s="1"/>
  <c r="AA53" i="2"/>
  <c r="AA54" i="2" s="1"/>
  <c r="O117" i="2"/>
  <c r="O115" i="2"/>
  <c r="R112" i="2"/>
  <c r="O114" i="2"/>
  <c r="O116" i="2"/>
  <c r="F54" i="2"/>
  <c r="V54" i="2"/>
  <c r="W54" i="2" s="1"/>
  <c r="Y53" i="2"/>
  <c r="S56" i="2"/>
  <c r="T56" i="2"/>
  <c r="E56" i="2"/>
  <c r="I56" i="2"/>
  <c r="AC56" i="2"/>
  <c r="J56" i="2"/>
  <c r="D56" i="2"/>
  <c r="A57" i="2"/>
  <c r="K54" i="2"/>
  <c r="G54" i="2"/>
  <c r="H54" i="2" s="1"/>
  <c r="Z54" i="2"/>
  <c r="U54" i="2"/>
  <c r="AE5" i="2"/>
  <c r="AF5" i="2" s="1"/>
  <c r="AG5" i="2" s="1"/>
  <c r="AD6" i="2" s="1"/>
  <c r="U56" i="2" l="1"/>
  <c r="V56" i="2"/>
  <c r="W56" i="2" s="1"/>
  <c r="K56" i="2"/>
  <c r="AB54" i="2"/>
  <c r="G56" i="2"/>
  <c r="Y56" i="2" s="1"/>
  <c r="L56" i="2"/>
  <c r="M56" i="2" s="1"/>
  <c r="Y54" i="2"/>
  <c r="D57" i="2"/>
  <c r="A58" i="2"/>
  <c r="S57" i="2"/>
  <c r="I57" i="2"/>
  <c r="AC57" i="2"/>
  <c r="E57" i="2"/>
  <c r="T57" i="2"/>
  <c r="J57" i="2"/>
  <c r="F56" i="2"/>
  <c r="AE6" i="2"/>
  <c r="AF6" i="2" s="1"/>
  <c r="AG6" i="2" s="1"/>
  <c r="AD7" i="2" s="1"/>
  <c r="K57" i="2" l="1"/>
  <c r="F57" i="2"/>
  <c r="AB56" i="2"/>
  <c r="U57" i="2"/>
  <c r="Z56" i="2"/>
  <c r="H56" i="2"/>
  <c r="G57" i="2"/>
  <c r="H57" i="2" s="1"/>
  <c r="L57" i="2"/>
  <c r="M57" i="2" s="1"/>
  <c r="V57" i="2"/>
  <c r="W57" i="2" s="1"/>
  <c r="AA57" i="2"/>
  <c r="AA58" i="2" s="1"/>
  <c r="AA59" i="2" s="1"/>
  <c r="T58" i="2"/>
  <c r="S58" i="2"/>
  <c r="AC58" i="2"/>
  <c r="D58" i="2"/>
  <c r="I58" i="2"/>
  <c r="J58" i="2"/>
  <c r="A59" i="2"/>
  <c r="E58" i="2"/>
  <c r="AE7" i="2"/>
  <c r="AF7" i="2" s="1"/>
  <c r="AG7" i="2" s="1"/>
  <c r="AD8" i="2" s="1"/>
  <c r="V58" i="2" l="1"/>
  <c r="W58" i="2" s="1"/>
  <c r="K58" i="2"/>
  <c r="L58" i="2"/>
  <c r="M58" i="2" s="1"/>
  <c r="G58" i="2"/>
  <c r="H58" i="2" s="1"/>
  <c r="Z57" i="2"/>
  <c r="Y57" i="2"/>
  <c r="AB57" i="2"/>
  <c r="E59" i="2"/>
  <c r="D59" i="2"/>
  <c r="A60" i="2"/>
  <c r="J59" i="2"/>
  <c r="T59" i="2"/>
  <c r="AC59" i="2"/>
  <c r="S59" i="2"/>
  <c r="V59" i="2" s="1"/>
  <c r="W59" i="2" s="1"/>
  <c r="I59" i="2"/>
  <c r="L59" i="2" s="1"/>
  <c r="M59" i="2" s="1"/>
  <c r="U58" i="2"/>
  <c r="F58" i="2"/>
  <c r="AE8" i="2"/>
  <c r="AF8" i="2" s="1"/>
  <c r="AG8" i="2" s="1"/>
  <c r="AD9" i="2" s="1"/>
  <c r="AB58" i="2" l="1"/>
  <c r="G59" i="2"/>
  <c r="H59" i="2" s="1"/>
  <c r="Z58" i="2"/>
  <c r="Z59" i="2" s="1"/>
  <c r="Y58" i="2"/>
  <c r="U59" i="2"/>
  <c r="AB59" i="2"/>
  <c r="K59" i="2"/>
  <c r="D60" i="2"/>
  <c r="E60" i="2"/>
  <c r="AC60" i="2"/>
  <c r="J60" i="2"/>
  <c r="S60" i="2"/>
  <c r="A61" i="2"/>
  <c r="I60" i="2"/>
  <c r="L60" i="2" s="1"/>
  <c r="M60" i="2" s="1"/>
  <c r="T60" i="2"/>
  <c r="U60" i="2" s="1"/>
  <c r="F59" i="2"/>
  <c r="AE9" i="2"/>
  <c r="AF9" i="2" s="1"/>
  <c r="AG9" i="2" s="1"/>
  <c r="AD10" i="2" s="1"/>
  <c r="G60" i="2" l="1"/>
  <c r="H60" i="2" s="1"/>
  <c r="Y59" i="2"/>
  <c r="V60" i="2"/>
  <c r="W60" i="2" s="1"/>
  <c r="F60" i="2"/>
  <c r="AA60" i="2"/>
  <c r="AA61" i="2" s="1"/>
  <c r="A62" i="2"/>
  <c r="S61" i="2"/>
  <c r="T61" i="2"/>
  <c r="J61" i="2"/>
  <c r="AC61" i="2"/>
  <c r="I61" i="2"/>
  <c r="L61" i="2" s="1"/>
  <c r="M61" i="2" s="1"/>
  <c r="E61" i="2"/>
  <c r="D61" i="2"/>
  <c r="K60" i="2"/>
  <c r="Z60" i="2"/>
  <c r="AE10" i="2"/>
  <c r="AF10" i="2" s="1"/>
  <c r="AG10" i="2" s="1"/>
  <c r="AD11" i="2" s="1"/>
  <c r="Y60" i="2" l="1"/>
  <c r="AB60" i="2"/>
  <c r="G61" i="2"/>
  <c r="H61" i="2" s="1"/>
  <c r="V61" i="2"/>
  <c r="W61" i="2" s="1"/>
  <c r="Z61" i="2"/>
  <c r="F61" i="2"/>
  <c r="K61" i="2"/>
  <c r="U61" i="2"/>
  <c r="AC62" i="2"/>
  <c r="A63" i="2"/>
  <c r="AE11" i="2"/>
  <c r="AF11" i="2" s="1"/>
  <c r="AG11" i="2" s="1"/>
  <c r="AD12" i="2" s="1"/>
  <c r="AB61" i="2" l="1"/>
  <c r="Y61" i="2"/>
  <c r="S63" i="2"/>
  <c r="AC63" i="2"/>
  <c r="D63" i="2"/>
  <c r="E63" i="2"/>
  <c r="I63" i="2"/>
  <c r="A64" i="2"/>
  <c r="J63" i="2"/>
  <c r="K63" i="2" s="1"/>
  <c r="T63" i="2"/>
  <c r="U63" i="2" s="1"/>
  <c r="AE12" i="2"/>
  <c r="AF12" i="2" s="1"/>
  <c r="AG12" i="2" s="1"/>
  <c r="AD13" i="2" s="1"/>
  <c r="G63" i="2" l="1"/>
  <c r="H63" i="2" s="1"/>
  <c r="L63" i="2"/>
  <c r="M63" i="2" s="1"/>
  <c r="F63" i="2"/>
  <c r="AC64" i="2"/>
  <c r="T64" i="2"/>
  <c r="D64" i="2"/>
  <c r="S64" i="2"/>
  <c r="J64" i="2"/>
  <c r="A65" i="2"/>
  <c r="E64" i="2"/>
  <c r="I64" i="2"/>
  <c r="V63" i="2"/>
  <c r="AE13" i="2"/>
  <c r="AF13" i="2" s="1"/>
  <c r="AG13" i="2" s="1"/>
  <c r="AD14" i="2" s="1"/>
  <c r="F64" i="2" l="1"/>
  <c r="Y63" i="2"/>
  <c r="G64" i="2"/>
  <c r="H64" i="2" s="1"/>
  <c r="Z63" i="2"/>
  <c r="L64" i="2"/>
  <c r="M64" i="2" s="1"/>
  <c r="V64" i="2"/>
  <c r="W64" i="2" s="1"/>
  <c r="AA64" i="2"/>
  <c r="AA65" i="2" s="1"/>
  <c r="AA66" i="2" s="1"/>
  <c r="AB63" i="2"/>
  <c r="W63" i="2"/>
  <c r="AC65" i="2"/>
  <c r="I65" i="2"/>
  <c r="A66" i="2"/>
  <c r="J65" i="2"/>
  <c r="S65" i="2"/>
  <c r="D65" i="2"/>
  <c r="T65" i="2"/>
  <c r="E65" i="2"/>
  <c r="F65" i="2" s="1"/>
  <c r="K64" i="2"/>
  <c r="U64" i="2"/>
  <c r="AE14" i="2"/>
  <c r="AF14" i="2" s="1"/>
  <c r="AG14" i="2" s="1"/>
  <c r="AD15" i="2" s="1"/>
  <c r="L65" i="2" l="1"/>
  <c r="M65" i="2" s="1"/>
  <c r="Y64" i="2"/>
  <c r="U65" i="2"/>
  <c r="Z64" i="2"/>
  <c r="V65" i="2"/>
  <c r="W65" i="2" s="1"/>
  <c r="AB64" i="2"/>
  <c r="G65" i="2"/>
  <c r="H65" i="2" s="1"/>
  <c r="K65" i="2"/>
  <c r="AC66" i="2"/>
  <c r="I66" i="2"/>
  <c r="J66" i="2"/>
  <c r="T66" i="2"/>
  <c r="E66" i="2"/>
  <c r="S66" i="2"/>
  <c r="A67" i="2"/>
  <c r="D66" i="2"/>
  <c r="AE15" i="2"/>
  <c r="AF15" i="2" s="1"/>
  <c r="AG15" i="2" s="1"/>
  <c r="AD16" i="2" s="1"/>
  <c r="V66" i="2" l="1"/>
  <c r="W66" i="2" s="1"/>
  <c r="Z65" i="2"/>
  <c r="G66" i="2"/>
  <c r="H66" i="2" s="1"/>
  <c r="Y65" i="2"/>
  <c r="L66" i="2"/>
  <c r="M66" i="2" s="1"/>
  <c r="AB65" i="2"/>
  <c r="AC67" i="2"/>
  <c r="A68" i="2"/>
  <c r="T67" i="2"/>
  <c r="D67" i="2"/>
  <c r="S67" i="2"/>
  <c r="V67" i="2" s="1"/>
  <c r="W67" i="2" s="1"/>
  <c r="E67" i="2"/>
  <c r="J67" i="2"/>
  <c r="I67" i="2"/>
  <c r="L67" i="2" s="1"/>
  <c r="M67" i="2" s="1"/>
  <c r="F66" i="2"/>
  <c r="U66" i="2"/>
  <c r="K66" i="2"/>
  <c r="AE16" i="2"/>
  <c r="AF16" i="2" s="1"/>
  <c r="AG16" i="2" s="1"/>
  <c r="AD17" i="2" s="1"/>
  <c r="F67" i="2" l="1"/>
  <c r="AB66" i="2"/>
  <c r="AB67" i="2" s="1"/>
  <c r="Y66" i="2"/>
  <c r="Z66" i="2"/>
  <c r="Z67" i="2" s="1"/>
  <c r="G67" i="2"/>
  <c r="H67" i="2" s="1"/>
  <c r="AA67" i="2"/>
  <c r="AA68" i="2" s="1"/>
  <c r="K67" i="2"/>
  <c r="U67" i="2"/>
  <c r="AC68" i="2"/>
  <c r="A69" i="2"/>
  <c r="D68" i="2"/>
  <c r="J68" i="2"/>
  <c r="I68" i="2"/>
  <c r="E68" i="2"/>
  <c r="S68" i="2"/>
  <c r="T68" i="2"/>
  <c r="AE17" i="2"/>
  <c r="AF17" i="2" s="1"/>
  <c r="AG17" i="2" s="1"/>
  <c r="AD18" i="2" s="1"/>
  <c r="L68" i="2" l="1"/>
  <c r="M68" i="2" s="1"/>
  <c r="U68" i="2"/>
  <c r="V68" i="2"/>
  <c r="W68" i="2" s="1"/>
  <c r="G68" i="2"/>
  <c r="H68" i="2" s="1"/>
  <c r="K68" i="2"/>
  <c r="Y67" i="2"/>
  <c r="F68" i="2"/>
  <c r="A70" i="2"/>
  <c r="AC69" i="2"/>
  <c r="Z68" i="2"/>
  <c r="AE18" i="2"/>
  <c r="AF18" i="2" s="1"/>
  <c r="AG18" i="2" s="1"/>
  <c r="AD19" i="2" s="1"/>
  <c r="AB68" i="2" l="1"/>
  <c r="Y68" i="2"/>
  <c r="A71" i="2"/>
  <c r="T70" i="2"/>
  <c r="S70" i="2"/>
  <c r="V70" i="2" s="1"/>
  <c r="AC70" i="2"/>
  <c r="I70" i="2"/>
  <c r="J70" i="2"/>
  <c r="D70" i="2"/>
  <c r="E70" i="2"/>
  <c r="AE19" i="2"/>
  <c r="AF19" i="2" s="1"/>
  <c r="AG19" i="2" s="1"/>
  <c r="AD20" i="2" s="1"/>
  <c r="K70" i="2" l="1"/>
  <c r="G70" i="2"/>
  <c r="Y70" i="2" s="1"/>
  <c r="F70" i="2"/>
  <c r="L70" i="2"/>
  <c r="Z70" i="2" s="1"/>
  <c r="W70" i="2"/>
  <c r="AB70" i="2"/>
  <c r="U70" i="2"/>
  <c r="AC71" i="2"/>
  <c r="E71" i="2"/>
  <c r="T71" i="2"/>
  <c r="S71" i="2"/>
  <c r="V71" i="2" s="1"/>
  <c r="W71" i="2" s="1"/>
  <c r="A72" i="2"/>
  <c r="D71" i="2"/>
  <c r="G71" i="2" s="1"/>
  <c r="H71" i="2" s="1"/>
  <c r="J71" i="2"/>
  <c r="I71" i="2"/>
  <c r="AE20" i="2"/>
  <c r="AF20" i="2" s="1"/>
  <c r="AG20" i="2" s="1"/>
  <c r="AD21" i="2" s="1"/>
  <c r="H70" i="2" l="1"/>
  <c r="M70" i="2"/>
  <c r="L71" i="2"/>
  <c r="M71" i="2" s="1"/>
  <c r="AA71" i="2"/>
  <c r="AA72" i="2" s="1"/>
  <c r="AA73" i="2" s="1"/>
  <c r="AC72" i="2"/>
  <c r="S72" i="2"/>
  <c r="A73" i="2"/>
  <c r="J72" i="2"/>
  <c r="I72" i="2"/>
  <c r="D72" i="2"/>
  <c r="E72" i="2"/>
  <c r="F72" i="2" s="1"/>
  <c r="T72" i="2"/>
  <c r="U72" i="2" s="1"/>
  <c r="U71" i="2"/>
  <c r="F71" i="2"/>
  <c r="AB71" i="2"/>
  <c r="K71" i="2"/>
  <c r="Y71" i="2"/>
  <c r="AE21" i="2"/>
  <c r="AF21" i="2" s="1"/>
  <c r="AG21" i="2" s="1"/>
  <c r="AD22" i="2" s="1"/>
  <c r="L72" i="2" l="1"/>
  <c r="M72" i="2" s="1"/>
  <c r="G72" i="2"/>
  <c r="H72" i="2" s="1"/>
  <c r="Z71" i="2"/>
  <c r="Z72" i="2" s="1"/>
  <c r="K72" i="2"/>
  <c r="V72" i="2"/>
  <c r="W72" i="2" s="1"/>
  <c r="AC73" i="2"/>
  <c r="J73" i="2"/>
  <c r="I73" i="2"/>
  <c r="L73" i="2" s="1"/>
  <c r="M73" i="2" s="1"/>
  <c r="S73" i="2"/>
  <c r="T73" i="2"/>
  <c r="E73" i="2"/>
  <c r="D73" i="2"/>
  <c r="G73" i="2" s="1"/>
  <c r="H73" i="2" s="1"/>
  <c r="A74" i="2"/>
  <c r="AE22" i="2"/>
  <c r="AF22" i="2" s="1"/>
  <c r="AG22" i="2" s="1"/>
  <c r="AD23" i="2" s="1"/>
  <c r="U73" i="2" l="1"/>
  <c r="Y72" i="2"/>
  <c r="Y73" i="2" s="1"/>
  <c r="AB72" i="2"/>
  <c r="K73" i="2"/>
  <c r="V73" i="2"/>
  <c r="W73" i="2" s="1"/>
  <c r="Z73" i="2"/>
  <c r="AC74" i="2"/>
  <c r="I74" i="2"/>
  <c r="T74" i="2"/>
  <c r="S74" i="2"/>
  <c r="D74" i="2"/>
  <c r="A75" i="2"/>
  <c r="J74" i="2"/>
  <c r="K74" i="2" s="1"/>
  <c r="E74" i="2"/>
  <c r="F74" i="2" s="1"/>
  <c r="F73" i="2"/>
  <c r="AE23" i="2"/>
  <c r="AF23" i="2" s="1"/>
  <c r="AG23" i="2" s="1"/>
  <c r="AD24" i="2" s="1"/>
  <c r="G74" i="2" l="1"/>
  <c r="H74" i="2" s="1"/>
  <c r="V74" i="2"/>
  <c r="W74" i="2" s="1"/>
  <c r="L74" i="2"/>
  <c r="M74" i="2" s="1"/>
  <c r="AB73" i="2"/>
  <c r="AA74" i="2"/>
  <c r="AA75" i="2" s="1"/>
  <c r="AC75" i="2"/>
  <c r="D75" i="2"/>
  <c r="S75" i="2"/>
  <c r="E75" i="2"/>
  <c r="T75" i="2"/>
  <c r="A76" i="2"/>
  <c r="I75" i="2"/>
  <c r="J75" i="2"/>
  <c r="U74" i="2"/>
  <c r="AE24" i="2"/>
  <c r="AF24" i="2" s="1"/>
  <c r="AG24" i="2" s="1"/>
  <c r="AD25" i="2" s="1"/>
  <c r="K75" i="2" l="1"/>
  <c r="U75" i="2"/>
  <c r="F75" i="2"/>
  <c r="Y74" i="2"/>
  <c r="Z74" i="2"/>
  <c r="AB74" i="2"/>
  <c r="L75" i="2"/>
  <c r="M75" i="2" s="1"/>
  <c r="V75" i="2"/>
  <c r="W75" i="2" s="1"/>
  <c r="G75" i="2"/>
  <c r="H75" i="2" s="1"/>
  <c r="A77" i="2"/>
  <c r="AC76" i="2"/>
  <c r="AE25" i="2"/>
  <c r="AF25" i="2" s="1"/>
  <c r="AG25" i="2" s="1"/>
  <c r="AD26" i="2" s="1"/>
  <c r="Y75" i="2" l="1"/>
  <c r="AB75" i="2"/>
  <c r="Z75" i="2"/>
  <c r="S77" i="2"/>
  <c r="V77" i="2" s="1"/>
  <c r="T77" i="2"/>
  <c r="AC77" i="2"/>
  <c r="D77" i="2"/>
  <c r="J77" i="2"/>
  <c r="I77" i="2"/>
  <c r="L77" i="2" s="1"/>
  <c r="A78" i="2"/>
  <c r="E77" i="2"/>
  <c r="F77" i="2" s="1"/>
  <c r="AE26" i="2"/>
  <c r="AF26" i="2" s="1"/>
  <c r="AG26" i="2" s="1"/>
  <c r="AD27" i="2" s="1"/>
  <c r="U77" i="2" l="1"/>
  <c r="G77" i="2"/>
  <c r="H77" i="2" s="1"/>
  <c r="AC78" i="2"/>
  <c r="J78" i="2"/>
  <c r="I78" i="2"/>
  <c r="L78" i="2" s="1"/>
  <c r="M78" i="2" s="1"/>
  <c r="E78" i="2"/>
  <c r="T78" i="2"/>
  <c r="D78" i="2"/>
  <c r="S78" i="2"/>
  <c r="V78" i="2" s="1"/>
  <c r="W78" i="2" s="1"/>
  <c r="A79" i="2"/>
  <c r="Z77" i="2"/>
  <c r="M77" i="2"/>
  <c r="K77" i="2"/>
  <c r="AB77" i="2"/>
  <c r="W77" i="2"/>
  <c r="AE27" i="2"/>
  <c r="AF27" i="2" s="1"/>
  <c r="AG27" i="2" s="1"/>
  <c r="AD28" i="2" s="1"/>
  <c r="G78" i="2" l="1"/>
  <c r="H78" i="2" s="1"/>
  <c r="Y77" i="2"/>
  <c r="K78" i="2"/>
  <c r="AC79" i="2"/>
  <c r="E79" i="2"/>
  <c r="D79" i="2"/>
  <c r="I79" i="2"/>
  <c r="A80" i="2"/>
  <c r="J79" i="2"/>
  <c r="T79" i="2"/>
  <c r="S79" i="2"/>
  <c r="V79" i="2" s="1"/>
  <c r="W79" i="2" s="1"/>
  <c r="U78" i="2"/>
  <c r="AA78" i="2"/>
  <c r="AA79" i="2" s="1"/>
  <c r="AA80" i="2" s="1"/>
  <c r="F78" i="2"/>
  <c r="Z78" i="2"/>
  <c r="AB78" i="2"/>
  <c r="AE28" i="2"/>
  <c r="AF28" i="2" s="1"/>
  <c r="AG28" i="2" s="1"/>
  <c r="AD29" i="2" s="1"/>
  <c r="Y78" i="2" l="1"/>
  <c r="L79" i="2"/>
  <c r="M79" i="2" s="1"/>
  <c r="K79" i="2"/>
  <c r="G79" i="2"/>
  <c r="H79" i="2" s="1"/>
  <c r="U79" i="2"/>
  <c r="AC80" i="2"/>
  <c r="S80" i="2"/>
  <c r="A81" i="2"/>
  <c r="J80" i="2"/>
  <c r="D80" i="2"/>
  <c r="I80" i="2"/>
  <c r="E80" i="2"/>
  <c r="T80" i="2"/>
  <c r="U80" i="2" s="1"/>
  <c r="F79" i="2"/>
  <c r="AB79" i="2"/>
  <c r="AE29" i="2"/>
  <c r="AF29" i="2" s="1"/>
  <c r="AG29" i="2" s="1"/>
  <c r="AD30" i="2" s="1"/>
  <c r="F80" i="2" l="1"/>
  <c r="Z79" i="2"/>
  <c r="K80" i="2"/>
  <c r="L80" i="2"/>
  <c r="M80" i="2" s="1"/>
  <c r="G80" i="2"/>
  <c r="H80" i="2" s="1"/>
  <c r="V80" i="2"/>
  <c r="W80" i="2" s="1"/>
  <c r="Y79" i="2"/>
  <c r="AC81" i="2"/>
  <c r="J81" i="2"/>
  <c r="I81" i="2"/>
  <c r="L81" i="2" s="1"/>
  <c r="M81" i="2" s="1"/>
  <c r="T81" i="2"/>
  <c r="A82" i="2"/>
  <c r="E81" i="2"/>
  <c r="S81" i="2"/>
  <c r="V81" i="2" s="1"/>
  <c r="W81" i="2" s="1"/>
  <c r="D81" i="2"/>
  <c r="G81" i="2" s="1"/>
  <c r="H81" i="2" s="1"/>
  <c r="AE30" i="2"/>
  <c r="AF30" i="2" s="1"/>
  <c r="AG30" i="2" s="1"/>
  <c r="AD31" i="2" s="1"/>
  <c r="Z80" i="2" l="1"/>
  <c r="Z81" i="2" s="1"/>
  <c r="AB80" i="2"/>
  <c r="Y80" i="2"/>
  <c r="Y81" i="2" s="1"/>
  <c r="AA81" i="2"/>
  <c r="AA82" i="2" s="1"/>
  <c r="F81" i="2"/>
  <c r="AC82" i="2"/>
  <c r="A83" i="2"/>
  <c r="I82" i="2"/>
  <c r="J82" i="2"/>
  <c r="E82" i="2"/>
  <c r="D82" i="2"/>
  <c r="T82" i="2"/>
  <c r="S82" i="2"/>
  <c r="V82" i="2" s="1"/>
  <c r="W82" i="2" s="1"/>
  <c r="U81" i="2"/>
  <c r="K81" i="2"/>
  <c r="AB81" i="2"/>
  <c r="AE31" i="2"/>
  <c r="AF31" i="2" s="1"/>
  <c r="AG31" i="2" s="1"/>
  <c r="AD32" i="2" s="1"/>
  <c r="F82" i="2" l="1"/>
  <c r="K82" i="2"/>
  <c r="G82" i="2"/>
  <c r="H82" i="2" s="1"/>
  <c r="L82" i="2"/>
  <c r="M82" i="2" s="1"/>
  <c r="AC83" i="2"/>
  <c r="A84" i="2"/>
  <c r="U82" i="2"/>
  <c r="AB82" i="2"/>
  <c r="AE32" i="2"/>
  <c r="AF32" i="2" s="1"/>
  <c r="AG32" i="2" s="1"/>
  <c r="AD33" i="2" s="1"/>
  <c r="Z82" i="2" l="1"/>
  <c r="Y82" i="2"/>
  <c r="T84" i="2"/>
  <c r="S84" i="2"/>
  <c r="D84" i="2"/>
  <c r="A85" i="2"/>
  <c r="J84" i="2"/>
  <c r="AC84" i="2"/>
  <c r="I84" i="2"/>
  <c r="L84" i="2" s="1"/>
  <c r="E84" i="2"/>
  <c r="F84" i="2" s="1"/>
  <c r="AE33" i="2"/>
  <c r="AF33" i="2" s="1"/>
  <c r="AG33" i="2" s="1"/>
  <c r="AD34" i="2" s="1"/>
  <c r="V84" i="2" l="1"/>
  <c r="AB84" i="2" s="1"/>
  <c r="G84" i="2"/>
  <c r="H84" i="2" s="1"/>
  <c r="M84" i="2"/>
  <c r="Z84" i="2"/>
  <c r="K84" i="2"/>
  <c r="E85" i="2"/>
  <c r="D85" i="2"/>
  <c r="T85" i="2"/>
  <c r="S85" i="2"/>
  <c r="I85" i="2"/>
  <c r="A86" i="2"/>
  <c r="AC85" i="2"/>
  <c r="J85" i="2"/>
  <c r="U84" i="2"/>
  <c r="AE34" i="2"/>
  <c r="AF34" i="2" s="1"/>
  <c r="AG34" i="2" s="1"/>
  <c r="AD35" i="2" s="1"/>
  <c r="W84" i="2" l="1"/>
  <c r="L85" i="2"/>
  <c r="M85" i="2" s="1"/>
  <c r="V85" i="2"/>
  <c r="W85" i="2" s="1"/>
  <c r="G85" i="2"/>
  <c r="H85" i="2" s="1"/>
  <c r="Y84" i="2"/>
  <c r="U85" i="2"/>
  <c r="J86" i="2"/>
  <c r="AC86" i="2"/>
  <c r="I86" i="2"/>
  <c r="L86" i="2" s="1"/>
  <c r="M86" i="2" s="1"/>
  <c r="E86" i="2"/>
  <c r="D86" i="2"/>
  <c r="G86" i="2" s="1"/>
  <c r="H86" i="2" s="1"/>
  <c r="S86" i="2"/>
  <c r="T86" i="2"/>
  <c r="A87" i="2"/>
  <c r="F85" i="2"/>
  <c r="K85" i="2"/>
  <c r="AE35" i="2"/>
  <c r="AF35" i="2" s="1"/>
  <c r="AG35" i="2" s="1"/>
  <c r="AD36" i="2" s="1"/>
  <c r="Z85" i="2" l="1"/>
  <c r="Y85" i="2"/>
  <c r="AB85" i="2"/>
  <c r="V86" i="2"/>
  <c r="W86" i="2" s="1"/>
  <c r="U86" i="2"/>
  <c r="K86" i="2"/>
  <c r="Y86" i="2"/>
  <c r="Z86" i="2"/>
  <c r="A88" i="2"/>
  <c r="AC87" i="2"/>
  <c r="J87" i="2"/>
  <c r="T87" i="2"/>
  <c r="S87" i="2"/>
  <c r="V87" i="2" s="1"/>
  <c r="W87" i="2" s="1"/>
  <c r="I87" i="2"/>
  <c r="D87" i="2"/>
  <c r="E87" i="2"/>
  <c r="F86" i="2"/>
  <c r="AE36" i="2"/>
  <c r="AF36" i="2" s="1"/>
  <c r="AG36" i="2" s="1"/>
  <c r="AD37" i="2" s="1"/>
  <c r="L87" i="2" l="1"/>
  <c r="M87" i="2" s="1"/>
  <c r="AB86" i="2"/>
  <c r="F87" i="2"/>
  <c r="G87" i="2"/>
  <c r="H87" i="2" s="1"/>
  <c r="U87" i="2"/>
  <c r="T88" i="2"/>
  <c r="S88" i="2"/>
  <c r="V88" i="2" s="1"/>
  <c r="W88" i="2" s="1"/>
  <c r="A89" i="2"/>
  <c r="D88" i="2"/>
  <c r="J88" i="2"/>
  <c r="AC88" i="2"/>
  <c r="I88" i="2"/>
  <c r="L88" i="2" s="1"/>
  <c r="M88" i="2" s="1"/>
  <c r="E88" i="2"/>
  <c r="K87" i="2"/>
  <c r="AB87" i="2"/>
  <c r="AE37" i="2"/>
  <c r="AF37" i="2" s="1"/>
  <c r="AG37" i="2" s="1"/>
  <c r="AD38" i="2" s="1"/>
  <c r="Z87" i="2" l="1"/>
  <c r="G88" i="2"/>
  <c r="H88" i="2" s="1"/>
  <c r="K88" i="2"/>
  <c r="Y87" i="2"/>
  <c r="F88" i="2"/>
  <c r="AB88" i="2"/>
  <c r="Z88" i="2"/>
  <c r="E89" i="2"/>
  <c r="D89" i="2"/>
  <c r="G89" i="2" s="1"/>
  <c r="H89" i="2" s="1"/>
  <c r="T89" i="2"/>
  <c r="S89" i="2"/>
  <c r="V89" i="2" s="1"/>
  <c r="W89" i="2" s="1"/>
  <c r="AC89" i="2"/>
  <c r="A90" i="2"/>
  <c r="I89" i="2"/>
  <c r="J89" i="2"/>
  <c r="K89" i="2" s="1"/>
  <c r="U88" i="2"/>
  <c r="AE38" i="2"/>
  <c r="AF38" i="2" s="1"/>
  <c r="AG38" i="2" s="1"/>
  <c r="AD39" i="2" s="1"/>
  <c r="L89" i="2" l="1"/>
  <c r="M89" i="2" s="1"/>
  <c r="Y88" i="2"/>
  <c r="AC90" i="2"/>
  <c r="A91" i="2"/>
  <c r="U89" i="2"/>
  <c r="F89" i="2"/>
  <c r="AB89" i="2"/>
  <c r="Y89" i="2"/>
  <c r="AE39" i="2"/>
  <c r="AF39" i="2" s="1"/>
  <c r="AG39" i="2" s="1"/>
  <c r="AD40" i="2" s="1"/>
  <c r="Z89" i="2" l="1"/>
  <c r="T91" i="2"/>
  <c r="S91" i="2"/>
  <c r="A92" i="2"/>
  <c r="E91" i="2"/>
  <c r="D91" i="2"/>
  <c r="J91" i="2"/>
  <c r="AC91" i="2"/>
  <c r="I91" i="2"/>
  <c r="L91" i="2" s="1"/>
  <c r="AE40" i="2"/>
  <c r="AF40" i="2" s="1"/>
  <c r="AG40" i="2" s="1"/>
  <c r="AD41" i="2" s="1"/>
  <c r="V91" i="2" l="1"/>
  <c r="AB91" i="2" s="1"/>
  <c r="G91" i="2"/>
  <c r="Y91" i="2" s="1"/>
  <c r="U91" i="2"/>
  <c r="M91" i="2"/>
  <c r="Z91" i="2"/>
  <c r="K91" i="2"/>
  <c r="F91" i="2"/>
  <c r="E92" i="2"/>
  <c r="D92" i="2"/>
  <c r="I92" i="2"/>
  <c r="T92" i="2"/>
  <c r="S92" i="2"/>
  <c r="V92" i="2" s="1"/>
  <c r="W92" i="2" s="1"/>
  <c r="AC92" i="2"/>
  <c r="A93" i="2"/>
  <c r="J92" i="2"/>
  <c r="AE41" i="2"/>
  <c r="AF41" i="2" s="1"/>
  <c r="AG41" i="2" s="1"/>
  <c r="AD42" i="2" s="1"/>
  <c r="L92" i="2" l="1"/>
  <c r="M92" i="2" s="1"/>
  <c r="W91" i="2"/>
  <c r="G92" i="2"/>
  <c r="H92" i="2" s="1"/>
  <c r="U92" i="2"/>
  <c r="F92" i="2"/>
  <c r="H91" i="2"/>
  <c r="AC93" i="2"/>
  <c r="I93" i="2"/>
  <c r="L93" i="2" s="1"/>
  <c r="M93" i="2" s="1"/>
  <c r="J93" i="2"/>
  <c r="E93" i="2"/>
  <c r="D93" i="2"/>
  <c r="G93" i="2" s="1"/>
  <c r="H93" i="2" s="1"/>
  <c r="T93" i="2"/>
  <c r="S93" i="2"/>
  <c r="A94" i="2"/>
  <c r="AB92" i="2"/>
  <c r="Y92" i="2"/>
  <c r="K92" i="2"/>
  <c r="AE42" i="2"/>
  <c r="AF42" i="2" s="1"/>
  <c r="AG42" i="2" s="1"/>
  <c r="AD43" i="2" s="1"/>
  <c r="Z92" i="2" l="1"/>
  <c r="Z93" i="2" s="1"/>
  <c r="V93" i="2"/>
  <c r="W93" i="2" s="1"/>
  <c r="F93" i="2"/>
  <c r="Y93" i="2"/>
  <c r="J94" i="2"/>
  <c r="A95" i="2"/>
  <c r="AC94" i="2"/>
  <c r="I94" i="2"/>
  <c r="T94" i="2"/>
  <c r="E94" i="2"/>
  <c r="D94" i="2"/>
  <c r="S94" i="2"/>
  <c r="U93" i="2"/>
  <c r="K93" i="2"/>
  <c r="AE43" i="2"/>
  <c r="AF43" i="2" s="1"/>
  <c r="AG43" i="2" s="1"/>
  <c r="AD44" i="2" s="1"/>
  <c r="V94" i="2" l="1"/>
  <c r="W94" i="2" s="1"/>
  <c r="G94" i="2"/>
  <c r="H94" i="2" s="1"/>
  <c r="K94" i="2"/>
  <c r="F94" i="2"/>
  <c r="L94" i="2"/>
  <c r="M94" i="2" s="1"/>
  <c r="U94" i="2"/>
  <c r="AB93" i="2"/>
  <c r="T95" i="2"/>
  <c r="S95" i="2"/>
  <c r="D95" i="2"/>
  <c r="A96" i="2"/>
  <c r="J95" i="2"/>
  <c r="E95" i="2"/>
  <c r="AC95" i="2"/>
  <c r="I95" i="2"/>
  <c r="Z94" i="2"/>
  <c r="AE44" i="2"/>
  <c r="AF44" i="2" s="1"/>
  <c r="AG44" i="2" s="1"/>
  <c r="AD45" i="2" s="1"/>
  <c r="L95" i="2" l="1"/>
  <c r="M95" i="2" s="1"/>
  <c r="Y94" i="2"/>
  <c r="F95" i="2"/>
  <c r="AB94" i="2"/>
  <c r="G95" i="2"/>
  <c r="H95" i="2" s="1"/>
  <c r="V95" i="2"/>
  <c r="W95" i="2" s="1"/>
  <c r="K95" i="2"/>
  <c r="E96" i="2"/>
  <c r="D96" i="2"/>
  <c r="G96" i="2" s="1"/>
  <c r="H96" i="2" s="1"/>
  <c r="T96" i="2"/>
  <c r="S96" i="2"/>
  <c r="I96" i="2"/>
  <c r="A97" i="2"/>
  <c r="AC96" i="2"/>
  <c r="J96" i="2"/>
  <c r="K96" i="2" s="1"/>
  <c r="U95" i="2"/>
  <c r="AE45" i="2"/>
  <c r="AF45" i="2" s="1"/>
  <c r="AG45" i="2" s="1"/>
  <c r="AD46" i="2" s="1"/>
  <c r="U96" i="2" l="1"/>
  <c r="Z95" i="2"/>
  <c r="AB95" i="2"/>
  <c r="AC97" i="2"/>
  <c r="A98" i="2"/>
  <c r="L96" i="2"/>
  <c r="M96" i="2" s="1"/>
  <c r="V96" i="2"/>
  <c r="W96" i="2" s="1"/>
  <c r="F96" i="2"/>
  <c r="Y95" i="2"/>
  <c r="Y96" i="2" s="1"/>
  <c r="AE46" i="2"/>
  <c r="AF46" i="2" s="1"/>
  <c r="AG46" i="2" s="1"/>
  <c r="AD47" i="2" s="1"/>
  <c r="Z96" i="2" l="1"/>
  <c r="AB96" i="2"/>
  <c r="T98" i="2"/>
  <c r="S98" i="2"/>
  <c r="A99" i="2"/>
  <c r="I98" i="2"/>
  <c r="J98" i="2"/>
  <c r="AC98" i="2"/>
  <c r="D98" i="2"/>
  <c r="E98" i="2"/>
  <c r="F98" i="2" s="1"/>
  <c r="AE47" i="2"/>
  <c r="AF47" i="2" s="1"/>
  <c r="AG47" i="2" s="1"/>
  <c r="AD48" i="2" s="1"/>
  <c r="G98" i="2" l="1"/>
  <c r="H98" i="2" s="1"/>
  <c r="L98" i="2"/>
  <c r="M98" i="2" s="1"/>
  <c r="V98" i="2"/>
  <c r="W98" i="2" s="1"/>
  <c r="K98" i="2"/>
  <c r="E99" i="2"/>
  <c r="F99" i="2" s="1"/>
  <c r="D99" i="2"/>
  <c r="G99" i="2" s="1"/>
  <c r="H99" i="2" s="1"/>
  <c r="T99" i="2"/>
  <c r="S99" i="2"/>
  <c r="V99" i="2" s="1"/>
  <c r="W99" i="2" s="1"/>
  <c r="A100" i="2"/>
  <c r="AC99" i="2"/>
  <c r="J99" i="2"/>
  <c r="I99" i="2"/>
  <c r="U98" i="2"/>
  <c r="AE48" i="2"/>
  <c r="AF48" i="2" s="1"/>
  <c r="AG48" i="2" s="1"/>
  <c r="AD49" i="2" s="1"/>
  <c r="L99" i="2" l="1"/>
  <c r="M99" i="2" s="1"/>
  <c r="AB98" i="2"/>
  <c r="Y98" i="2"/>
  <c r="Z98" i="2"/>
  <c r="J100" i="2"/>
  <c r="AC100" i="2"/>
  <c r="I100" i="2"/>
  <c r="L100" i="2" s="1"/>
  <c r="M100" i="2" s="1"/>
  <c r="E100" i="2"/>
  <c r="D100" i="2"/>
  <c r="G100" i="2" s="1"/>
  <c r="H100" i="2" s="1"/>
  <c r="S100" i="2"/>
  <c r="V100" i="2" s="1"/>
  <c r="W100" i="2" s="1"/>
  <c r="T100" i="2"/>
  <c r="A101" i="2"/>
  <c r="U99" i="2"/>
  <c r="AB99" i="2"/>
  <c r="Y99" i="2"/>
  <c r="K99" i="2"/>
  <c r="AE49" i="2"/>
  <c r="AF49" i="2" s="1"/>
  <c r="AG49" i="2" s="1"/>
  <c r="AD50" i="2" s="1"/>
  <c r="Z99" i="2" l="1"/>
  <c r="F100" i="2"/>
  <c r="AB100" i="2"/>
  <c r="Y100" i="2"/>
  <c r="Z100" i="2"/>
  <c r="A102" i="2"/>
  <c r="J101" i="2"/>
  <c r="AC101" i="2"/>
  <c r="I101" i="2"/>
  <c r="L101" i="2" s="1"/>
  <c r="M101" i="2" s="1"/>
  <c r="E101" i="2"/>
  <c r="D101" i="2"/>
  <c r="G101" i="2" s="1"/>
  <c r="H101" i="2" s="1"/>
  <c r="T101" i="2"/>
  <c r="S101" i="2"/>
  <c r="V101" i="2" s="1"/>
  <c r="W101" i="2" s="1"/>
  <c r="U100" i="2"/>
  <c r="K100" i="2"/>
  <c r="AE50" i="2"/>
  <c r="AF50" i="2" s="1"/>
  <c r="AG50" i="2" s="1"/>
  <c r="AD51" i="2" s="1"/>
  <c r="U101" i="2" l="1"/>
  <c r="F101" i="2"/>
  <c r="Y101" i="2"/>
  <c r="K101" i="2"/>
  <c r="T102" i="2"/>
  <c r="U102" i="2" s="1"/>
  <c r="S102" i="2"/>
  <c r="A103" i="2"/>
  <c r="J102" i="2"/>
  <c r="AC102" i="2"/>
  <c r="I102" i="2"/>
  <c r="L102" i="2" s="1"/>
  <c r="M102" i="2" s="1"/>
  <c r="E102" i="2"/>
  <c r="D102" i="2"/>
  <c r="Z101" i="2"/>
  <c r="AB101" i="2"/>
  <c r="AE51" i="2"/>
  <c r="AF51" i="2" s="1"/>
  <c r="AG51" i="2" s="1"/>
  <c r="AD52" i="2" s="1"/>
  <c r="K102" i="2" l="1"/>
  <c r="G102" i="2"/>
  <c r="H102" i="2" s="1"/>
  <c r="V102" i="2"/>
  <c r="W102" i="2" s="1"/>
  <c r="Z102" i="2"/>
  <c r="F102" i="2"/>
  <c r="E103" i="2"/>
  <c r="D103" i="2"/>
  <c r="G103" i="2" s="1"/>
  <c r="H103" i="2" s="1"/>
  <c r="T103" i="2"/>
  <c r="S103" i="2"/>
  <c r="V103" i="2" s="1"/>
  <c r="W103" i="2" s="1"/>
  <c r="I103" i="2"/>
  <c r="A104" i="2"/>
  <c r="J103" i="2"/>
  <c r="K103" i="2" s="1"/>
  <c r="AC103" i="2"/>
  <c r="AE52" i="2"/>
  <c r="AF52" i="2" s="1"/>
  <c r="AG52" i="2" s="1"/>
  <c r="AD53" i="2" s="1"/>
  <c r="AB102" i="2" l="1"/>
  <c r="Y102" i="2"/>
  <c r="AC104" i="2"/>
  <c r="A105" i="2"/>
  <c r="L103" i="2"/>
  <c r="M103" i="2" s="1"/>
  <c r="U103" i="2"/>
  <c r="AB103" i="2"/>
  <c r="Y103" i="2"/>
  <c r="F103" i="2"/>
  <c r="AE53" i="2"/>
  <c r="AF53" i="2" s="1"/>
  <c r="AG53" i="2" s="1"/>
  <c r="AD54" i="2" s="1"/>
  <c r="Z103" i="2" l="1"/>
  <c r="T105" i="2"/>
  <c r="S105" i="2"/>
  <c r="V105" i="2" s="1"/>
  <c r="A106" i="2"/>
  <c r="E105" i="2"/>
  <c r="J105" i="2"/>
  <c r="D105" i="2"/>
  <c r="G105" i="2" s="1"/>
  <c r="I105" i="2"/>
  <c r="L105" i="2" s="1"/>
  <c r="AC105" i="2"/>
  <c r="AE54" i="2"/>
  <c r="AF54" i="2" s="1"/>
  <c r="AG54" i="2" s="1"/>
  <c r="AD55" i="2" s="1"/>
  <c r="Z105" i="2" l="1"/>
  <c r="M105" i="2"/>
  <c r="Y105" i="2"/>
  <c r="H105" i="2"/>
  <c r="AB105" i="2"/>
  <c r="W105" i="2"/>
  <c r="U105" i="2"/>
  <c r="K105" i="2"/>
  <c r="F105" i="2"/>
  <c r="T106" i="2"/>
  <c r="J106" i="2"/>
  <c r="E106" i="2"/>
  <c r="S106" i="2"/>
  <c r="V106" i="2" s="1"/>
  <c r="W106" i="2" s="1"/>
  <c r="A107" i="2"/>
  <c r="AC106" i="2"/>
  <c r="D106" i="2"/>
  <c r="G106" i="2" s="1"/>
  <c r="H106" i="2" s="1"/>
  <c r="I106" i="2"/>
  <c r="L106" i="2" s="1"/>
  <c r="M106" i="2" s="1"/>
  <c r="AE55" i="2"/>
  <c r="AF55" i="2" s="1"/>
  <c r="AG55" i="2" s="1"/>
  <c r="AD56" i="2" s="1"/>
  <c r="AE56" i="2" s="1"/>
  <c r="AF56" i="2" s="1"/>
  <c r="AG56" i="2" s="1"/>
  <c r="AD57" i="2" s="1"/>
  <c r="AE57" i="2" s="1"/>
  <c r="AF57" i="2" s="1"/>
  <c r="AG57" i="2" s="1"/>
  <c r="AD58" i="2" s="1"/>
  <c r="J107" i="2" l="1"/>
  <c r="K107" i="2" s="1"/>
  <c r="AC107" i="2"/>
  <c r="I107" i="2"/>
  <c r="L107" i="2" s="1"/>
  <c r="M107" i="2" s="1"/>
  <c r="T107" i="2"/>
  <c r="E107" i="2"/>
  <c r="F107" i="2" s="1"/>
  <c r="D107" i="2"/>
  <c r="G107" i="2" s="1"/>
  <c r="H107" i="2" s="1"/>
  <c r="S107" i="2"/>
  <c r="V107" i="2" s="1"/>
  <c r="W107" i="2" s="1"/>
  <c r="A108" i="2"/>
  <c r="F106" i="2"/>
  <c r="U106" i="2"/>
  <c r="K106" i="2"/>
  <c r="AB106" i="2"/>
  <c r="Y106" i="2"/>
  <c r="Z106" i="2"/>
  <c r="AE58" i="2"/>
  <c r="AF58" i="2" s="1"/>
  <c r="AG58" i="2" s="1"/>
  <c r="AD59" i="2" s="1"/>
  <c r="AE59" i="2" s="1"/>
  <c r="AF59" i="2" s="1"/>
  <c r="AG59" i="2" s="1"/>
  <c r="AD60" i="2" s="1"/>
  <c r="AE60" i="2" s="1"/>
  <c r="AF60" i="2" s="1"/>
  <c r="AG60" i="2" s="1"/>
  <c r="AD61" i="2" s="1"/>
  <c r="AB107" i="2" l="1"/>
  <c r="Z107" i="2"/>
  <c r="Y107" i="2"/>
  <c r="A109" i="2"/>
  <c r="AC108" i="2"/>
  <c r="E108" i="2"/>
  <c r="T108" i="2"/>
  <c r="J108" i="2"/>
  <c r="D108" i="2"/>
  <c r="G108" i="2" s="1"/>
  <c r="H108" i="2" s="1"/>
  <c r="I108" i="2"/>
  <c r="L108" i="2" s="1"/>
  <c r="M108" i="2" s="1"/>
  <c r="S108" i="2"/>
  <c r="V108" i="2" s="1"/>
  <c r="W108" i="2" s="1"/>
  <c r="U107" i="2"/>
  <c r="AE61" i="2"/>
  <c r="AF61" i="2" s="1"/>
  <c r="AG61" i="2" s="1"/>
  <c r="AD62" i="2" s="1"/>
  <c r="AE62" i="2" s="1"/>
  <c r="AF62" i="2" s="1"/>
  <c r="AG62" i="2" s="1"/>
  <c r="AD63" i="2" s="1"/>
  <c r="AE63" i="2" s="1"/>
  <c r="AF63" i="2" s="1"/>
  <c r="AG63" i="2" s="1"/>
  <c r="AD64" i="2" s="1"/>
  <c r="AE64" i="2" s="1"/>
  <c r="AF64" i="2" s="1"/>
  <c r="AG64" i="2" s="1"/>
  <c r="AD65" i="2" s="1"/>
  <c r="AE65" i="2" s="1"/>
  <c r="AF65" i="2" s="1"/>
  <c r="AG65" i="2" s="1"/>
  <c r="AD66" i="2" s="1"/>
  <c r="AE66" i="2" s="1"/>
  <c r="AF66" i="2" s="1"/>
  <c r="AG66" i="2" s="1"/>
  <c r="AD67" i="2" s="1"/>
  <c r="AE67" i="2" s="1"/>
  <c r="AF67" i="2" s="1"/>
  <c r="AG67" i="2" s="1"/>
  <c r="AD68" i="2" s="1"/>
  <c r="AE68" i="2" s="1"/>
  <c r="AF68" i="2" s="1"/>
  <c r="AG68" i="2" s="1"/>
  <c r="AD69" i="2" s="1"/>
  <c r="AE69" i="2" s="1"/>
  <c r="AF69" i="2" s="1"/>
  <c r="AG69" i="2" s="1"/>
  <c r="AD70" i="2" s="1"/>
  <c r="AE70" i="2" s="1"/>
  <c r="AF70" i="2" s="1"/>
  <c r="AG70" i="2" s="1"/>
  <c r="AD71" i="2" s="1"/>
  <c r="AE71" i="2" s="1"/>
  <c r="AF71" i="2" s="1"/>
  <c r="AG71" i="2" s="1"/>
  <c r="AD72" i="2" s="1"/>
  <c r="AE72" i="2" s="1"/>
  <c r="AF72" i="2" s="1"/>
  <c r="AG72" i="2" s="1"/>
  <c r="AD73" i="2" s="1"/>
  <c r="AE73" i="2" s="1"/>
  <c r="AF73" i="2" s="1"/>
  <c r="AG73" i="2" s="1"/>
  <c r="AD74" i="2" s="1"/>
  <c r="AE74" i="2" s="1"/>
  <c r="AF74" i="2" s="1"/>
  <c r="AG74" i="2" s="1"/>
  <c r="AD75" i="2" s="1"/>
  <c r="Z108" i="2" l="1"/>
  <c r="AB108" i="2"/>
  <c r="K108" i="2"/>
  <c r="U108" i="2"/>
  <c r="F108" i="2"/>
  <c r="I109" i="2"/>
  <c r="T109" i="2"/>
  <c r="U109" i="2" s="1"/>
  <c r="A110" i="2"/>
  <c r="AC109" i="2"/>
  <c r="S109" i="2"/>
  <c r="J109" i="2"/>
  <c r="K109" i="2" s="1"/>
  <c r="G109" i="2"/>
  <c r="H109" i="2" s="1"/>
  <c r="E109" i="2"/>
  <c r="D109" i="2"/>
  <c r="Y108" i="2"/>
  <c r="AE75" i="2"/>
  <c r="AF75" i="2" s="1"/>
  <c r="AG75" i="2" s="1"/>
  <c r="AD76" i="2" s="1"/>
  <c r="V109" i="2" l="1"/>
  <c r="W109" i="2" s="1"/>
  <c r="E110" i="2"/>
  <c r="J110" i="2"/>
  <c r="D110" i="2"/>
  <c r="G110" i="2" s="1"/>
  <c r="H110" i="2" s="1"/>
  <c r="T110" i="2"/>
  <c r="U110" i="2" s="1"/>
  <c r="S110" i="2"/>
  <c r="V110" i="2" s="1"/>
  <c r="W110" i="2" s="1"/>
  <c r="A111" i="2"/>
  <c r="AC111" i="2" s="1"/>
  <c r="I110" i="2"/>
  <c r="L110" i="2" s="1"/>
  <c r="M110" i="2" s="1"/>
  <c r="AC110" i="2"/>
  <c r="F109" i="2"/>
  <c r="L109" i="2"/>
  <c r="M109" i="2" s="1"/>
  <c r="Y109" i="2"/>
  <c r="AE76" i="2"/>
  <c r="AF76" i="2" s="1"/>
  <c r="AG76" i="2" s="1"/>
  <c r="AD77" i="2" s="1"/>
  <c r="AE77" i="2" s="1"/>
  <c r="AF77" i="2" s="1"/>
  <c r="AG77" i="2" s="1"/>
  <c r="AD78" i="2" s="1"/>
  <c r="AE78" i="2" s="1"/>
  <c r="AF78" i="2" s="1"/>
  <c r="AG78" i="2" s="1"/>
  <c r="AD79" i="2" s="1"/>
  <c r="AE79" i="2" s="1"/>
  <c r="AF79" i="2" s="1"/>
  <c r="AG79" i="2" s="1"/>
  <c r="AD80" i="2" s="1"/>
  <c r="AE80" i="2" s="1"/>
  <c r="AF80" i="2" s="1"/>
  <c r="AG80" i="2" s="1"/>
  <c r="AD81" i="2" s="1"/>
  <c r="AE81" i="2" s="1"/>
  <c r="AF81" i="2" s="1"/>
  <c r="AG81" i="2" s="1"/>
  <c r="AD82" i="2" s="1"/>
  <c r="AE82" i="2" s="1"/>
  <c r="AF82" i="2" s="1"/>
  <c r="AG82" i="2" s="1"/>
  <c r="AD83" i="2" s="1"/>
  <c r="F110" i="2" l="1"/>
  <c r="Z109" i="2"/>
  <c r="Z110" i="2" s="1"/>
  <c r="Y110" i="2"/>
  <c r="AB109" i="2"/>
  <c r="AB110" i="2" s="1"/>
  <c r="K110" i="2"/>
  <c r="AE83" i="2"/>
  <c r="AF83" i="2" s="1"/>
  <c r="AG83" i="2" s="1"/>
  <c r="AD84" i="2" s="1"/>
  <c r="AE84" i="2" l="1"/>
  <c r="AF84" i="2" s="1"/>
  <c r="AG84" i="2" s="1"/>
  <c r="AD85" i="2" s="1"/>
  <c r="AE85" i="2" l="1"/>
  <c r="AF85" i="2" s="1"/>
  <c r="AG85" i="2" s="1"/>
  <c r="AD86" i="2" s="1"/>
  <c r="AE86" i="2" l="1"/>
  <c r="AF86" i="2" s="1"/>
  <c r="AG86" i="2" s="1"/>
  <c r="AD87" i="2" s="1"/>
  <c r="AE87" i="2" l="1"/>
  <c r="AF87" i="2" s="1"/>
  <c r="AG87" i="2" s="1"/>
  <c r="AD88" i="2" s="1"/>
  <c r="AE88" i="2" l="1"/>
  <c r="AF88" i="2" s="1"/>
  <c r="AG88" i="2" s="1"/>
  <c r="AD89" i="2" s="1"/>
  <c r="AE89" i="2" l="1"/>
  <c r="AF89" i="2" s="1"/>
  <c r="AG89" i="2" s="1"/>
  <c r="AD90" i="2" s="1"/>
  <c r="AE90" i="2" l="1"/>
  <c r="AF90" i="2" s="1"/>
  <c r="AG90" i="2" s="1"/>
  <c r="AD91" i="2" s="1"/>
  <c r="AE91" i="2" l="1"/>
  <c r="AF91" i="2" s="1"/>
  <c r="AG91" i="2" s="1"/>
  <c r="AD92" i="2" s="1"/>
  <c r="AE92" i="2" l="1"/>
  <c r="AF92" i="2" s="1"/>
  <c r="AG92" i="2" s="1"/>
  <c r="AD93" i="2" s="1"/>
  <c r="AE93" i="2" l="1"/>
  <c r="AF93" i="2" s="1"/>
  <c r="AG93" i="2" s="1"/>
  <c r="AD94" i="2" s="1"/>
  <c r="AE94" i="2" l="1"/>
  <c r="AF94" i="2" s="1"/>
  <c r="AG94" i="2" s="1"/>
  <c r="AD95" i="2" s="1"/>
  <c r="AE95" i="2" l="1"/>
  <c r="AF95" i="2" s="1"/>
  <c r="AG95" i="2" s="1"/>
  <c r="AD96" i="2" s="1"/>
  <c r="AE96" i="2" l="1"/>
  <c r="AF96" i="2" s="1"/>
  <c r="AG96" i="2" s="1"/>
  <c r="AD97" i="2" s="1"/>
  <c r="AE97" i="2" l="1"/>
  <c r="AF97" i="2" s="1"/>
  <c r="AG97" i="2" s="1"/>
  <c r="AD98" i="2"/>
  <c r="AE98" i="2" l="1"/>
  <c r="AF98" i="2" s="1"/>
  <c r="AG98" i="2" s="1"/>
  <c r="AD99" i="2" s="1"/>
  <c r="AE99" i="2" l="1"/>
  <c r="AF99" i="2" s="1"/>
  <c r="AG99" i="2" s="1"/>
  <c r="AD100" i="2" s="1"/>
  <c r="AE100" i="2" l="1"/>
  <c r="AF100" i="2" s="1"/>
  <c r="AG100" i="2" s="1"/>
  <c r="AD101" i="2" s="1"/>
  <c r="AE101" i="2" l="1"/>
  <c r="AF101" i="2" s="1"/>
  <c r="AG101" i="2" s="1"/>
  <c r="AD102" i="2" s="1"/>
  <c r="AE102" i="2" l="1"/>
  <c r="AF102" i="2" s="1"/>
  <c r="AG102" i="2" s="1"/>
  <c r="AD103" i="2" s="1"/>
  <c r="AE103" i="2" l="1"/>
  <c r="AF103" i="2" s="1"/>
  <c r="AG103" i="2" s="1"/>
  <c r="AD104" i="2" s="1"/>
  <c r="AE104" i="2" l="1"/>
  <c r="AF104" i="2" s="1"/>
  <c r="AG104" i="2" s="1"/>
  <c r="AD105" i="2" s="1"/>
  <c r="AE105" i="2" l="1"/>
  <c r="AF105" i="2" s="1"/>
  <c r="AG105" i="2" s="1"/>
  <c r="AD106" i="2" s="1"/>
  <c r="AE106" i="2" l="1"/>
  <c r="AF106" i="2" s="1"/>
  <c r="AG106" i="2" s="1"/>
  <c r="AD107" i="2" s="1"/>
  <c r="AE107" i="2" l="1"/>
  <c r="AF107" i="2" s="1"/>
  <c r="AG107" i="2" s="1"/>
  <c r="AD108" i="2" s="1"/>
  <c r="AE108" i="2" l="1"/>
  <c r="AF108" i="2" s="1"/>
  <c r="AG108" i="2" s="1"/>
  <c r="AD109" i="2" s="1"/>
  <c r="AE109" i="2" l="1"/>
  <c r="AF109" i="2" s="1"/>
  <c r="AG109" i="2" s="1"/>
  <c r="AD110" i="2" s="1"/>
  <c r="AE110" i="2" l="1"/>
  <c r="AF110" i="2" s="1"/>
  <c r="AG110" i="2" s="1"/>
  <c r="AD111" i="2" s="1"/>
  <c r="AE111" i="2" s="1"/>
  <c r="AF111" i="2" s="1"/>
  <c r="AG111" i="2" s="1"/>
</calcChain>
</file>

<file path=xl/sharedStrings.xml><?xml version="1.0" encoding="utf-8"?>
<sst xmlns="http://schemas.openxmlformats.org/spreadsheetml/2006/main" count="10265" uniqueCount="550">
  <si>
    <t>ARI</t>
  </si>
  <si>
    <t>ATL</t>
  </si>
  <si>
    <t>BAL</t>
  </si>
  <si>
    <t>BOS</t>
  </si>
  <si>
    <t>CHC</t>
  </si>
  <si>
    <t>CWS</t>
  </si>
  <si>
    <t>CIN</t>
  </si>
  <si>
    <t>CLE</t>
  </si>
  <si>
    <t>COL</t>
  </si>
  <si>
    <t>DET</t>
  </si>
  <si>
    <t>HOU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</si>
  <si>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</si>
  <si>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</si>
  <si>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</si>
  <si>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</si>
  <si>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</si>
  <si>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</si>
  <si>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</si>
  <si>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</si>
  <si>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</si>
  <si>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</si>
  <si>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</t>
  </si>
  <si>
    <t>SEA</t>
  </si>
  <si>
    <t>SF</t>
  </si>
  <si>
    <t>STL</t>
  </si>
  <si>
    <t>TB</t>
  </si>
  <si>
    <t>TEX</t>
  </si>
  <si>
    <t>TOR</t>
  </si>
  <si>
    <t>WSH</t>
  </si>
  <si>
    <t>Team</t>
  </si>
  <si>
    <t>OPP</t>
  </si>
  <si>
    <t>Starter</t>
  </si>
  <si>
    <t>T</t>
  </si>
  <si>
    <t>MLBID</t>
  </si>
  <si>
    <t>H/A</t>
  </si>
  <si>
    <t>Forecast</t>
  </si>
  <si>
    <t>Order</t>
  </si>
  <si>
    <t>Player</t>
  </si>
  <si>
    <t>B</t>
  </si>
  <si>
    <t>Odds</t>
  </si>
  <si>
    <t>80th Pct Velo</t>
  </si>
  <si>
    <t>PA</t>
  </si>
  <si>
    <t>BIP</t>
  </si>
  <si>
    <t>HR/BIP</t>
  </si>
  <si>
    <t>HR</t>
  </si>
  <si>
    <t>FB%</t>
  </si>
  <si>
    <t>HHFB%</t>
  </si>
  <si>
    <t>TBF</t>
  </si>
  <si>
    <t>HR/TBF</t>
  </si>
  <si>
    <t>Ian Anderson</t>
  </si>
  <si>
    <t>R</t>
  </si>
  <si>
    <t>Home</t>
  </si>
  <si>
    <t>Ronald Acuna</t>
  </si>
  <si>
    <t>Dansby Swanson</t>
  </si>
  <si>
    <t>Austin Riley</t>
  </si>
  <si>
    <t>Marcell Ozuna</t>
  </si>
  <si>
    <t>Nick Pivetta</t>
  </si>
  <si>
    <t>J.D. Martinez</t>
  </si>
  <si>
    <t>Xander Bogaerts</t>
  </si>
  <si>
    <t>Trevor Story</t>
  </si>
  <si>
    <t>German Marquez</t>
  </si>
  <si>
    <t>Away</t>
  </si>
  <si>
    <t>Ryan McMahon</t>
  </si>
  <si>
    <t>L</t>
  </si>
  <si>
    <t>KC</t>
  </si>
  <si>
    <t>Luis Garcia</t>
  </si>
  <si>
    <t>Jeremy Pena</t>
  </si>
  <si>
    <t>Yordan Alvarez</t>
  </si>
  <si>
    <t>Kyle Tucker</t>
  </si>
  <si>
    <t>Zack Greinke</t>
  </si>
  <si>
    <t>Bobby Witt Jr.</t>
  </si>
  <si>
    <t>Hunter Dozier</t>
  </si>
  <si>
    <t>Noah Syndergaard</t>
  </si>
  <si>
    <t>Jonathan Villar</t>
  </si>
  <si>
    <t>Logan Gilbert</t>
  </si>
  <si>
    <t>Julio Rodriguez</t>
  </si>
  <si>
    <t>Eugenio Suarez</t>
  </si>
  <si>
    <t>Cal Raleigh</t>
  </si>
  <si>
    <t>Jeffrey Springs</t>
  </si>
  <si>
    <t>Yandy Diaz</t>
  </si>
  <si>
    <t>Harold Ramirez</t>
  </si>
  <si>
    <t>Randy Arozarena</t>
  </si>
  <si>
    <t>Date</t>
  </si>
  <si>
    <t>Count by Date</t>
  </si>
  <si>
    <t>Wins</t>
  </si>
  <si>
    <t>Win%</t>
  </si>
  <si>
    <t>Profit</t>
  </si>
  <si>
    <t>Luis Castillo</t>
  </si>
  <si>
    <t>Matt Olson</t>
  </si>
  <si>
    <t>Charlie Morton</t>
  </si>
  <si>
    <t>Tommy Pham</t>
  </si>
  <si>
    <t>Joey Votto</t>
  </si>
  <si>
    <t>MacKenzie Gore</t>
  </si>
  <si>
    <t>Trea Turner</t>
  </si>
  <si>
    <t>Erick Fedde</t>
  </si>
  <si>
    <t>Jesus Sanchez</t>
  </si>
  <si>
    <t>Tyler Wells</t>
  </si>
  <si>
    <t>Carlos Correa</t>
  </si>
  <si>
    <t>Jorge Polanco</t>
  </si>
  <si>
    <t>Max Kepler</t>
  </si>
  <si>
    <t>Gary Sanchez</t>
  </si>
  <si>
    <t>Triston McKenzie</t>
  </si>
  <si>
    <t>Joey Gallo</t>
  </si>
  <si>
    <t>Robbie Ray</t>
  </si>
  <si>
    <t>Ramon Laureano</t>
  </si>
  <si>
    <t>Christian Bethancourt</t>
  </si>
  <si>
    <t>Sean Murphy</t>
  </si>
  <si>
    <t>Chad Pinder</t>
  </si>
  <si>
    <t>Adam Wainwright</t>
  </si>
  <si>
    <t>Kyle Schwarber</t>
  </si>
  <si>
    <t>Odubel Herrera</t>
  </si>
  <si>
    <t>Frankie Montas</t>
  </si>
  <si>
    <t>Carlos Carrasco</t>
  </si>
  <si>
    <t>Corey Seager</t>
  </si>
  <si>
    <t>Nate Lowe</t>
  </si>
  <si>
    <t>Pablo Lopez</t>
  </si>
  <si>
    <t>Nelson Cruz</t>
  </si>
  <si>
    <t>Austin Gomber</t>
  </si>
  <si>
    <t>Ketel Marte</t>
  </si>
  <si>
    <t>Christian Walker</t>
  </si>
  <si>
    <t>Tyler Mahle</t>
  </si>
  <si>
    <t>Sonny Gray</t>
  </si>
  <si>
    <t>Anthony Santander</t>
  </si>
  <si>
    <t>Spencer Strider</t>
  </si>
  <si>
    <t>Gerrit Cole</t>
  </si>
  <si>
    <t>Josh Naylor</t>
  </si>
  <si>
    <t>Dallas Keuchel</t>
  </si>
  <si>
    <t>C.J. Cron</t>
  </si>
  <si>
    <t>Brendan Rodgers</t>
  </si>
  <si>
    <t>Randal Grichuk</t>
  </si>
  <si>
    <t>Patrick Sandoval</t>
  </si>
  <si>
    <t>Jose Altuve</t>
  </si>
  <si>
    <t>Martin Maldonado</t>
  </si>
  <si>
    <t>Beau Brieske</t>
  </si>
  <si>
    <t>Jose Urquidy</t>
  </si>
  <si>
    <t>MJ Melendez</t>
  </si>
  <si>
    <t>Taylor Ward</t>
  </si>
  <si>
    <t>Mike Trout</t>
  </si>
  <si>
    <t>Shohei Ohtani</t>
  </si>
  <si>
    <t>Jared Walsh</t>
  </si>
  <si>
    <t>Yu Darvish</t>
  </si>
  <si>
    <t>Jordan Lyles</t>
  </si>
  <si>
    <t>George Kirby</t>
  </si>
  <si>
    <t>Tyler Anderson</t>
  </si>
  <si>
    <t>Manny Machado</t>
  </si>
  <si>
    <t>Jorge Alfaro</t>
  </si>
  <si>
    <t>Kyle Gibson</t>
  </si>
  <si>
    <t>Paul Goldschmidt</t>
  </si>
  <si>
    <t>Kevin Gausman</t>
  </si>
  <si>
    <t>Merrill Kelly</t>
  </si>
  <si>
    <t>Michael Lorenzen</t>
  </si>
  <si>
    <t>Cristian Javier</t>
  </si>
  <si>
    <t>Josiah Gray</t>
  </si>
  <si>
    <t>Garrett Cooper</t>
  </si>
  <si>
    <t>Avisail Garcia</t>
  </si>
  <si>
    <t>Glenn Otto</t>
  </si>
  <si>
    <t>Pete Alonso</t>
  </si>
  <si>
    <t>Marco Gonzales</t>
  </si>
  <si>
    <t>Miles Mikolas</t>
  </si>
  <si>
    <t>Rhys Hoskins</t>
  </si>
  <si>
    <t>Jame Kaprielian</t>
  </si>
  <si>
    <t>Jose Berrios</t>
  </si>
  <si>
    <t>Ji-Man Choi</t>
  </si>
  <si>
    <t>David Peterson</t>
  </si>
  <si>
    <t>Corey Kluber</t>
  </si>
  <si>
    <t>Bo Bichette</t>
  </si>
  <si>
    <t>Vladimir Guerrero Jr.</t>
  </si>
  <si>
    <t>Alejandro Kirk</t>
  </si>
  <si>
    <t>Teoscar Hernandez</t>
  </si>
  <si>
    <t>Profit %</t>
  </si>
  <si>
    <t>Batter Split HR%/BIP &gt;=:</t>
  </si>
  <si>
    <t>Spencer Howard</t>
  </si>
  <si>
    <t>Rob Refsnyder</t>
  </si>
  <si>
    <t>Christian Arroyo</t>
  </si>
  <si>
    <t>Bobby Dalbec</t>
  </si>
  <si>
    <t>Drew Hutchison</t>
  </si>
  <si>
    <t>Franmil Reyes</t>
  </si>
  <si>
    <t>Jake Meyers</t>
  </si>
  <si>
    <t>Vinnie Pasquantino</t>
  </si>
  <si>
    <t>Kyle Isbel</t>
  </si>
  <si>
    <t>Kyle Hendricks</t>
  </si>
  <si>
    <t>Christian Yelich</t>
  </si>
  <si>
    <t>Rowdy Tellez</t>
  </si>
  <si>
    <t>Michael Kopech</t>
  </si>
  <si>
    <t>Byron Buxton</t>
  </si>
  <si>
    <t>Austin Voth</t>
  </si>
  <si>
    <t>Matt Carpenter</t>
  </si>
  <si>
    <t>Paolo Espino</t>
  </si>
  <si>
    <t>Matt Vierling</t>
  </si>
  <si>
    <t>Jameson Taillon</t>
  </si>
  <si>
    <t>Daniel Vogelbach</t>
  </si>
  <si>
    <t>Ben Gamel</t>
  </si>
  <si>
    <t>Luke Voit</t>
  </si>
  <si>
    <t>Eric Hosmer</t>
  </si>
  <si>
    <t>Mike Clevinger</t>
  </si>
  <si>
    <t>Tyler Gilbert</t>
  </si>
  <si>
    <t>Joc Pederson</t>
  </si>
  <si>
    <t>Adolis Garcia</t>
  </si>
  <si>
    <t>Dane Dunning</t>
  </si>
  <si>
    <t>Ryan Mountcastle</t>
  </si>
  <si>
    <t>Eric Lauer</t>
  </si>
  <si>
    <t>Christopher Morel</t>
  </si>
  <si>
    <t>Willson Contreras</t>
  </si>
  <si>
    <t>Ian Happ</t>
  </si>
  <si>
    <t>Seiya Suzuki</t>
  </si>
  <si>
    <t>Patrick Wisdom</t>
  </si>
  <si>
    <t>Nelson Velazquez</t>
  </si>
  <si>
    <t>David Bote</t>
  </si>
  <si>
    <t>Taijuan Walker</t>
  </si>
  <si>
    <t>Jonathan Heasley</t>
  </si>
  <si>
    <t>Kyle Freeland</t>
  </si>
  <si>
    <t>Patrick Corbin</t>
  </si>
  <si>
    <t>Brian Anderson</t>
  </si>
  <si>
    <t>Johnny Cueto</t>
  </si>
  <si>
    <t>Hunter Greene</t>
  </si>
  <si>
    <t>Chris Flexen</t>
  </si>
  <si>
    <t>Sean Manaea</t>
  </si>
  <si>
    <t>Kyle Wright</t>
  </si>
  <si>
    <t>Nolan Gorman</t>
  </si>
  <si>
    <t>Dean Kremer</t>
  </si>
  <si>
    <t>Michael Harris II</t>
  </si>
  <si>
    <t>Devin Smeltzer</t>
  </si>
  <si>
    <t>Jose Suarez</t>
  </si>
  <si>
    <t>Zack Wheeler</t>
  </si>
  <si>
    <t>Shane Baz</t>
  </si>
  <si>
    <t>George Springer</t>
  </si>
  <si>
    <t>Matt Chapman</t>
  </si>
  <si>
    <t>Cooper Hummel</t>
  </si>
  <si>
    <t>William Contreras</t>
  </si>
  <si>
    <t>Orlando Arcia</t>
  </si>
  <si>
    <t>Stephen Piscotty</t>
  </si>
  <si>
    <t>Matthew Liberatore</t>
  </si>
  <si>
    <t>J.T. Realmuto</t>
  </si>
  <si>
    <t>Alec Bohm</t>
  </si>
  <si>
    <t>Trevor Williams</t>
  </si>
  <si>
    <t>Shane McClanahan</t>
  </si>
  <si>
    <t>Cavan Biggio</t>
  </si>
  <si>
    <t>Kirk McCarty</t>
  </si>
  <si>
    <t>Mike Minor</t>
  </si>
  <si>
    <t>Adam Duvall</t>
  </si>
  <si>
    <t>Michael Pineda</t>
  </si>
  <si>
    <t>Bailey Falter</t>
  </si>
  <si>
    <t>Tommy Edman</t>
  </si>
  <si>
    <t>Nolan Arenado</t>
  </si>
  <si>
    <t>Albert Pujols</t>
  </si>
  <si>
    <t>Batter Split 80PEV&gt;=102, Pitcher Split HHFB&gt;=10%</t>
  </si>
  <si>
    <t>Qualified Hitters and Batters w. Original Split</t>
  </si>
  <si>
    <t>Aaron Nola</t>
  </si>
  <si>
    <t>Graham Ashcraft</t>
  </si>
  <si>
    <t>Chris Archer</t>
  </si>
  <si>
    <t>Luis Severino</t>
  </si>
  <si>
    <t>Joe Musgrove</t>
  </si>
  <si>
    <t>JT Brubaker</t>
  </si>
  <si>
    <t>Shane Bieber</t>
  </si>
  <si>
    <t>Aaron Judge</t>
  </si>
  <si>
    <t>Giancarlo Stanton</t>
  </si>
  <si>
    <t>Josh Donaldson</t>
  </si>
  <si>
    <t>Mitch White</t>
  </si>
  <si>
    <t>Adrian Martinez</t>
  </si>
  <si>
    <t>Yusei Kikuchi</t>
  </si>
  <si>
    <t>Matt Wisler</t>
  </si>
  <si>
    <t>Bank</t>
  </si>
  <si>
    <t>Unit</t>
  </si>
  <si>
    <t>David Peralta</t>
  </si>
  <si>
    <t>Alek Manoah</t>
  </si>
  <si>
    <t>Dylan Bundy</t>
  </si>
  <si>
    <t>Oscar Gonzalez</t>
  </si>
  <si>
    <t>Luis Robert</t>
  </si>
  <si>
    <t>Jose Abreu</t>
  </si>
  <si>
    <t>Jalen Beeks</t>
  </si>
  <si>
    <t>Willy Adames</t>
  </si>
  <si>
    <t>Victor Caratini</t>
  </si>
  <si>
    <t>Justin Verlander</t>
  </si>
  <si>
    <t>Cole Irvin</t>
  </si>
  <si>
    <t>Gleyber Torres</t>
  </si>
  <si>
    <t>Aaron Hicks</t>
  </si>
  <si>
    <t>Kyle Higashioka</t>
  </si>
  <si>
    <t>Ke'Bryan Hayes</t>
  </si>
  <si>
    <t>Madison Bumgarner</t>
  </si>
  <si>
    <t>Mitch Keller</t>
  </si>
  <si>
    <t>Zach Plesac</t>
  </si>
  <si>
    <t>Kyle Garlick</t>
  </si>
  <si>
    <t>Keegan Thompson</t>
  </si>
  <si>
    <t>Jonathan India</t>
  </si>
  <si>
    <t>Brandon Drury</t>
  </si>
  <si>
    <t>Jon Gray</t>
  </si>
  <si>
    <t>JP Sears</t>
  </si>
  <si>
    <t>Cristian Pache</t>
  </si>
  <si>
    <t>Bryan Reynolds</t>
  </si>
  <si>
    <t>Michael Chavis</t>
  </si>
  <si>
    <t>Brandon Woodruff</t>
  </si>
  <si>
    <t>Elias Diaz</t>
  </si>
  <si>
    <t>Andrew Vaughn</t>
  </si>
  <si>
    <t>Lucas Giolito</t>
  </si>
  <si>
    <t>Miguel Yajure</t>
  </si>
  <si>
    <t>Aaron Civale</t>
  </si>
  <si>
    <t>Jarren Duran</t>
  </si>
  <si>
    <t>Rafael Devers</t>
  </si>
  <si>
    <t>Alex Verdugo</t>
  </si>
  <si>
    <t>Franchy Cordero</t>
  </si>
  <si>
    <t>Rich Hill</t>
  </si>
  <si>
    <t>Nestor Cortes Jr.</t>
  </si>
  <si>
    <t>Luis Rengifo</t>
  </si>
  <si>
    <t>Roansy Contreras</t>
  </si>
  <si>
    <t>Jackson Tetreault</t>
  </si>
  <si>
    <t>Chi Chi Gonzalez</t>
  </si>
  <si>
    <t>Juan Soto</t>
  </si>
  <si>
    <t>Josh Bell</t>
  </si>
  <si>
    <t>Alex Faedo</t>
  </si>
  <si>
    <t>Spenser Watkins</t>
  </si>
  <si>
    <t>Jake Burger</t>
  </si>
  <si>
    <t>Jared Koenig</t>
  </si>
  <si>
    <t>Edward Olivares</t>
  </si>
  <si>
    <t>Carlos Santana</t>
  </si>
  <si>
    <t>Blake Snell</t>
  </si>
  <si>
    <t>Zach Eflin</t>
  </si>
  <si>
    <t>Adrian Sampson</t>
  </si>
  <si>
    <t>Luke Raley</t>
  </si>
  <si>
    <t>Corbin Burnes</t>
  </si>
  <si>
    <t>Pitcher Split HR-Rate</t>
  </si>
  <si>
    <t>Rony Garcia</t>
  </si>
  <si>
    <t>Julio Urias</t>
  </si>
  <si>
    <t>Jason Castro</t>
  </si>
  <si>
    <t>Oneil Cruz</t>
  </si>
  <si>
    <t>Taylor Trammell</t>
  </si>
  <si>
    <t>Ezequiel Duran</t>
  </si>
  <si>
    <t>Justin Steele</t>
  </si>
  <si>
    <t>Ranger Suarez</t>
  </si>
  <si>
    <t>Ty France</t>
  </si>
  <si>
    <t>Jason Alexander</t>
  </si>
  <si>
    <t>Lars Nootbaar</t>
  </si>
  <si>
    <t>Carlos Rodon</t>
  </si>
  <si>
    <t>Aramis Garcia</t>
  </si>
  <si>
    <t>Emmanuel Rivera</t>
  </si>
  <si>
    <t>Daniel Lynch</t>
  </si>
  <si>
    <t>Trevor Larnach</t>
  </si>
  <si>
    <t>Bryce Harper</t>
  </si>
  <si>
    <t>Darin Ruf</t>
  </si>
  <si>
    <t>Anthony DeSclafani</t>
  </si>
  <si>
    <t>Reid Detmers</t>
  </si>
  <si>
    <t>Jack Flaherty</t>
  </si>
  <si>
    <t>J.D. Davis</t>
  </si>
  <si>
    <t>Martin Perez</t>
  </si>
  <si>
    <t>Zac Gallen</t>
  </si>
  <si>
    <t>Kris Bubic</t>
  </si>
  <si>
    <t>Keston Hiura</t>
  </si>
  <si>
    <t>Trevor Rogers</t>
  </si>
  <si>
    <t>Starling Marte</t>
  </si>
  <si>
    <t>Zach Davies</t>
  </si>
  <si>
    <t>Andrew Heaney</t>
  </si>
  <si>
    <t>Chris Bassitt</t>
  </si>
  <si>
    <t>Jazz Chisholm</t>
  </si>
  <si>
    <t>Bryan De La Cruz</t>
  </si>
  <si>
    <t>Kenny Rosenberg</t>
  </si>
  <si>
    <t>Winning Days</t>
  </si>
  <si>
    <t>Losing Days</t>
  </si>
  <si>
    <t>Biggest Win</t>
  </si>
  <si>
    <t>Biggest Loss</t>
  </si>
  <si>
    <t>Biggest Win %</t>
  </si>
  <si>
    <t>Biggest Profit</t>
  </si>
  <si>
    <t>Nick Martinez</t>
  </si>
  <si>
    <t>Luke Weaver</t>
  </si>
  <si>
    <t>Braxton Garrett</t>
  </si>
  <si>
    <t>Brandon Nimmo</t>
  </si>
  <si>
    <t>Kyle Bradish</t>
  </si>
  <si>
    <t>Sam Huff</t>
  </si>
  <si>
    <t>Tarik Skubal</t>
  </si>
  <si>
    <t>Jonah Heim</t>
  </si>
  <si>
    <t>Tylor Megill</t>
  </si>
  <si>
    <t>Matt Swarmer</t>
  </si>
  <si>
    <t>Konnor Pilkington</t>
  </si>
  <si>
    <t>Jorge Soler</t>
  </si>
  <si>
    <t>Ryan Jeffers</t>
  </si>
  <si>
    <t>Josh Winckowski</t>
  </si>
  <si>
    <t>Manuel Margot</t>
  </si>
  <si>
    <t>Bruce Zimmermann</t>
  </si>
  <si>
    <t>Lourdes Gurriel</t>
  </si>
  <si>
    <t>Jason Heyward</t>
  </si>
  <si>
    <t>Joe Ryan</t>
  </si>
  <si>
    <t>Bryse Wilson</t>
  </si>
  <si>
    <t>Jake McCarthy</t>
  </si>
  <si>
    <t>Erasmo Ramirez</t>
  </si>
  <si>
    <t>Taylor Hearn</t>
  </si>
  <si>
    <t>Sandy Alcantara</t>
  </si>
  <si>
    <t>Jose Quintana</t>
  </si>
  <si>
    <t>Dakota Hudson</t>
  </si>
  <si>
    <t>Aristides Aquino</t>
  </si>
  <si>
    <t>Edward Cabrera</t>
  </si>
  <si>
    <t>Hunter Renfroe</t>
  </si>
  <si>
    <t>Kyle Nelson</t>
  </si>
  <si>
    <t>Kutter Crawford</t>
  </si>
  <si>
    <t>Zach Thompson</t>
  </si>
  <si>
    <t>Lorenzo Cain</t>
  </si>
  <si>
    <t>Seth Brown</t>
  </si>
  <si>
    <t>Ryan Feltner</t>
  </si>
  <si>
    <t>Paul Blackburn</t>
  </si>
  <si>
    <t>Drew Rasmussen</t>
  </si>
  <si>
    <t>Reynaldo Lopez</t>
  </si>
  <si>
    <t>Elvin Rodriguez</t>
  </si>
  <si>
    <t>Aaron Ashby</t>
  </si>
  <si>
    <t>A.J. Pollock</t>
  </si>
  <si>
    <t>Yasmani Grandal</t>
  </si>
  <si>
    <t>Max Fried</t>
  </si>
  <si>
    <t>Mike Zunino</t>
  </si>
  <si>
    <t>Nathan Eovaldi</t>
  </si>
  <si>
    <t>Cal Quantrill</t>
  </si>
  <si>
    <t>Guillermo Heredia</t>
  </si>
  <si>
    <t>Garrett Whitlock</t>
  </si>
  <si>
    <t>Cole Sands</t>
  </si>
  <si>
    <t>Tyler O'Neill</t>
  </si>
  <si>
    <t>Sam Hilliard</t>
  </si>
  <si>
    <t>Ryan Yarbrough</t>
  </si>
  <si>
    <t>Balance</t>
  </si>
  <si>
    <t>Unit Size</t>
  </si>
  <si>
    <t>Percentage</t>
  </si>
  <si>
    <t>Multi-HR</t>
  </si>
  <si>
    <t>X</t>
  </si>
  <si>
    <t>Marcus Stroman</t>
  </si>
  <si>
    <t>Austin Hays</t>
  </si>
  <si>
    <t>Jonathan Schoop</t>
  </si>
  <si>
    <t>Mitch Garver</t>
  </si>
  <si>
    <t>Sammy Long</t>
  </si>
  <si>
    <t>Tyler Naquin</t>
  </si>
  <si>
    <t>Anthony Banda</t>
  </si>
  <si>
    <t>Joan Adon</t>
  </si>
  <si>
    <t>Daniel Castano</t>
  </si>
  <si>
    <t>Chase Silseth</t>
  </si>
  <si>
    <t>Logan Webb</t>
  </si>
  <si>
    <t>Jose Urena</t>
  </si>
  <si>
    <t>Trey Mancini</t>
  </si>
  <si>
    <t>Lance Lynn</t>
  </si>
  <si>
    <t>Bets</t>
  </si>
  <si>
    <t>UrÃ­as, Julio</t>
  </si>
  <si>
    <t>Darvish, Yu</t>
  </si>
  <si>
    <t>Morton, Charlie</t>
  </si>
  <si>
    <t>Hendricks, Kyle</t>
  </si>
  <si>
    <t>Fedde, Erick</t>
  </si>
  <si>
    <t>Nola, Aaron</t>
  </si>
  <si>
    <t>MÃ¡rquez, GermÃ¡n</t>
  </si>
  <si>
    <t>Wainwright, Adam</t>
  </si>
  <si>
    <t>Wright, Kyle</t>
  </si>
  <si>
    <t>Steele, Justin</t>
  </si>
  <si>
    <t>Cortes, Nestor</t>
  </si>
  <si>
    <t>Carrasco, Carlos</t>
  </si>
  <si>
    <t>Verlander, Justin</t>
  </si>
  <si>
    <t>Manaea, Sean</t>
  </si>
  <si>
    <t>Kikuchi, Yusei</t>
  </si>
  <si>
    <t>Brubaker, JT</t>
  </si>
  <si>
    <t>Kuhl, Chad</t>
  </si>
  <si>
    <t>Lyles, Jordan</t>
  </si>
  <si>
    <t>Eflin, Zach</t>
  </si>
  <si>
    <t>Urquidy, JosÃ©</t>
  </si>
  <si>
    <t>Cole, Gerrit</t>
  </si>
  <si>
    <t>Kluber, Corey</t>
  </si>
  <si>
    <t>Lorenzen, Michael</t>
  </si>
  <si>
    <t>Hernandez, Elieser</t>
  </si>
  <si>
    <t>BerrÃ­os, JosÃ©</t>
  </si>
  <si>
    <t>Freeland, Kyle</t>
  </si>
  <si>
    <t>Gray, Josiah</t>
  </si>
  <si>
    <t>Bassitt, Chris</t>
  </si>
  <si>
    <t>Wheeler, Zack</t>
  </si>
  <si>
    <t>Garcia, Luis</t>
  </si>
  <si>
    <t>McClanahan, Shane</t>
  </si>
  <si>
    <t>Sandoval, Patrick</t>
  </si>
  <si>
    <t>Plesac, Zach</t>
  </si>
  <si>
    <t>Castellanos, Humberto</t>
  </si>
  <si>
    <t>Syndergaard, Noah</t>
  </si>
  <si>
    <t>Giolito, Lucas</t>
  </si>
  <si>
    <t>Quantrill, Cal</t>
  </si>
  <si>
    <t>Ray, Robbie</t>
  </si>
  <si>
    <t>Greene, Hunter</t>
  </si>
  <si>
    <t>Kopech, Michael</t>
  </si>
  <si>
    <t>Whitlock, Garrett</t>
  </si>
  <si>
    <t>Taillon, Jameson</t>
  </si>
  <si>
    <t>Flexen, Chris</t>
  </si>
  <si>
    <t>Adon, Joan</t>
  </si>
  <si>
    <t>Archer, Chris</t>
  </si>
  <si>
    <t>Detmers, Reid</t>
  </si>
  <si>
    <t>Thompson, Keegan</t>
  </si>
  <si>
    <t>Hearn, Taylor</t>
  </si>
  <si>
    <t>Gilbert, Logan</t>
  </si>
  <si>
    <t>Gonzales, Marco</t>
  </si>
  <si>
    <t>Mahle, Tyler</t>
  </si>
  <si>
    <t>McKenzie, Triston</t>
  </si>
  <si>
    <t>Gore, MacKenzie</t>
  </si>
  <si>
    <t>Brieske, Beau</t>
  </si>
  <si>
    <t>Cease, Dylan</t>
  </si>
  <si>
    <t>Rasmussen, Drew</t>
  </si>
  <si>
    <t>Severino, Luis</t>
  </si>
  <si>
    <t>Otto, Glenn</t>
  </si>
  <si>
    <t>Soto, Juan</t>
  </si>
  <si>
    <t>Yelich, Christian</t>
  </si>
  <si>
    <t>Harper, Bryce</t>
  </si>
  <si>
    <t>Pham, Tommy</t>
  </si>
  <si>
    <t>Turner, Trea</t>
  </si>
  <si>
    <t>Hoskins, Rhys</t>
  </si>
  <si>
    <t>Olson, Matt</t>
  </si>
  <si>
    <t>Riley, Austin</t>
  </si>
  <si>
    <t>Arozarena, Randy</t>
  </si>
  <si>
    <t>Cruz, Nelson</t>
  </si>
  <si>
    <t>France, Ty</t>
  </si>
  <si>
    <t>RodrÃ­guez, Julio</t>
  </si>
  <si>
    <t>SuÃ¡rez, Eugenio</t>
  </si>
  <si>
    <t>Bohm, Alec</t>
  </si>
  <si>
    <t>Reynolds, Bryan</t>
  </si>
  <si>
    <t>Ohtani, Shohei</t>
  </si>
  <si>
    <t>Walsh, Jared</t>
  </si>
  <si>
    <t>Hosmer, Eric</t>
  </si>
  <si>
    <t>Bell, Josh</t>
  </si>
  <si>
    <t>Martinez, J.D.</t>
  </si>
  <si>
    <t>Bogaerts, Xander</t>
  </si>
  <si>
    <t>Trout, Mike</t>
  </si>
  <si>
    <t>Alonso, Pete</t>
  </si>
  <si>
    <t>Judge, Aaron</t>
  </si>
  <si>
    <t>Bichette, Bo</t>
  </si>
  <si>
    <t>Guerrero Jr., Vladimir</t>
  </si>
  <si>
    <t>Chapman, Matt</t>
  </si>
  <si>
    <t>McMahon, Ryan</t>
  </si>
  <si>
    <t>Schwarber, Kyle</t>
  </si>
  <si>
    <t>Ozuna, Marcell</t>
  </si>
  <si>
    <t>Cron, C.J.</t>
  </si>
  <si>
    <t>Springer, George</t>
  </si>
  <si>
    <t>Gurriel Jr., Lourdes</t>
  </si>
  <si>
    <t>Witt Jr., Bobby</t>
  </si>
  <si>
    <t>Dozier, Hunter</t>
  </si>
  <si>
    <t>Smith, Pavin</t>
  </si>
  <si>
    <t>Hayes, Ke'Bryan</t>
  </si>
  <si>
    <t>Peralta, David</t>
  </si>
  <si>
    <t>Mountcastle, Ryan</t>
  </si>
  <si>
    <t>Story, Trevor</t>
  </si>
  <si>
    <t>Drury, Brandon</t>
  </si>
  <si>
    <t>Cooper, Garrett</t>
  </si>
  <si>
    <t>UrÃ­as, RamÃ³n</t>
  </si>
  <si>
    <t>Schoop, Jonathan</t>
  </si>
  <si>
    <t>Torres, Gleyber</t>
  </si>
  <si>
    <t>GarcÃ­a, Adolis</t>
  </si>
  <si>
    <t>Goldschmidt, Paul</t>
  </si>
  <si>
    <t>DÃ­az, Yandy</t>
  </si>
  <si>
    <t>Seager, Corey</t>
  </si>
  <si>
    <t>Abreu, JosÃ©</t>
  </si>
  <si>
    <t>Grandal, Yasmani</t>
  </si>
  <si>
    <t>SÃ¡nchez, Gary</t>
  </si>
  <si>
    <t>Lowe, Nathaniel</t>
  </si>
  <si>
    <t>Polanco, Jorge</t>
  </si>
  <si>
    <t>McCutchen, Andrew</t>
  </si>
  <si>
    <t>Realmuto, J.T.</t>
  </si>
  <si>
    <t>Swanson, Dansby</t>
  </si>
  <si>
    <t>Duvall, Adam</t>
  </si>
  <si>
    <t>Buxton, Byron</t>
  </si>
  <si>
    <t xml:space="preserve">using: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</si>
</sst>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%"/>
    <numFmt numFmtId="166" formatCode="_(* #,##0.000_);_(* \(#,##0.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65" fontId="0" fillId="0" borderId="0" xfId="3" applyNumberFormat="1" applyFont="1"/>
    <xf numFmtId="166" fontId="0" fillId="0" borderId="0" xfId="1" applyNumberFormat="1" applyFont="1"/>
    <xf numFmtId="1" fontId="0" fillId="0" borderId="0" xfId="0" applyNumberFormat="1" applyAlignment="1">
      <alignment horizontal="center"/>
    </xf>
    <xf numFmtId="0" fontId="0" fillId="0" borderId="7" xfId="0" applyBorder="1"/>
    <xf numFmtId="0" fontId="0" fillId="2" borderId="6" xfId="0" applyFill="1" applyBorder="1"/>
    <xf numFmtId="0" fontId="0" fillId="2" borderId="7" xfId="0" applyFill="1" applyBorder="1"/>
    <xf numFmtId="165" fontId="0" fillId="2" borderId="8" xfId="3" applyNumberFormat="1" applyFont="1" applyFill="1" applyBorder="1"/>
    <xf numFmtId="0" fontId="0" fillId="2" borderId="4" xfId="0" applyFill="1" applyBorder="1"/>
    <xf numFmtId="0" fontId="0" fillId="2" borderId="0" xfId="0" applyFill="1"/>
    <xf numFmtId="165" fontId="0" fillId="2" borderId="0" xfId="3" applyNumberFormat="1" applyFont="1" applyFill="1" applyBorder="1"/>
    <xf numFmtId="44" fontId="0" fillId="2" borderId="0" xfId="2" applyFont="1" applyFill="1" applyBorder="1"/>
    <xf numFmtId="165" fontId="0" fillId="2" borderId="5" xfId="3" applyNumberFormat="1" applyFont="1" applyFill="1" applyBorder="1"/>
    <xf numFmtId="165" fontId="0" fillId="2" borderId="7" xfId="3" applyNumberFormat="1" applyFont="1" applyFill="1" applyBorder="1"/>
    <xf numFmtId="44" fontId="0" fillId="2" borderId="7" xfId="2" applyFon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8" xfId="3" applyNumberFormat="1" applyFont="1" applyFill="1" applyBorder="1"/>
    <xf numFmtId="0" fontId="0" fillId="3" borderId="4" xfId="0" applyFill="1" applyBorder="1"/>
    <xf numFmtId="0" fontId="0" fillId="3" borderId="0" xfId="0" applyFill="1"/>
    <xf numFmtId="165" fontId="0" fillId="3" borderId="0" xfId="3" applyNumberFormat="1" applyFont="1" applyFill="1" applyBorder="1"/>
    <xf numFmtId="44" fontId="0" fillId="3" borderId="0" xfId="2" applyFont="1" applyFill="1" applyBorder="1"/>
    <xf numFmtId="165" fontId="0" fillId="3" borderId="5" xfId="3" applyNumberFormat="1" applyFont="1" applyFill="1" applyBorder="1"/>
    <xf numFmtId="165" fontId="0" fillId="3" borderId="7" xfId="3" applyNumberFormat="1" applyFont="1" applyFill="1" applyBorder="1"/>
    <xf numFmtId="44" fontId="0" fillId="3" borderId="7" xfId="2" applyFont="1" applyFill="1" applyBorder="1"/>
    <xf numFmtId="0" fontId="0" fillId="4" borderId="6" xfId="0" applyFill="1" applyBorder="1"/>
    <xf numFmtId="0" fontId="0" fillId="4" borderId="7" xfId="0" applyFill="1" applyBorder="1"/>
    <xf numFmtId="165" fontId="0" fillId="4" borderId="8" xfId="3" applyNumberFormat="1" applyFont="1" applyFill="1" applyBorder="1"/>
    <xf numFmtId="0" fontId="0" fillId="4" borderId="4" xfId="0" applyFill="1" applyBorder="1"/>
    <xf numFmtId="0" fontId="0" fillId="4" borderId="0" xfId="0" applyFill="1"/>
    <xf numFmtId="165" fontId="0" fillId="4" borderId="0" xfId="3" applyNumberFormat="1" applyFont="1" applyFill="1" applyBorder="1"/>
    <xf numFmtId="44" fontId="0" fillId="4" borderId="0" xfId="2" applyFont="1" applyFill="1" applyBorder="1"/>
    <xf numFmtId="165" fontId="0" fillId="4" borderId="5" xfId="3" applyNumberFormat="1" applyFont="1" applyFill="1" applyBorder="1"/>
    <xf numFmtId="165" fontId="0" fillId="4" borderId="7" xfId="3" applyNumberFormat="1" applyFont="1" applyFill="1" applyBorder="1"/>
    <xf numFmtId="44" fontId="2" fillId="2" borderId="0" xfId="0" applyNumberFormat="1" applyFont="1" applyFill="1"/>
    <xf numFmtId="44" fontId="2" fillId="5" borderId="0" xfId="0" applyNumberFormat="1" applyFont="1" applyFill="1"/>
    <xf numFmtId="44" fontId="0" fillId="4" borderId="0" xfId="0" applyNumberFormat="1" applyFill="1"/>
    <xf numFmtId="44" fontId="2" fillId="4" borderId="0" xfId="0" applyNumberFormat="1" applyFont="1" applyFill="1"/>
    <xf numFmtId="43" fontId="2" fillId="0" borderId="0" xfId="1" applyFont="1"/>
    <xf numFmtId="43" fontId="0" fillId="2" borderId="0" xfId="1" applyFont="1" applyFill="1" applyBorder="1"/>
    <xf numFmtId="43" fontId="0" fillId="2" borderId="7" xfId="1" applyFont="1" applyFill="1" applyBorder="1"/>
    <xf numFmtId="43" fontId="0" fillId="3" borderId="0" xfId="1" applyFont="1" applyFill="1" applyBorder="1"/>
    <xf numFmtId="43" fontId="0" fillId="3" borderId="7" xfId="1" applyFont="1" applyFill="1" applyBorder="1"/>
    <xf numFmtId="43" fontId="0" fillId="4" borderId="0" xfId="1" applyFont="1" applyFill="1" applyBorder="1"/>
    <xf numFmtId="43" fontId="0" fillId="4" borderId="7" xfId="1" applyFont="1" applyFill="1" applyBorder="1"/>
    <xf numFmtId="165" fontId="0" fillId="0" borderId="0" xfId="3" applyNumberFormat="1" applyFont="1" applyFill="1" applyBorder="1"/>
    <xf numFmtId="0" fontId="0" fillId="6" borderId="6" xfId="0" applyFill="1" applyBorder="1"/>
    <xf numFmtId="0" fontId="0" fillId="6" borderId="7" xfId="0" applyFill="1" applyBorder="1"/>
    <xf numFmtId="165" fontId="0" fillId="6" borderId="8" xfId="3" applyNumberFormat="1" applyFont="1" applyFill="1" applyBorder="1"/>
    <xf numFmtId="0" fontId="0" fillId="6" borderId="4" xfId="0" applyFill="1" applyBorder="1"/>
    <xf numFmtId="0" fontId="0" fillId="6" borderId="0" xfId="0" applyFill="1"/>
    <xf numFmtId="165" fontId="0" fillId="6" borderId="0" xfId="3" applyNumberFormat="1" applyFont="1" applyFill="1" applyBorder="1"/>
    <xf numFmtId="43" fontId="0" fillId="6" borderId="0" xfId="1" applyFont="1" applyFill="1" applyBorder="1"/>
    <xf numFmtId="165" fontId="0" fillId="6" borderId="5" xfId="3" applyNumberFormat="1" applyFont="1" applyFill="1" applyBorder="1"/>
    <xf numFmtId="165" fontId="0" fillId="6" borderId="7" xfId="3" applyNumberFormat="1" applyFont="1" applyFill="1" applyBorder="1"/>
    <xf numFmtId="43" fontId="0" fillId="6" borderId="7" xfId="1" applyFont="1" applyFill="1" applyBorder="1"/>
    <xf numFmtId="44" fontId="0" fillId="6" borderId="0" xfId="2" applyFont="1" applyFill="1" applyBorder="1"/>
    <xf numFmtId="44" fontId="0" fillId="6" borderId="0" xfId="0" applyNumberFormat="1" applyFill="1"/>
    <xf numFmtId="44" fontId="2" fillId="6" borderId="0" xfId="0" applyNumberFormat="1" applyFont="1" applyFill="1"/>
    <xf numFmtId="9" fontId="0" fillId="7" borderId="3" xfId="0" applyNumberFormat="1" applyFill="1" applyBorder="1" applyAlignment="1">
      <alignment horizontal="center"/>
    </xf>
    <xf numFmtId="0" fontId="0" fillId="7" borderId="2" xfId="0" applyFill="1" applyBorder="1"/>
    <xf numFmtId="167" fontId="0" fillId="7" borderId="3" xfId="1" applyNumberFormat="1" applyFont="1" applyFill="1" applyBorder="1" applyAlignment="1">
      <alignment horizontal="center"/>
    </xf>
    <xf numFmtId="1" fontId="0" fillId="7" borderId="7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4" fontId="0" fillId="0" borderId="1" xfId="0" applyNumberFormat="1" applyBorder="1"/>
    <xf numFmtId="1" fontId="0" fillId="7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165" fontId="0" fillId="2" borderId="2" xfId="3" applyNumberFormat="1" applyFont="1" applyFill="1" applyBorder="1"/>
    <xf numFmtId="43" fontId="0" fillId="2" borderId="2" xfId="1" applyFont="1" applyFill="1" applyBorder="1"/>
    <xf numFmtId="165" fontId="0" fillId="2" borderId="3" xfId="3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3" applyNumberFormat="1" applyFont="1" applyFill="1" applyBorder="1"/>
    <xf numFmtId="43" fontId="0" fillId="3" borderId="2" xfId="1" applyFont="1" applyFill="1" applyBorder="1"/>
    <xf numFmtId="165" fontId="0" fillId="3" borderId="3" xfId="3" applyNumberFormat="1" applyFont="1" applyFill="1" applyBorder="1"/>
    <xf numFmtId="0" fontId="0" fillId="4" borderId="1" xfId="0" applyFill="1" applyBorder="1"/>
    <xf numFmtId="0" fontId="0" fillId="4" borderId="2" xfId="0" applyFill="1" applyBorder="1"/>
    <xf numFmtId="165" fontId="0" fillId="4" borderId="2" xfId="3" applyNumberFormat="1" applyFont="1" applyFill="1" applyBorder="1"/>
    <xf numFmtId="43" fontId="0" fillId="4" borderId="2" xfId="1" applyFont="1" applyFill="1" applyBorder="1"/>
    <xf numFmtId="165" fontId="0" fillId="4" borderId="3" xfId="3" applyNumberFormat="1" applyFont="1" applyFill="1" applyBorder="1"/>
    <xf numFmtId="0" fontId="0" fillId="6" borderId="1" xfId="0" applyFill="1" applyBorder="1"/>
    <xf numFmtId="0" fontId="0" fillId="6" borderId="2" xfId="0" applyFill="1" applyBorder="1"/>
    <xf numFmtId="165" fontId="0" fillId="6" borderId="2" xfId="3" applyNumberFormat="1" applyFont="1" applyFill="1" applyBorder="1"/>
    <xf numFmtId="43" fontId="0" fillId="6" borderId="2" xfId="1" applyFont="1" applyFill="1" applyBorder="1"/>
    <xf numFmtId="165" fontId="0" fillId="6" borderId="3" xfId="3" applyNumberFormat="1" applyFont="1" applyFill="1" applyBorder="1"/>
    <xf numFmtId="0" fontId="0" fillId="0" borderId="2" xfId="0" applyBorder="1"/>
    <xf numFmtId="44" fontId="0" fillId="2" borderId="2" xfId="2" applyFont="1" applyFill="1" applyBorder="1"/>
    <xf numFmtId="44" fontId="0" fillId="3" borderId="2" xfId="2" applyFont="1" applyFill="1" applyBorder="1"/>
    <xf numFmtId="44" fontId="0" fillId="4" borderId="2" xfId="0" applyNumberFormat="1" applyFill="1" applyBorder="1"/>
    <xf numFmtId="44" fontId="0" fillId="6" borderId="3" xfId="0" applyNumberFormat="1" applyFill="1" applyBorder="1"/>
    <xf numFmtId="14" fontId="0" fillId="0" borderId="4" xfId="0" applyNumberFormat="1" applyBorder="1"/>
    <xf numFmtId="44" fontId="0" fillId="6" borderId="5" xfId="0" applyNumberFormat="1" applyFill="1" applyBorder="1"/>
    <xf numFmtId="14" fontId="0" fillId="0" borderId="6" xfId="0" applyNumberFormat="1" applyBorder="1"/>
    <xf numFmtId="44" fontId="0" fillId="4" borderId="7" xfId="0" applyNumberFormat="1" applyFill="1" applyBorder="1"/>
    <xf numFmtId="44" fontId="0" fillId="6" borderId="8" xfId="0" applyNumberFormat="1" applyFill="1" applyBorder="1"/>
    <xf numFmtId="43" fontId="0" fillId="0" borderId="0" xfId="0" applyNumberFormat="1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99955337750615E-2"/>
          <c:y val="2.4112286883266162E-2"/>
          <c:w val="0.90746043108247831"/>
          <c:h val="0.8697439245561557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Sheet2!$AC$3:$AC$111</c:f>
              <c:numCache>
                <c:formatCode>m/d/yyyy</c:formatCode>
                <c:ptCount val="109"/>
                <c:pt idx="0">
                  <c:v>44706</c:v>
                </c:pt>
                <c:pt idx="1">
                  <c:v>44707</c:v>
                </c:pt>
                <c:pt idx="2">
                  <c:v>44708</c:v>
                </c:pt>
                <c:pt idx="3">
                  <c:v>44709</c:v>
                </c:pt>
                <c:pt idx="4">
                  <c:v>44710</c:v>
                </c:pt>
                <c:pt idx="5">
                  <c:v>44711</c:v>
                </c:pt>
                <c:pt idx="6">
                  <c:v>44712</c:v>
                </c:pt>
                <c:pt idx="7">
                  <c:v>44713</c:v>
                </c:pt>
                <c:pt idx="8">
                  <c:v>44714</c:v>
                </c:pt>
                <c:pt idx="9">
                  <c:v>44715</c:v>
                </c:pt>
                <c:pt idx="10">
                  <c:v>44716</c:v>
                </c:pt>
                <c:pt idx="11">
                  <c:v>44717</c:v>
                </c:pt>
                <c:pt idx="12">
                  <c:v>44718</c:v>
                </c:pt>
                <c:pt idx="13">
                  <c:v>44719</c:v>
                </c:pt>
                <c:pt idx="14">
                  <c:v>44720</c:v>
                </c:pt>
                <c:pt idx="15">
                  <c:v>44721</c:v>
                </c:pt>
                <c:pt idx="16">
                  <c:v>44722</c:v>
                </c:pt>
                <c:pt idx="17">
                  <c:v>44723</c:v>
                </c:pt>
                <c:pt idx="18">
                  <c:v>44724</c:v>
                </c:pt>
                <c:pt idx="19">
                  <c:v>44725</c:v>
                </c:pt>
                <c:pt idx="20">
                  <c:v>44726</c:v>
                </c:pt>
                <c:pt idx="21">
                  <c:v>44727</c:v>
                </c:pt>
                <c:pt idx="22">
                  <c:v>44728</c:v>
                </c:pt>
                <c:pt idx="23">
                  <c:v>44729</c:v>
                </c:pt>
                <c:pt idx="24">
                  <c:v>44730</c:v>
                </c:pt>
                <c:pt idx="25">
                  <c:v>44731</c:v>
                </c:pt>
                <c:pt idx="26">
                  <c:v>44732</c:v>
                </c:pt>
                <c:pt idx="27">
                  <c:v>44733</c:v>
                </c:pt>
                <c:pt idx="28">
                  <c:v>44734</c:v>
                </c:pt>
                <c:pt idx="29">
                  <c:v>44735</c:v>
                </c:pt>
                <c:pt idx="30">
                  <c:v>44736</c:v>
                </c:pt>
                <c:pt idx="31">
                  <c:v>44737</c:v>
                </c:pt>
                <c:pt idx="32">
                  <c:v>44738</c:v>
                </c:pt>
                <c:pt idx="33">
                  <c:v>44739</c:v>
                </c:pt>
                <c:pt idx="34">
                  <c:v>44740</c:v>
                </c:pt>
                <c:pt idx="35">
                  <c:v>44741</c:v>
                </c:pt>
                <c:pt idx="36">
                  <c:v>44742</c:v>
                </c:pt>
                <c:pt idx="37">
                  <c:v>44743</c:v>
                </c:pt>
                <c:pt idx="38">
                  <c:v>44744</c:v>
                </c:pt>
                <c:pt idx="39">
                  <c:v>44745</c:v>
                </c:pt>
                <c:pt idx="40">
                  <c:v>44746</c:v>
                </c:pt>
                <c:pt idx="41">
                  <c:v>44747</c:v>
                </c:pt>
                <c:pt idx="42">
                  <c:v>44748</c:v>
                </c:pt>
                <c:pt idx="43">
                  <c:v>44749</c:v>
                </c:pt>
                <c:pt idx="44">
                  <c:v>44750</c:v>
                </c:pt>
                <c:pt idx="45">
                  <c:v>44751</c:v>
                </c:pt>
                <c:pt idx="46">
                  <c:v>44752</c:v>
                </c:pt>
                <c:pt idx="47">
                  <c:v>44753</c:v>
                </c:pt>
                <c:pt idx="48">
                  <c:v>44754</c:v>
                </c:pt>
                <c:pt idx="49">
                  <c:v>44755</c:v>
                </c:pt>
                <c:pt idx="50">
                  <c:v>44756</c:v>
                </c:pt>
                <c:pt idx="51">
                  <c:v>44757</c:v>
                </c:pt>
                <c:pt idx="52">
                  <c:v>44758</c:v>
                </c:pt>
                <c:pt idx="53">
                  <c:v>44759</c:v>
                </c:pt>
                <c:pt idx="54">
                  <c:v>44760</c:v>
                </c:pt>
                <c:pt idx="55">
                  <c:v>44761</c:v>
                </c:pt>
                <c:pt idx="56">
                  <c:v>44762</c:v>
                </c:pt>
                <c:pt idx="57">
                  <c:v>44763</c:v>
                </c:pt>
                <c:pt idx="58">
                  <c:v>44764</c:v>
                </c:pt>
                <c:pt idx="59">
                  <c:v>44765</c:v>
                </c:pt>
                <c:pt idx="60">
                  <c:v>44766</c:v>
                </c:pt>
                <c:pt idx="61">
                  <c:v>44767</c:v>
                </c:pt>
                <c:pt idx="62">
                  <c:v>44768</c:v>
                </c:pt>
                <c:pt idx="63">
                  <c:v>44769</c:v>
                </c:pt>
                <c:pt idx="64">
                  <c:v>44770</c:v>
                </c:pt>
                <c:pt idx="65">
                  <c:v>44771</c:v>
                </c:pt>
                <c:pt idx="66">
                  <c:v>44772</c:v>
                </c:pt>
                <c:pt idx="67">
                  <c:v>44773</c:v>
                </c:pt>
                <c:pt idx="68">
                  <c:v>44774</c:v>
                </c:pt>
                <c:pt idx="69">
                  <c:v>44775</c:v>
                </c:pt>
                <c:pt idx="70">
                  <c:v>44776</c:v>
                </c:pt>
                <c:pt idx="71">
                  <c:v>44777</c:v>
                </c:pt>
                <c:pt idx="72">
                  <c:v>44778</c:v>
                </c:pt>
                <c:pt idx="73">
                  <c:v>44779</c:v>
                </c:pt>
                <c:pt idx="74">
                  <c:v>44780</c:v>
                </c:pt>
                <c:pt idx="75">
                  <c:v>44781</c:v>
                </c:pt>
                <c:pt idx="76">
                  <c:v>44782</c:v>
                </c:pt>
                <c:pt idx="77">
                  <c:v>44783</c:v>
                </c:pt>
                <c:pt idx="78">
                  <c:v>44784</c:v>
                </c:pt>
                <c:pt idx="79">
                  <c:v>44785</c:v>
                </c:pt>
                <c:pt idx="80">
                  <c:v>44786</c:v>
                </c:pt>
                <c:pt idx="81">
                  <c:v>44787</c:v>
                </c:pt>
                <c:pt idx="82">
                  <c:v>44788</c:v>
                </c:pt>
                <c:pt idx="83">
                  <c:v>44789</c:v>
                </c:pt>
                <c:pt idx="84">
                  <c:v>44790</c:v>
                </c:pt>
                <c:pt idx="85">
                  <c:v>44791</c:v>
                </c:pt>
                <c:pt idx="86">
                  <c:v>44792</c:v>
                </c:pt>
                <c:pt idx="87">
                  <c:v>44793</c:v>
                </c:pt>
                <c:pt idx="88">
                  <c:v>44794</c:v>
                </c:pt>
                <c:pt idx="89">
                  <c:v>44795</c:v>
                </c:pt>
                <c:pt idx="90">
                  <c:v>44796</c:v>
                </c:pt>
                <c:pt idx="91">
                  <c:v>44797</c:v>
                </c:pt>
                <c:pt idx="92">
                  <c:v>44798</c:v>
                </c:pt>
                <c:pt idx="93">
                  <c:v>44799</c:v>
                </c:pt>
                <c:pt idx="94">
                  <c:v>44800</c:v>
                </c:pt>
                <c:pt idx="95">
                  <c:v>44801</c:v>
                </c:pt>
                <c:pt idx="96">
                  <c:v>44802</c:v>
                </c:pt>
                <c:pt idx="97">
                  <c:v>44803</c:v>
                </c:pt>
                <c:pt idx="98">
                  <c:v>44804</c:v>
                </c:pt>
                <c:pt idx="99">
                  <c:v>44805</c:v>
                </c:pt>
                <c:pt idx="100">
                  <c:v>44806</c:v>
                </c:pt>
                <c:pt idx="101">
                  <c:v>44807</c:v>
                </c:pt>
                <c:pt idx="102">
                  <c:v>44808</c:v>
                </c:pt>
                <c:pt idx="103">
                  <c:v>44809</c:v>
                </c:pt>
                <c:pt idx="104">
                  <c:v>44810</c:v>
                </c:pt>
                <c:pt idx="105">
                  <c:v>44811</c:v>
                </c:pt>
                <c:pt idx="106">
                  <c:v>44812</c:v>
                </c:pt>
                <c:pt idx="107">
                  <c:v>44813</c:v>
                </c:pt>
                <c:pt idx="108">
                  <c:v>44814</c:v>
                </c:pt>
              </c:numCache>
            </c:numRef>
          </c:cat>
          <c:val>
            <c:numRef>
              <c:f>Sheet2!$AD$3:$AD$112</c:f>
              <c:numCache>
                <c:formatCode>_("$"* #,##0.00_);_("$"* \(#,##0.00\);_("$"* "-"??_);_(@_)</c:formatCode>
                <c:ptCount val="110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255</c:v>
                </c:pt>
                <c:pt idx="4">
                  <c:v>269.02499999999998</c:v>
                </c:pt>
                <c:pt idx="5">
                  <c:v>267.41084999999998</c:v>
                </c:pt>
                <c:pt idx="6">
                  <c:v>267.41084999999998</c:v>
                </c:pt>
                <c:pt idx="7">
                  <c:v>227.29922249999998</c:v>
                </c:pt>
                <c:pt idx="8">
                  <c:v>227.29922249999998</c:v>
                </c:pt>
                <c:pt idx="9">
                  <c:v>193.20433912499999</c:v>
                </c:pt>
                <c:pt idx="10">
                  <c:v>164.22368825625</c:v>
                </c:pt>
                <c:pt idx="11">
                  <c:v>160.22073585500391</c:v>
                </c:pt>
                <c:pt idx="12">
                  <c:v>136.18762547675331</c:v>
                </c:pt>
                <c:pt idx="13">
                  <c:v>159.67999087149326</c:v>
                </c:pt>
                <c:pt idx="14">
                  <c:v>167.66399041506793</c:v>
                </c:pt>
                <c:pt idx="15">
                  <c:v>142.51439185280773</c:v>
                </c:pt>
                <c:pt idx="16">
                  <c:v>121.13723307488658</c:v>
                </c:pt>
                <c:pt idx="17">
                  <c:v>171.56060634230812</c:v>
                </c:pt>
                <c:pt idx="18">
                  <c:v>171.56060634230812</c:v>
                </c:pt>
                <c:pt idx="19">
                  <c:v>145.8265153909619</c:v>
                </c:pt>
                <c:pt idx="20">
                  <c:v>152.75327487203259</c:v>
                </c:pt>
                <c:pt idx="21">
                  <c:v>160.39093861563421</c:v>
                </c:pt>
                <c:pt idx="22">
                  <c:v>191.66717164568288</c:v>
                </c:pt>
                <c:pt idx="23">
                  <c:v>187.71403623049068</c:v>
                </c:pt>
                <c:pt idx="24">
                  <c:v>245.15453131702083</c:v>
                </c:pt>
                <c:pt idx="25">
                  <c:v>239.17888961616845</c:v>
                </c:pt>
                <c:pt idx="26">
                  <c:v>277.74648556677562</c:v>
                </c:pt>
                <c:pt idx="27">
                  <c:v>236.08451273175928</c:v>
                </c:pt>
                <c:pt idx="28">
                  <c:v>279.2879785616712</c:v>
                </c:pt>
                <c:pt idx="29">
                  <c:v>301.80557183320593</c:v>
                </c:pt>
                <c:pt idx="30">
                  <c:v>451.19932989064284</c:v>
                </c:pt>
                <c:pt idx="31">
                  <c:v>487.06967661694898</c:v>
                </c:pt>
                <c:pt idx="32">
                  <c:v>414.00922512440661</c:v>
                </c:pt>
                <c:pt idx="33">
                  <c:v>614.28618777833822</c:v>
                </c:pt>
                <c:pt idx="34">
                  <c:v>522.1432596115875</c:v>
                </c:pt>
                <c:pt idx="35">
                  <c:v>659.20586525962926</c:v>
                </c:pt>
                <c:pt idx="36">
                  <c:v>612.23744735988066</c:v>
                </c:pt>
                <c:pt idx="37">
                  <c:v>520.40183025589852</c:v>
                </c:pt>
                <c:pt idx="38">
                  <c:v>593.25808649172427</c:v>
                </c:pt>
                <c:pt idx="39">
                  <c:v>596.81763501067462</c:v>
                </c:pt>
                <c:pt idx="40">
                  <c:v>507.29498975907342</c:v>
                </c:pt>
                <c:pt idx="41">
                  <c:v>617.63165003167182</c:v>
                </c:pt>
                <c:pt idx="42">
                  <c:v>668.58626115928473</c:v>
                </c:pt>
                <c:pt idx="43">
                  <c:v>738.78781858100956</c:v>
                </c:pt>
                <c:pt idx="44">
                  <c:v>729.92236475803747</c:v>
                </c:pt>
                <c:pt idx="45">
                  <c:v>781.38189147347907</c:v>
                </c:pt>
                <c:pt idx="46">
                  <c:v>664.17460775245718</c:v>
                </c:pt>
                <c:pt idx="47">
                  <c:v>676.27207382223412</c:v>
                </c:pt>
                <c:pt idx="48">
                  <c:v>676.27207382223412</c:v>
                </c:pt>
                <c:pt idx="49">
                  <c:v>645.83983050023357</c:v>
                </c:pt>
                <c:pt idx="50">
                  <c:v>617.98798780991103</c:v>
                </c:pt>
                <c:pt idx="51">
                  <c:v>525.28978963842439</c:v>
                </c:pt>
                <c:pt idx="52">
                  <c:v>608.67954374352428</c:v>
                </c:pt>
                <c:pt idx="53">
                  <c:v>653.02619621626673</c:v>
                </c:pt>
                <c:pt idx="54">
                  <c:v>555.07226678382676</c:v>
                </c:pt>
                <c:pt idx="55">
                  <c:v>555.07226678382676</c:v>
                </c:pt>
                <c:pt idx="56">
                  <c:v>555.07226678382676</c:v>
                </c:pt>
                <c:pt idx="57">
                  <c:v>555.07226678382676</c:v>
                </c:pt>
                <c:pt idx="58">
                  <c:v>555.07226678382676</c:v>
                </c:pt>
                <c:pt idx="59">
                  <c:v>727.83850982029287</c:v>
                </c:pt>
                <c:pt idx="60">
                  <c:v>675.59010250819324</c:v>
                </c:pt>
                <c:pt idx="61">
                  <c:v>676.31394904659487</c:v>
                </c:pt>
                <c:pt idx="62">
                  <c:v>574.86685668960558</c:v>
                </c:pt>
                <c:pt idx="63">
                  <c:v>683.51669260394101</c:v>
                </c:pt>
                <c:pt idx="64">
                  <c:v>637.37931585317494</c:v>
                </c:pt>
                <c:pt idx="65">
                  <c:v>758.80007552320478</c:v>
                </c:pt>
                <c:pt idx="66">
                  <c:v>1115.0567109813494</c:v>
                </c:pt>
                <c:pt idx="67">
                  <c:v>1178.6149435072864</c:v>
                </c:pt>
                <c:pt idx="68">
                  <c:v>1275.8506763466376</c:v>
                </c:pt>
                <c:pt idx="69">
                  <c:v>1395.4616772541349</c:v>
                </c:pt>
                <c:pt idx="70">
                  <c:v>1186.1424256660146</c:v>
                </c:pt>
                <c:pt idx="71">
                  <c:v>1120.3115210415508</c:v>
                </c:pt>
                <c:pt idx="72">
                  <c:v>1116.110352837645</c:v>
                </c:pt>
                <c:pt idx="73">
                  <c:v>1127.2714563660215</c:v>
                </c:pt>
                <c:pt idx="74">
                  <c:v>1177.9986719024926</c:v>
                </c:pt>
                <c:pt idx="75">
                  <c:v>1001.2988711171188</c:v>
                </c:pt>
                <c:pt idx="76">
                  <c:v>1446.8768687642366</c:v>
                </c:pt>
                <c:pt idx="77">
                  <c:v>1369.1072370681588</c:v>
                </c:pt>
                <c:pt idx="78">
                  <c:v>1666.8880611304833</c:v>
                </c:pt>
                <c:pt idx="79">
                  <c:v>1916.9212703000558</c:v>
                </c:pt>
                <c:pt idx="80">
                  <c:v>1955.2596957060568</c:v>
                </c:pt>
                <c:pt idx="81">
                  <c:v>1931.7965793575843</c:v>
                </c:pt>
                <c:pt idx="82">
                  <c:v>2062.1928484642212</c:v>
                </c:pt>
                <c:pt idx="83">
                  <c:v>1752.8639211945881</c:v>
                </c:pt>
                <c:pt idx="84">
                  <c:v>1761.6282408005611</c:v>
                </c:pt>
                <c:pt idx="85">
                  <c:v>1497.3840046804769</c:v>
                </c:pt>
                <c:pt idx="86">
                  <c:v>1272.7764039784054</c:v>
                </c:pt>
                <c:pt idx="87">
                  <c:v>1326.8694011474877</c:v>
                </c:pt>
                <c:pt idx="88">
                  <c:v>1227.3541960614261</c:v>
                </c:pt>
                <c:pt idx="89">
                  <c:v>1043.2510666522121</c:v>
                </c:pt>
                <c:pt idx="90">
                  <c:v>1383.6117271474964</c:v>
                </c:pt>
                <c:pt idx="91">
                  <c:v>1462.4775955949037</c:v>
                </c:pt>
                <c:pt idx="92">
                  <c:v>1586.7881912204705</c:v>
                </c:pt>
                <c:pt idx="93">
                  <c:v>1593.5887120399868</c:v>
                </c:pt>
                <c:pt idx="94">
                  <c:v>1705.936716238806</c:v>
                </c:pt>
                <c:pt idx="95">
                  <c:v>1450.0462088029851</c:v>
                </c:pt>
                <c:pt idx="96">
                  <c:v>1330.4173965767388</c:v>
                </c:pt>
                <c:pt idx="97">
                  <c:v>1264.5617354461904</c:v>
                </c:pt>
                <c:pt idx="98">
                  <c:v>1169.7196052877262</c:v>
                </c:pt>
                <c:pt idx="99">
                  <c:v>1085.7504479081429</c:v>
                </c:pt>
                <c:pt idx="100">
                  <c:v>922.88788072192142</c:v>
                </c:pt>
                <c:pt idx="101">
                  <c:v>784.45469861363324</c:v>
                </c:pt>
                <c:pt idx="102">
                  <c:v>781.51299349383214</c:v>
                </c:pt>
                <c:pt idx="103">
                  <c:v>939.7693746763332</c:v>
                </c:pt>
                <c:pt idx="104">
                  <c:v>915.10042859107944</c:v>
                </c:pt>
                <c:pt idx="105">
                  <c:v>915.10042859107944</c:v>
                </c:pt>
                <c:pt idx="106">
                  <c:v>915.10042859107944</c:v>
                </c:pt>
                <c:pt idx="107">
                  <c:v>915.10042859107944</c:v>
                </c:pt>
                <c:pt idx="108">
                  <c:v>915.10042859107944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A-4EFE-92D0-6505DD8224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17017104"/>
        <c:axId val="1217020016"/>
      </c:lineChart>
      <c:dateAx>
        <c:axId val="1217017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20016"/>
        <c:crosses val="autoZero"/>
        <c:auto val="1"/>
        <c:lblOffset val="100"/>
        <c:baseTimeUnit val="days"/>
      </c:dateAx>
      <c:valAx>
        <c:axId val="12170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390525</xdr:colOff>
      <xdr:row>16</xdr:row>
      <xdr:rowOff>176211</xdr:rowOff>
    </xdr:from>
    <xdr:to>
      <xdr:col>50</xdr:col>
      <xdr:colOff>257175</xdr:colOff>
      <xdr:row>52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801B8-3658-518E-E903-F19A90EF2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1D93-54FF-4249-B4B1-973495B87356}">
  <sheetPr filterMode="1"/>
  <dimension ref="A1:AI1472"/>
  <sheetViews>
    <sheetView tabSelected="1" workbookViewId="0">
      <pane ySplit="1" topLeftCell="A1339" activePane="bottomLeft" state="frozen"/>
      <selection pane="bottomLeft" activeCell="C1519" sqref="C1519"/>
    </sheetView>
  </sheetViews>
  <sheetFormatPr defaultColWidth="8.5703125" defaultRowHeight="15" x14ac:dyDescent="0.25"/>
  <cols>
    <col min="1" max="1" width="8.140625" bestFit="1" customWidth="1"/>
    <col min="2" max="2" width="7" bestFit="1" customWidth="1"/>
    <col min="3" max="3" width="19" bestFit="1" customWidth="1"/>
    <col min="4" max="4" width="4.28515625" bestFit="1" customWidth="1"/>
    <col min="5" max="5" width="8.85546875" bestFit="1" customWidth="1"/>
    <col min="6" max="6" width="6.7109375" bestFit="1" customWidth="1"/>
    <col min="7" max="7" width="10.7109375" bestFit="1" customWidth="1"/>
    <col min="8" max="8" width="8.42578125" bestFit="1" customWidth="1"/>
    <col min="9" max="9" width="20.42578125" bestFit="1" customWidth="1"/>
    <col min="10" max="10" width="4.42578125" customWidth="1"/>
    <col min="11" max="11" width="8.85546875" customWidth="1"/>
    <col min="12" max="12" width="7.85546875" customWidth="1"/>
    <col min="13" max="13" width="14.85546875" customWidth="1"/>
    <col min="14" max="14" width="5.7109375" customWidth="1"/>
    <col min="15" max="15" width="6.140625" customWidth="1"/>
    <col min="16" max="16" width="12" customWidth="1"/>
    <col min="17" max="17" width="5.7109375" customWidth="1"/>
    <col min="18" max="18" width="14.85546875" customWidth="1"/>
    <col min="19" max="19" width="5.7109375" customWidth="1"/>
    <col min="20" max="20" width="6.140625" customWidth="1"/>
    <col min="21" max="21" width="10.85546875" style="5" customWidth="1"/>
    <col min="22" max="22" width="5.7109375" customWidth="1"/>
    <col min="23" max="24" width="12" customWidth="1"/>
    <col min="25" max="25" width="6.42578125" customWidth="1"/>
    <col min="26" max="26" width="5.7109375" customWidth="1"/>
    <col min="27" max="29" width="12" customWidth="1"/>
    <col min="30" max="30" width="6.42578125" customWidth="1"/>
    <col min="31" max="31" width="5.7109375" customWidth="1"/>
    <col min="32" max="32" width="12" customWidth="1"/>
    <col min="33" max="33" width="9.7109375" style="3" bestFit="1" customWidth="1"/>
    <col min="34" max="34" width="5.7109375" bestFit="1" customWidth="1"/>
    <col min="35" max="35" width="11.140625" bestFit="1" customWidth="1"/>
  </cols>
  <sheetData>
    <row r="1" spans="1:35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33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40</v>
      </c>
      <c r="S1" t="s">
        <v>41</v>
      </c>
      <c r="T1" t="s">
        <v>42</v>
      </c>
      <c r="U1" s="5" t="s">
        <v>43</v>
      </c>
      <c r="V1" t="s">
        <v>44</v>
      </c>
      <c r="W1" s="1" t="s">
        <v>45</v>
      </c>
      <c r="X1" s="1" t="s">
        <v>46</v>
      </c>
      <c r="Y1" s="1" t="s">
        <v>47</v>
      </c>
      <c r="Z1" t="s">
        <v>44</v>
      </c>
      <c r="AA1" t="s">
        <v>48</v>
      </c>
      <c r="AB1" s="1" t="s">
        <v>45</v>
      </c>
      <c r="AC1" s="1" t="s">
        <v>46</v>
      </c>
      <c r="AD1" s="1" t="s">
        <v>47</v>
      </c>
      <c r="AE1" t="s">
        <v>44</v>
      </c>
      <c r="AF1" t="s">
        <v>48</v>
      </c>
      <c r="AG1" s="3" t="s">
        <v>82</v>
      </c>
      <c r="AH1" s="1" t="s">
        <v>44</v>
      </c>
      <c r="AI1" t="s">
        <v>415</v>
      </c>
    </row>
    <row r="2" spans="1:35" hidden="1" x14ac:dyDescent="0.25">
      <c r="A2" t="s">
        <v>5</v>
      </c>
      <c r="B2" t="s">
        <v>25</v>
      </c>
      <c r="C2" t="s">
        <v>411</v>
      </c>
      <c r="D2" t="s">
        <v>63</v>
      </c>
      <c r="E2">
        <v>642232</v>
      </c>
      <c r="F2" t="s">
        <v>61</v>
      </c>
      <c r="G2">
        <v>0.90544999999999998</v>
      </c>
      <c r="H2">
        <v>7</v>
      </c>
      <c r="I2" t="s">
        <v>400</v>
      </c>
      <c r="J2" t="s">
        <v>50</v>
      </c>
      <c r="K2">
        <v>572041</v>
      </c>
      <c r="M2">
        <v>101.66</v>
      </c>
      <c r="N2">
        <v>127</v>
      </c>
      <c r="O2">
        <v>94</v>
      </c>
      <c r="P2">
        <v>3.1914893617021274E-2</v>
      </c>
      <c r="Q2">
        <v>3</v>
      </c>
      <c r="R2">
        <v>102.7</v>
      </c>
      <c r="S2">
        <v>31</v>
      </c>
      <c r="T2">
        <v>25</v>
      </c>
      <c r="U2" s="5">
        <v>0.12</v>
      </c>
      <c r="V2">
        <v>3</v>
      </c>
      <c r="W2">
        <v>0.30612244897959101</v>
      </c>
      <c r="X2">
        <v>0.132653061224489</v>
      </c>
      <c r="Y2">
        <v>133</v>
      </c>
      <c r="Z2">
        <v>3</v>
      </c>
      <c r="AA2">
        <v>44.333333333333336</v>
      </c>
      <c r="AB2">
        <v>0.26250000000000001</v>
      </c>
      <c r="AC2">
        <v>0.15</v>
      </c>
      <c r="AD2">
        <v>105</v>
      </c>
      <c r="AE2">
        <v>2</v>
      </c>
      <c r="AF2">
        <v>52.5</v>
      </c>
      <c r="AG2" s="3">
        <v>44717</v>
      </c>
    </row>
    <row r="3" spans="1:35" hidden="1" x14ac:dyDescent="0.25">
      <c r="A3" t="s">
        <v>17</v>
      </c>
      <c r="B3" t="s">
        <v>9</v>
      </c>
      <c r="C3" t="s">
        <v>320</v>
      </c>
      <c r="D3" t="s">
        <v>50</v>
      </c>
      <c r="E3">
        <v>665621</v>
      </c>
      <c r="F3" t="s">
        <v>51</v>
      </c>
      <c r="G3">
        <v>0.93942000000000003</v>
      </c>
      <c r="H3">
        <v>2</v>
      </c>
      <c r="I3" t="s">
        <v>254</v>
      </c>
      <c r="J3" t="s">
        <v>50</v>
      </c>
      <c r="K3">
        <v>592450</v>
      </c>
      <c r="M3">
        <v>107.7</v>
      </c>
      <c r="N3">
        <v>219</v>
      </c>
      <c r="O3">
        <v>140</v>
      </c>
      <c r="P3">
        <v>0.15</v>
      </c>
      <c r="Q3">
        <v>21</v>
      </c>
      <c r="R3">
        <v>107.86</v>
      </c>
      <c r="S3">
        <v>149</v>
      </c>
      <c r="T3">
        <v>101</v>
      </c>
      <c r="U3" s="5">
        <v>0.15841584158415842</v>
      </c>
      <c r="V3">
        <v>16</v>
      </c>
      <c r="W3">
        <v>0.38571428571428501</v>
      </c>
      <c r="X3">
        <v>0.25714285714285701</v>
      </c>
      <c r="Y3">
        <v>110</v>
      </c>
      <c r="Z3">
        <v>5</v>
      </c>
      <c r="AA3">
        <v>22</v>
      </c>
      <c r="AB3">
        <v>0.34883720930232498</v>
      </c>
      <c r="AC3">
        <v>0.209302325581395</v>
      </c>
      <c r="AD3">
        <v>66</v>
      </c>
      <c r="AE3">
        <v>3</v>
      </c>
      <c r="AF3">
        <v>22</v>
      </c>
      <c r="AG3" s="3">
        <v>44717</v>
      </c>
    </row>
    <row r="4" spans="1:35" hidden="1" x14ac:dyDescent="0.25">
      <c r="A4" t="s">
        <v>26</v>
      </c>
      <c r="B4" t="s">
        <v>22</v>
      </c>
      <c r="C4" t="s">
        <v>142</v>
      </c>
      <c r="D4" t="s">
        <v>50</v>
      </c>
      <c r="E4">
        <v>669923</v>
      </c>
      <c r="F4" t="s">
        <v>51</v>
      </c>
      <c r="G4">
        <v>0.94175999999999993</v>
      </c>
      <c r="H4">
        <v>6</v>
      </c>
      <c r="I4" t="s">
        <v>197</v>
      </c>
      <c r="J4" t="s">
        <v>50</v>
      </c>
      <c r="K4">
        <v>666969</v>
      </c>
      <c r="L4">
        <v>4.2</v>
      </c>
      <c r="M4">
        <v>103.4</v>
      </c>
      <c r="N4">
        <v>209</v>
      </c>
      <c r="O4">
        <v>138</v>
      </c>
      <c r="P4">
        <v>6.5217391304347824E-2</v>
      </c>
      <c r="Q4">
        <v>9</v>
      </c>
      <c r="R4">
        <v>103.16</v>
      </c>
      <c r="S4">
        <v>141</v>
      </c>
      <c r="T4">
        <v>96</v>
      </c>
      <c r="U4" s="5">
        <v>5.2083333333333336E-2</v>
      </c>
      <c r="V4">
        <v>5</v>
      </c>
      <c r="W4">
        <v>0.35416666666666602</v>
      </c>
      <c r="X4">
        <v>0.22916666666666599</v>
      </c>
      <c r="Y4">
        <v>131</v>
      </c>
      <c r="Z4">
        <v>5</v>
      </c>
      <c r="AA4">
        <v>26.2</v>
      </c>
      <c r="AB4">
        <v>0.33333333333333298</v>
      </c>
      <c r="AC4">
        <v>0.24444444444444399</v>
      </c>
      <c r="AD4">
        <v>60</v>
      </c>
      <c r="AE4">
        <v>4</v>
      </c>
      <c r="AF4">
        <v>15</v>
      </c>
      <c r="AG4" s="3">
        <v>44717</v>
      </c>
      <c r="AH4">
        <v>1</v>
      </c>
    </row>
    <row r="5" spans="1:35" hidden="1" x14ac:dyDescent="0.25">
      <c r="A5" t="s">
        <v>27</v>
      </c>
      <c r="B5" t="s">
        <v>15</v>
      </c>
      <c r="C5" t="s">
        <v>221</v>
      </c>
      <c r="D5" t="s">
        <v>63</v>
      </c>
      <c r="E5">
        <v>656970</v>
      </c>
      <c r="F5" t="s">
        <v>51</v>
      </c>
      <c r="G5">
        <v>1.0879000000000001</v>
      </c>
      <c r="H5">
        <v>5</v>
      </c>
      <c r="I5" t="s">
        <v>167</v>
      </c>
      <c r="J5" t="s">
        <v>50</v>
      </c>
      <c r="K5">
        <v>672386</v>
      </c>
      <c r="L5">
        <v>5</v>
      </c>
      <c r="M5">
        <v>103.28</v>
      </c>
      <c r="N5">
        <v>157</v>
      </c>
      <c r="O5">
        <v>125</v>
      </c>
      <c r="P5">
        <v>3.2000000000000001E-2</v>
      </c>
      <c r="Q5">
        <v>4</v>
      </c>
      <c r="R5">
        <v>102.34</v>
      </c>
      <c r="S5">
        <v>31</v>
      </c>
      <c r="T5">
        <v>26</v>
      </c>
      <c r="U5" s="5">
        <v>0</v>
      </c>
      <c r="V5">
        <v>0</v>
      </c>
      <c r="W5">
        <v>0.28235294117646997</v>
      </c>
      <c r="X5">
        <v>0.11764705882352899</v>
      </c>
      <c r="Y5">
        <v>104</v>
      </c>
      <c r="Z5">
        <v>2</v>
      </c>
      <c r="AA5">
        <v>52</v>
      </c>
      <c r="AB5">
        <v>0.27941176470588203</v>
      </c>
      <c r="AC5">
        <v>0.11764705882352899</v>
      </c>
      <c r="AD5">
        <v>85</v>
      </c>
      <c r="AE5">
        <v>2</v>
      </c>
      <c r="AF5">
        <v>42.5</v>
      </c>
      <c r="AG5" s="3">
        <v>44717</v>
      </c>
      <c r="AH5">
        <v>1</v>
      </c>
    </row>
    <row r="6" spans="1:35" hidden="1" x14ac:dyDescent="0.25">
      <c r="A6" t="s">
        <v>5</v>
      </c>
      <c r="B6" t="s">
        <v>25</v>
      </c>
      <c r="C6" t="s">
        <v>411</v>
      </c>
      <c r="D6" t="s">
        <v>63</v>
      </c>
      <c r="E6">
        <v>642232</v>
      </c>
      <c r="F6" t="s">
        <v>61</v>
      </c>
      <c r="G6">
        <v>0.90544999999999998</v>
      </c>
      <c r="H6">
        <v>2</v>
      </c>
      <c r="I6" t="s">
        <v>292</v>
      </c>
      <c r="J6" t="s">
        <v>50</v>
      </c>
      <c r="K6">
        <v>683734</v>
      </c>
      <c r="M6">
        <v>102.78</v>
      </c>
      <c r="N6">
        <v>138</v>
      </c>
      <c r="O6">
        <v>103</v>
      </c>
      <c r="P6">
        <v>5.8252427184466021E-2</v>
      </c>
      <c r="Q6">
        <v>6</v>
      </c>
      <c r="R6">
        <v>104.14</v>
      </c>
      <c r="S6">
        <v>34</v>
      </c>
      <c r="T6">
        <v>25</v>
      </c>
      <c r="U6" s="5">
        <v>0.04</v>
      </c>
      <c r="V6">
        <v>1</v>
      </c>
      <c r="W6">
        <v>0.30612244897959101</v>
      </c>
      <c r="X6">
        <v>0.132653061224489</v>
      </c>
      <c r="Y6">
        <v>133</v>
      </c>
      <c r="Z6">
        <v>3</v>
      </c>
      <c r="AA6">
        <v>44.333333333333336</v>
      </c>
      <c r="AB6">
        <v>0.26250000000000001</v>
      </c>
      <c r="AC6">
        <v>0.15</v>
      </c>
      <c r="AD6">
        <v>105</v>
      </c>
      <c r="AE6">
        <v>2</v>
      </c>
      <c r="AF6">
        <v>52.5</v>
      </c>
      <c r="AG6" s="3">
        <v>44717</v>
      </c>
    </row>
    <row r="7" spans="1:35" hidden="1" x14ac:dyDescent="0.25">
      <c r="A7" t="s">
        <v>2</v>
      </c>
      <c r="B7" t="s">
        <v>7</v>
      </c>
      <c r="C7" t="s">
        <v>280</v>
      </c>
      <c r="D7" t="s">
        <v>50</v>
      </c>
      <c r="E7">
        <v>668676</v>
      </c>
      <c r="F7" t="s">
        <v>51</v>
      </c>
      <c r="G7">
        <v>1.1577299999999999</v>
      </c>
      <c r="H7">
        <v>3</v>
      </c>
      <c r="I7" t="s">
        <v>122</v>
      </c>
      <c r="J7" t="s">
        <v>38</v>
      </c>
      <c r="K7">
        <v>623993</v>
      </c>
      <c r="M7">
        <v>101.9</v>
      </c>
      <c r="N7">
        <v>225</v>
      </c>
      <c r="O7">
        <v>150</v>
      </c>
      <c r="P7">
        <v>0.06</v>
      </c>
      <c r="Q7">
        <v>9</v>
      </c>
      <c r="R7">
        <v>102.6</v>
      </c>
      <c r="S7">
        <v>145</v>
      </c>
      <c r="T7">
        <v>98</v>
      </c>
      <c r="U7" s="5">
        <v>6.1224489795918366E-2</v>
      </c>
      <c r="V7">
        <v>6</v>
      </c>
      <c r="W7">
        <v>0.27777777777777701</v>
      </c>
      <c r="X7">
        <v>0.16666666666666599</v>
      </c>
      <c r="Y7">
        <v>238</v>
      </c>
      <c r="Z7">
        <v>9</v>
      </c>
      <c r="AA7">
        <v>26.444444444444443</v>
      </c>
      <c r="AB7">
        <v>0.30952380952380898</v>
      </c>
      <c r="AC7">
        <v>0.16666666666666599</v>
      </c>
      <c r="AD7">
        <v>109</v>
      </c>
      <c r="AE7">
        <v>5</v>
      </c>
      <c r="AF7">
        <v>21.8</v>
      </c>
      <c r="AG7" s="3">
        <v>44717</v>
      </c>
    </row>
    <row r="8" spans="1:35" hidden="1" x14ac:dyDescent="0.25">
      <c r="A8" t="s">
        <v>6</v>
      </c>
      <c r="B8" t="s">
        <v>28</v>
      </c>
      <c r="C8" t="s">
        <v>211</v>
      </c>
      <c r="D8" t="s">
        <v>63</v>
      </c>
      <c r="E8">
        <v>571578</v>
      </c>
      <c r="F8" t="s">
        <v>51</v>
      </c>
      <c r="G8">
        <v>1.3012999999999999</v>
      </c>
      <c r="H8">
        <v>2</v>
      </c>
      <c r="I8" t="s">
        <v>284</v>
      </c>
      <c r="J8" t="s">
        <v>50</v>
      </c>
      <c r="K8">
        <v>592273</v>
      </c>
      <c r="M8">
        <v>102.72</v>
      </c>
      <c r="N8">
        <v>180</v>
      </c>
      <c r="O8">
        <v>124</v>
      </c>
      <c r="P8">
        <v>7.2580645161290328E-2</v>
      </c>
      <c r="Q8">
        <v>9</v>
      </c>
      <c r="R8">
        <v>103.4</v>
      </c>
      <c r="S8">
        <v>47</v>
      </c>
      <c r="T8">
        <v>32</v>
      </c>
      <c r="U8" s="5">
        <v>9.375E-2</v>
      </c>
      <c r="V8">
        <v>3</v>
      </c>
      <c r="W8">
        <v>0.20873786407766901</v>
      </c>
      <c r="X8">
        <v>0.12135922330097</v>
      </c>
      <c r="Y8">
        <v>285</v>
      </c>
      <c r="Z8">
        <v>7</v>
      </c>
      <c r="AA8">
        <v>40.714285714285715</v>
      </c>
      <c r="AB8">
        <v>0.22641509433962201</v>
      </c>
      <c r="AC8">
        <v>0.14465408805031399</v>
      </c>
      <c r="AD8">
        <v>223</v>
      </c>
      <c r="AE8">
        <v>7</v>
      </c>
      <c r="AF8">
        <v>31.857142857142858</v>
      </c>
      <c r="AG8" s="3">
        <v>44717</v>
      </c>
    </row>
    <row r="9" spans="1:35" hidden="1" x14ac:dyDescent="0.25">
      <c r="A9" t="s">
        <v>16</v>
      </c>
      <c r="B9" t="s">
        <v>12</v>
      </c>
      <c r="C9" t="s">
        <v>321</v>
      </c>
      <c r="D9" t="s">
        <v>63</v>
      </c>
      <c r="E9">
        <v>628711</v>
      </c>
      <c r="F9" t="s">
        <v>61</v>
      </c>
      <c r="G9">
        <v>1.1350500000000001</v>
      </c>
      <c r="H9">
        <v>1</v>
      </c>
      <c r="I9" t="s">
        <v>363</v>
      </c>
      <c r="J9" t="s">
        <v>63</v>
      </c>
      <c r="K9">
        <v>607043</v>
      </c>
      <c r="M9">
        <v>101.1</v>
      </c>
      <c r="N9">
        <v>204</v>
      </c>
      <c r="O9">
        <v>144</v>
      </c>
      <c r="P9">
        <v>2.0833333333333332E-2</v>
      </c>
      <c r="Q9">
        <v>3</v>
      </c>
      <c r="R9">
        <v>102.7</v>
      </c>
      <c r="S9">
        <v>67</v>
      </c>
      <c r="T9">
        <v>48</v>
      </c>
      <c r="U9" s="5">
        <v>2.0833333333333332E-2</v>
      </c>
      <c r="V9">
        <v>1</v>
      </c>
      <c r="W9">
        <v>0.27745664739884301</v>
      </c>
      <c r="X9">
        <v>0.115606936416184</v>
      </c>
      <c r="Y9">
        <v>235</v>
      </c>
      <c r="Z9">
        <v>10</v>
      </c>
      <c r="AA9">
        <v>23.5</v>
      </c>
      <c r="AB9">
        <v>0.31578947368421001</v>
      </c>
      <c r="AC9">
        <v>0.157894736842105</v>
      </c>
      <c r="AD9">
        <v>56</v>
      </c>
      <c r="AE9">
        <v>4</v>
      </c>
      <c r="AF9">
        <v>14</v>
      </c>
      <c r="AG9" s="3">
        <v>44717</v>
      </c>
    </row>
    <row r="10" spans="1:35" hidden="1" x14ac:dyDescent="0.25">
      <c r="A10" t="s">
        <v>19</v>
      </c>
      <c r="B10" t="s">
        <v>11</v>
      </c>
      <c r="C10" t="s">
        <v>130</v>
      </c>
      <c r="D10" t="s">
        <v>63</v>
      </c>
      <c r="E10">
        <v>663776</v>
      </c>
      <c r="F10" t="s">
        <v>51</v>
      </c>
      <c r="G10">
        <v>1.2005999999999999</v>
      </c>
      <c r="H10">
        <v>3</v>
      </c>
      <c r="I10" t="s">
        <v>336</v>
      </c>
      <c r="J10" t="s">
        <v>63</v>
      </c>
      <c r="K10">
        <v>547180</v>
      </c>
      <c r="L10">
        <v>3.7</v>
      </c>
      <c r="M10">
        <v>105.06</v>
      </c>
      <c r="N10">
        <v>202</v>
      </c>
      <c r="O10">
        <v>144</v>
      </c>
      <c r="P10">
        <v>8.3333333333333329E-2</v>
      </c>
      <c r="Q10">
        <v>12</v>
      </c>
      <c r="R10">
        <v>103.3</v>
      </c>
      <c r="S10">
        <v>60</v>
      </c>
      <c r="T10">
        <v>40</v>
      </c>
      <c r="U10" s="5">
        <v>7.4999999999999997E-2</v>
      </c>
      <c r="V10">
        <v>3</v>
      </c>
      <c r="W10">
        <v>0.213235294117647</v>
      </c>
      <c r="X10">
        <v>8.8235294117646995E-2</v>
      </c>
      <c r="Y10">
        <v>209</v>
      </c>
      <c r="Z10">
        <v>0</v>
      </c>
      <c r="AA10">
        <v>0</v>
      </c>
      <c r="AB10">
        <v>0.37037037037037002</v>
      </c>
      <c r="AC10">
        <v>0.148148148148148</v>
      </c>
      <c r="AD10">
        <v>44</v>
      </c>
      <c r="AE10">
        <v>0</v>
      </c>
      <c r="AF10">
        <v>0</v>
      </c>
      <c r="AG10" s="3">
        <v>44717</v>
      </c>
      <c r="AH10">
        <v>1</v>
      </c>
    </row>
    <row r="11" spans="1:35" hidden="1" x14ac:dyDescent="0.25">
      <c r="A11" t="s">
        <v>26</v>
      </c>
      <c r="B11" t="s">
        <v>22</v>
      </c>
      <c r="C11" t="s">
        <v>142</v>
      </c>
      <c r="D11" t="s">
        <v>50</v>
      </c>
      <c r="E11">
        <v>669923</v>
      </c>
      <c r="F11" t="s">
        <v>51</v>
      </c>
      <c r="G11">
        <v>0.93194999999999995</v>
      </c>
      <c r="H11">
        <v>2</v>
      </c>
      <c r="I11" t="s">
        <v>113</v>
      </c>
      <c r="J11" t="s">
        <v>63</v>
      </c>
      <c r="K11">
        <v>608369</v>
      </c>
      <c r="M11">
        <v>102.7</v>
      </c>
      <c r="N11">
        <v>217</v>
      </c>
      <c r="O11">
        <v>162</v>
      </c>
      <c r="P11">
        <v>6.7901234567901231E-2</v>
      </c>
      <c r="Q11">
        <v>11</v>
      </c>
      <c r="R11">
        <v>103.46</v>
      </c>
      <c r="S11">
        <v>138</v>
      </c>
      <c r="T11">
        <v>103</v>
      </c>
      <c r="U11" s="5">
        <v>4.8543689320388349E-2</v>
      </c>
      <c r="V11">
        <v>5</v>
      </c>
      <c r="W11">
        <v>0.35416666666666602</v>
      </c>
      <c r="X11">
        <v>0.22916666666666599</v>
      </c>
      <c r="Y11">
        <v>131</v>
      </c>
      <c r="Z11">
        <v>5</v>
      </c>
      <c r="AA11">
        <v>26.2</v>
      </c>
      <c r="AB11">
        <v>0.37254901960784298</v>
      </c>
      <c r="AC11">
        <v>0.21568627450980299</v>
      </c>
      <c r="AD11">
        <v>71</v>
      </c>
      <c r="AE11">
        <v>1</v>
      </c>
      <c r="AF11">
        <v>71</v>
      </c>
      <c r="AG11" s="3">
        <v>44717</v>
      </c>
    </row>
    <row r="12" spans="1:35" hidden="1" x14ac:dyDescent="0.25">
      <c r="A12" t="s">
        <v>15</v>
      </c>
      <c r="B12" t="s">
        <v>27</v>
      </c>
      <c r="C12" t="s">
        <v>148</v>
      </c>
      <c r="D12" t="s">
        <v>50</v>
      </c>
      <c r="E12">
        <v>592332</v>
      </c>
      <c r="F12" t="s">
        <v>61</v>
      </c>
      <c r="G12">
        <v>1.0879000000000001</v>
      </c>
      <c r="H12">
        <v>2</v>
      </c>
      <c r="I12" t="s">
        <v>100</v>
      </c>
      <c r="J12" t="s">
        <v>50</v>
      </c>
      <c r="K12">
        <v>596142</v>
      </c>
      <c r="L12">
        <v>4.0999999999999996</v>
      </c>
      <c r="M12">
        <v>103.4</v>
      </c>
      <c r="N12">
        <v>168</v>
      </c>
      <c r="O12">
        <v>105</v>
      </c>
      <c r="P12">
        <v>5.7142857142857141E-2</v>
      </c>
      <c r="Q12">
        <v>6</v>
      </c>
      <c r="R12">
        <v>103.7</v>
      </c>
      <c r="S12">
        <v>121</v>
      </c>
      <c r="T12">
        <v>78</v>
      </c>
      <c r="U12" s="5">
        <v>6.4102564102564097E-2</v>
      </c>
      <c r="V12">
        <v>5</v>
      </c>
      <c r="W12">
        <v>0.23783783783783699</v>
      </c>
      <c r="X12">
        <v>0.108108108108108</v>
      </c>
      <c r="Y12">
        <v>265</v>
      </c>
      <c r="Z12">
        <v>2</v>
      </c>
      <c r="AA12">
        <v>132.5</v>
      </c>
      <c r="AB12">
        <v>0.23958333333333301</v>
      </c>
      <c r="AC12">
        <v>0.13541666666666599</v>
      </c>
      <c r="AD12">
        <v>146</v>
      </c>
      <c r="AE12">
        <v>1</v>
      </c>
      <c r="AF12">
        <v>146</v>
      </c>
      <c r="AG12" s="3">
        <v>44717</v>
      </c>
      <c r="AH12">
        <v>1</v>
      </c>
    </row>
    <row r="13" spans="1:35" hidden="1" x14ac:dyDescent="0.25">
      <c r="A13" t="s">
        <v>27</v>
      </c>
      <c r="B13" t="s">
        <v>15</v>
      </c>
      <c r="C13" t="s">
        <v>221</v>
      </c>
      <c r="D13" t="s">
        <v>63</v>
      </c>
      <c r="E13">
        <v>656970</v>
      </c>
      <c r="F13" t="s">
        <v>51</v>
      </c>
      <c r="G13">
        <v>1.0879000000000001</v>
      </c>
      <c r="H13">
        <v>1</v>
      </c>
      <c r="I13" t="s">
        <v>225</v>
      </c>
      <c r="J13" t="s">
        <v>50</v>
      </c>
      <c r="K13">
        <v>543807</v>
      </c>
      <c r="L13">
        <v>3.6</v>
      </c>
      <c r="M13">
        <v>102.3</v>
      </c>
      <c r="N13">
        <v>201</v>
      </c>
      <c r="O13">
        <v>135</v>
      </c>
      <c r="P13">
        <v>7.407407407407407E-2</v>
      </c>
      <c r="Q13">
        <v>10</v>
      </c>
      <c r="R13">
        <v>102.399999999999</v>
      </c>
      <c r="S13">
        <v>33</v>
      </c>
      <c r="T13">
        <v>21</v>
      </c>
      <c r="U13" s="5">
        <v>4.7619047619047616E-2</v>
      </c>
      <c r="V13">
        <v>1</v>
      </c>
      <c r="W13">
        <v>0.28235294117646997</v>
      </c>
      <c r="X13">
        <v>0.11764705882352899</v>
      </c>
      <c r="Y13">
        <v>104</v>
      </c>
      <c r="Z13">
        <v>2</v>
      </c>
      <c r="AA13">
        <v>52</v>
      </c>
      <c r="AB13">
        <v>0.27941176470588203</v>
      </c>
      <c r="AC13">
        <v>0.11764705882352899</v>
      </c>
      <c r="AD13">
        <v>85</v>
      </c>
      <c r="AE13">
        <v>2</v>
      </c>
      <c r="AF13">
        <v>42.5</v>
      </c>
      <c r="AG13" s="3">
        <v>44717</v>
      </c>
      <c r="AH13">
        <v>1</v>
      </c>
    </row>
    <row r="14" spans="1:35" hidden="1" x14ac:dyDescent="0.25">
      <c r="A14" t="s">
        <v>25</v>
      </c>
      <c r="B14" t="s">
        <v>5</v>
      </c>
      <c r="C14" t="s">
        <v>293</v>
      </c>
      <c r="D14" t="s">
        <v>50</v>
      </c>
      <c r="E14">
        <v>608337</v>
      </c>
      <c r="F14" t="s">
        <v>51</v>
      </c>
      <c r="G14">
        <v>0.90544999999999998</v>
      </c>
      <c r="H14">
        <v>5</v>
      </c>
      <c r="I14" t="s">
        <v>80</v>
      </c>
      <c r="J14" t="s">
        <v>50</v>
      </c>
      <c r="K14">
        <v>623912</v>
      </c>
      <c r="M14">
        <v>104.039999999999</v>
      </c>
      <c r="N14">
        <v>136</v>
      </c>
      <c r="O14">
        <v>112</v>
      </c>
      <c r="P14">
        <v>1.7857142857142856E-2</v>
      </c>
      <c r="Q14">
        <v>2</v>
      </c>
      <c r="R14">
        <v>104.3</v>
      </c>
      <c r="S14">
        <v>89</v>
      </c>
      <c r="T14">
        <v>76</v>
      </c>
      <c r="U14" s="5">
        <v>2.6315789473684209E-2</v>
      </c>
      <c r="V14">
        <v>2</v>
      </c>
      <c r="W14">
        <v>0.35772357723577197</v>
      </c>
      <c r="X14">
        <v>0.17073170731707299</v>
      </c>
      <c r="Y14">
        <v>203</v>
      </c>
      <c r="Z14">
        <v>10</v>
      </c>
      <c r="AA14">
        <v>20.3</v>
      </c>
      <c r="AB14">
        <v>0.353658536585365</v>
      </c>
      <c r="AC14">
        <v>0.18292682926829201</v>
      </c>
      <c r="AD14">
        <v>122</v>
      </c>
      <c r="AE14">
        <v>8</v>
      </c>
      <c r="AF14">
        <v>15.25</v>
      </c>
      <c r="AG14" s="3">
        <v>44717</v>
      </c>
    </row>
    <row r="15" spans="1:35" hidden="1" x14ac:dyDescent="0.25">
      <c r="A15" t="s">
        <v>16</v>
      </c>
      <c r="B15" t="s">
        <v>12</v>
      </c>
      <c r="C15" t="s">
        <v>321</v>
      </c>
      <c r="D15" t="s">
        <v>63</v>
      </c>
      <c r="E15">
        <v>628711</v>
      </c>
      <c r="F15" t="s">
        <v>61</v>
      </c>
      <c r="G15">
        <v>1.2971999999999999</v>
      </c>
      <c r="H15">
        <v>5</v>
      </c>
      <c r="I15" t="s">
        <v>341</v>
      </c>
      <c r="J15" t="s">
        <v>50</v>
      </c>
      <c r="K15">
        <v>605204</v>
      </c>
      <c r="M15">
        <v>106.6</v>
      </c>
      <c r="N15">
        <v>107</v>
      </c>
      <c r="O15">
        <v>63</v>
      </c>
      <c r="P15">
        <v>1.5873015873015872E-2</v>
      </c>
      <c r="Q15">
        <v>1</v>
      </c>
      <c r="R15">
        <v>105.98</v>
      </c>
      <c r="S15">
        <v>50</v>
      </c>
      <c r="T15">
        <v>29</v>
      </c>
      <c r="U15" s="5">
        <v>0</v>
      </c>
      <c r="V15">
        <v>0</v>
      </c>
      <c r="W15">
        <v>0.27745664739884301</v>
      </c>
      <c r="X15">
        <v>0.115606936416184</v>
      </c>
      <c r="Y15">
        <v>235</v>
      </c>
      <c r="Z15">
        <v>10</v>
      </c>
      <c r="AA15">
        <v>23.5</v>
      </c>
      <c r="AB15">
        <v>0.266666666666666</v>
      </c>
      <c r="AC15">
        <v>0.10370370370370301</v>
      </c>
      <c r="AD15">
        <v>179</v>
      </c>
      <c r="AE15">
        <v>6</v>
      </c>
      <c r="AF15">
        <v>29.833333333333332</v>
      </c>
      <c r="AG15" s="3">
        <v>44717</v>
      </c>
    </row>
    <row r="16" spans="1:35" hidden="1" x14ac:dyDescent="0.25">
      <c r="A16" t="s">
        <v>5</v>
      </c>
      <c r="B16" t="s">
        <v>25</v>
      </c>
      <c r="C16" t="s">
        <v>411</v>
      </c>
      <c r="D16" t="s">
        <v>63</v>
      </c>
      <c r="E16">
        <v>642232</v>
      </c>
      <c r="F16" t="s">
        <v>61</v>
      </c>
      <c r="G16">
        <v>0.90544999999999998</v>
      </c>
      <c r="H16">
        <v>5</v>
      </c>
      <c r="I16" t="s">
        <v>310</v>
      </c>
      <c r="J16" t="s">
        <v>50</v>
      </c>
      <c r="K16">
        <v>669394</v>
      </c>
      <c r="M16">
        <v>105.84</v>
      </c>
      <c r="N16">
        <v>110</v>
      </c>
      <c r="O16">
        <v>70</v>
      </c>
      <c r="P16">
        <v>7.1428571428571425E-2</v>
      </c>
      <c r="Q16">
        <v>5</v>
      </c>
      <c r="R16">
        <v>107.6</v>
      </c>
      <c r="S16">
        <v>27</v>
      </c>
      <c r="T16">
        <v>14</v>
      </c>
      <c r="U16" s="5">
        <v>0.14285714285714285</v>
      </c>
      <c r="V16">
        <v>2</v>
      </c>
      <c r="W16">
        <v>0.30612244897959101</v>
      </c>
      <c r="X16">
        <v>0.132653061224489</v>
      </c>
      <c r="Y16">
        <v>133</v>
      </c>
      <c r="Z16">
        <v>3</v>
      </c>
      <c r="AA16">
        <v>44.333333333333336</v>
      </c>
      <c r="AB16">
        <v>0.26250000000000001</v>
      </c>
      <c r="AC16">
        <v>0.15</v>
      </c>
      <c r="AD16">
        <v>105</v>
      </c>
      <c r="AE16">
        <v>2</v>
      </c>
      <c r="AF16">
        <v>52.5</v>
      </c>
      <c r="AG16" s="3">
        <v>44717</v>
      </c>
    </row>
    <row r="17" spans="1:34" hidden="1" x14ac:dyDescent="0.25">
      <c r="A17" t="s">
        <v>10</v>
      </c>
      <c r="B17" t="s">
        <v>64</v>
      </c>
      <c r="C17" t="s">
        <v>209</v>
      </c>
      <c r="D17" t="s">
        <v>50</v>
      </c>
      <c r="E17">
        <v>669169</v>
      </c>
      <c r="F17" t="s">
        <v>61</v>
      </c>
      <c r="G17">
        <v>0.92904000000000009</v>
      </c>
      <c r="H17">
        <v>7</v>
      </c>
      <c r="I17" t="s">
        <v>66</v>
      </c>
      <c r="J17" t="s">
        <v>50</v>
      </c>
      <c r="K17">
        <v>665161</v>
      </c>
      <c r="M17">
        <v>102.7</v>
      </c>
      <c r="N17">
        <v>181</v>
      </c>
      <c r="O17">
        <v>126</v>
      </c>
      <c r="P17">
        <v>6.3492063492063489E-2</v>
      </c>
      <c r="Q17">
        <v>8</v>
      </c>
      <c r="R17">
        <v>103.2</v>
      </c>
      <c r="S17">
        <v>132</v>
      </c>
      <c r="T17">
        <v>88</v>
      </c>
      <c r="U17" s="5">
        <v>5.6818181818181816E-2</v>
      </c>
      <c r="V17">
        <v>5</v>
      </c>
      <c r="W17">
        <v>0.24390243902438999</v>
      </c>
      <c r="X17">
        <v>0.134146341463414</v>
      </c>
      <c r="Y17">
        <v>117</v>
      </c>
      <c r="Z17">
        <v>4</v>
      </c>
      <c r="AA17">
        <v>29.25</v>
      </c>
      <c r="AB17">
        <v>0.22222222222222199</v>
      </c>
      <c r="AC17">
        <v>0.133333333333333</v>
      </c>
      <c r="AD17">
        <v>63</v>
      </c>
      <c r="AE17">
        <v>0</v>
      </c>
      <c r="AF17">
        <v>0</v>
      </c>
      <c r="AG17" s="3">
        <v>44717</v>
      </c>
    </row>
    <row r="18" spans="1:34" hidden="1" x14ac:dyDescent="0.25">
      <c r="A18" t="s">
        <v>25</v>
      </c>
      <c r="B18" t="s">
        <v>5</v>
      </c>
      <c r="C18" t="s">
        <v>293</v>
      </c>
      <c r="D18" t="s">
        <v>50</v>
      </c>
      <c r="E18">
        <v>608337</v>
      </c>
      <c r="F18" t="s">
        <v>51</v>
      </c>
      <c r="G18">
        <v>0.95519999999999994</v>
      </c>
      <c r="H18">
        <v>4</v>
      </c>
      <c r="I18" t="s">
        <v>162</v>
      </c>
      <c r="J18" t="s">
        <v>63</v>
      </c>
      <c r="K18">
        <v>596847</v>
      </c>
      <c r="M18">
        <v>102.1</v>
      </c>
      <c r="N18">
        <v>131</v>
      </c>
      <c r="O18">
        <v>73</v>
      </c>
      <c r="P18">
        <v>5.4794520547945202E-2</v>
      </c>
      <c r="Q18">
        <v>4</v>
      </c>
      <c r="R18">
        <v>102.22</v>
      </c>
      <c r="S18">
        <v>116</v>
      </c>
      <c r="T18">
        <v>66</v>
      </c>
      <c r="U18" s="5">
        <v>6.0606060606060608E-2</v>
      </c>
      <c r="V18">
        <v>4</v>
      </c>
      <c r="W18">
        <v>0.35772357723577197</v>
      </c>
      <c r="X18">
        <v>0.17073170731707299</v>
      </c>
      <c r="Y18">
        <v>203</v>
      </c>
      <c r="Z18">
        <v>10</v>
      </c>
      <c r="AA18">
        <v>20.3</v>
      </c>
      <c r="AB18">
        <v>0.36585365853658502</v>
      </c>
      <c r="AC18">
        <v>0.146341463414634</v>
      </c>
      <c r="AD18">
        <v>81</v>
      </c>
      <c r="AE18">
        <v>2</v>
      </c>
      <c r="AF18">
        <v>40.5</v>
      </c>
      <c r="AG18" s="3">
        <v>44717</v>
      </c>
    </row>
    <row r="19" spans="1:34" hidden="1" x14ac:dyDescent="0.25">
      <c r="A19" t="s">
        <v>17</v>
      </c>
      <c r="B19" t="s">
        <v>9</v>
      </c>
      <c r="C19" t="s">
        <v>320</v>
      </c>
      <c r="D19" t="s">
        <v>50</v>
      </c>
      <c r="E19">
        <v>665621</v>
      </c>
      <c r="F19" t="s">
        <v>51</v>
      </c>
      <c r="G19">
        <v>1.0131000000000001</v>
      </c>
      <c r="H19">
        <v>9</v>
      </c>
      <c r="I19" t="s">
        <v>102</v>
      </c>
      <c r="J19" t="s">
        <v>63</v>
      </c>
      <c r="K19">
        <v>608336</v>
      </c>
      <c r="L19">
        <v>4</v>
      </c>
      <c r="M19">
        <v>104.46</v>
      </c>
      <c r="N19">
        <v>152</v>
      </c>
      <c r="O19">
        <v>74</v>
      </c>
      <c r="P19">
        <v>6.7567567567567571E-2</v>
      </c>
      <c r="Q19">
        <v>5</v>
      </c>
      <c r="R19">
        <v>105.66</v>
      </c>
      <c r="S19">
        <v>104</v>
      </c>
      <c r="T19">
        <v>53</v>
      </c>
      <c r="U19" s="5">
        <v>7.5471698113207544E-2</v>
      </c>
      <c r="V19">
        <v>4</v>
      </c>
      <c r="W19">
        <v>0.38571428571428501</v>
      </c>
      <c r="X19">
        <v>0.25714285714285701</v>
      </c>
      <c r="Y19">
        <v>110</v>
      </c>
      <c r="Z19">
        <v>5</v>
      </c>
      <c r="AA19">
        <v>22</v>
      </c>
      <c r="AB19">
        <v>0.44444444444444398</v>
      </c>
      <c r="AC19">
        <v>0.33333333333333298</v>
      </c>
      <c r="AD19">
        <v>44</v>
      </c>
      <c r="AE19">
        <v>2</v>
      </c>
      <c r="AF19">
        <v>22</v>
      </c>
      <c r="AG19" s="3">
        <v>44717</v>
      </c>
      <c r="AH19">
        <v>1</v>
      </c>
    </row>
    <row r="20" spans="1:34" hidden="1" x14ac:dyDescent="0.25">
      <c r="A20" t="s">
        <v>5</v>
      </c>
      <c r="B20" t="s">
        <v>25</v>
      </c>
      <c r="C20" t="s">
        <v>411</v>
      </c>
      <c r="D20" t="s">
        <v>63</v>
      </c>
      <c r="E20">
        <v>642232</v>
      </c>
      <c r="F20" t="s">
        <v>61</v>
      </c>
      <c r="G20">
        <v>0.90544999999999998</v>
      </c>
      <c r="H20">
        <v>4</v>
      </c>
      <c r="I20" t="s">
        <v>268</v>
      </c>
      <c r="J20" t="s">
        <v>50</v>
      </c>
      <c r="K20">
        <v>547989</v>
      </c>
      <c r="M20">
        <v>104.38</v>
      </c>
      <c r="N20">
        <v>212</v>
      </c>
      <c r="O20">
        <v>150</v>
      </c>
      <c r="P20">
        <v>4.6666666666666669E-2</v>
      </c>
      <c r="Q20">
        <v>7</v>
      </c>
      <c r="R20">
        <v>104.6</v>
      </c>
      <c r="S20">
        <v>39</v>
      </c>
      <c r="T20">
        <v>27</v>
      </c>
      <c r="U20" s="5">
        <v>0.1111111111111111</v>
      </c>
      <c r="V20">
        <v>3</v>
      </c>
      <c r="W20">
        <v>0.30612244897959101</v>
      </c>
      <c r="X20">
        <v>0.132653061224489</v>
      </c>
      <c r="Y20">
        <v>133</v>
      </c>
      <c r="Z20">
        <v>3</v>
      </c>
      <c r="AA20">
        <v>44.333333333333336</v>
      </c>
      <c r="AB20">
        <v>0.26250000000000001</v>
      </c>
      <c r="AC20">
        <v>0.15</v>
      </c>
      <c r="AD20">
        <v>105</v>
      </c>
      <c r="AE20">
        <v>2</v>
      </c>
      <c r="AF20">
        <v>52.5</v>
      </c>
      <c r="AG20" s="3">
        <v>44717</v>
      </c>
    </row>
    <row r="21" spans="1:34" hidden="1" x14ac:dyDescent="0.25">
      <c r="A21" t="s">
        <v>28</v>
      </c>
      <c r="B21" t="s">
        <v>6</v>
      </c>
      <c r="C21" t="s">
        <v>87</v>
      </c>
      <c r="D21" t="s">
        <v>50</v>
      </c>
      <c r="E21">
        <v>622491</v>
      </c>
      <c r="F21" t="s">
        <v>61</v>
      </c>
      <c r="G21">
        <v>1.3613599999999999</v>
      </c>
      <c r="H21">
        <v>5</v>
      </c>
      <c r="I21" t="s">
        <v>307</v>
      </c>
      <c r="J21" t="s">
        <v>38</v>
      </c>
      <c r="K21">
        <v>605137</v>
      </c>
      <c r="M21">
        <v>101.5</v>
      </c>
      <c r="N21">
        <v>226</v>
      </c>
      <c r="O21">
        <v>172</v>
      </c>
      <c r="P21">
        <v>2.9069767441860465E-2</v>
      </c>
      <c r="Q21">
        <v>5</v>
      </c>
      <c r="R21">
        <v>103.6</v>
      </c>
      <c r="S21">
        <v>146</v>
      </c>
      <c r="T21">
        <v>109</v>
      </c>
      <c r="U21" s="5">
        <v>4.5871559633027525E-2</v>
      </c>
      <c r="V21">
        <v>5</v>
      </c>
      <c r="W21">
        <v>0.16853932584269599</v>
      </c>
      <c r="X21">
        <v>0.101123595505617</v>
      </c>
      <c r="Y21">
        <v>135</v>
      </c>
      <c r="Z21">
        <v>3</v>
      </c>
      <c r="AA21">
        <v>45</v>
      </c>
      <c r="AB21">
        <v>0.16279069767441801</v>
      </c>
      <c r="AC21">
        <v>0.116279069767441</v>
      </c>
      <c r="AD21">
        <v>67</v>
      </c>
      <c r="AE21">
        <v>2</v>
      </c>
      <c r="AF21">
        <v>33.5</v>
      </c>
      <c r="AG21" s="3">
        <v>44717</v>
      </c>
    </row>
    <row r="22" spans="1:34" hidden="1" x14ac:dyDescent="0.25">
      <c r="A22" t="s">
        <v>17</v>
      </c>
      <c r="B22" t="s">
        <v>9</v>
      </c>
      <c r="C22" t="s">
        <v>320</v>
      </c>
      <c r="D22" t="s">
        <v>50</v>
      </c>
      <c r="E22">
        <v>665621</v>
      </c>
      <c r="F22" t="s">
        <v>51</v>
      </c>
      <c r="G22">
        <v>0.93942000000000003</v>
      </c>
      <c r="H22">
        <v>4</v>
      </c>
      <c r="I22" t="s">
        <v>256</v>
      </c>
      <c r="J22" t="s">
        <v>50</v>
      </c>
      <c r="K22">
        <v>518626</v>
      </c>
      <c r="M22">
        <v>102.619999999999</v>
      </c>
      <c r="N22">
        <v>161</v>
      </c>
      <c r="O22">
        <v>98</v>
      </c>
      <c r="P22">
        <v>5.1020408163265307E-2</v>
      </c>
      <c r="Q22">
        <v>5</v>
      </c>
      <c r="R22">
        <v>102.4</v>
      </c>
      <c r="S22">
        <v>124</v>
      </c>
      <c r="T22">
        <v>77</v>
      </c>
      <c r="U22" s="5">
        <v>5.1948051948051951E-2</v>
      </c>
      <c r="V22">
        <v>4</v>
      </c>
      <c r="W22">
        <v>0.38571428571428501</v>
      </c>
      <c r="X22">
        <v>0.25714285714285701</v>
      </c>
      <c r="Y22">
        <v>110</v>
      </c>
      <c r="Z22">
        <v>5</v>
      </c>
      <c r="AA22">
        <v>22</v>
      </c>
      <c r="AB22">
        <v>0.34883720930232498</v>
      </c>
      <c r="AC22">
        <v>0.209302325581395</v>
      </c>
      <c r="AD22">
        <v>66</v>
      </c>
      <c r="AE22">
        <v>3</v>
      </c>
      <c r="AF22">
        <v>22</v>
      </c>
      <c r="AG22" s="3">
        <v>44717</v>
      </c>
    </row>
    <row r="23" spans="1:34" hidden="1" x14ac:dyDescent="0.25">
      <c r="A23" t="s">
        <v>28</v>
      </c>
      <c r="B23" t="s">
        <v>6</v>
      </c>
      <c r="C23" t="s">
        <v>87</v>
      </c>
      <c r="D23" t="s">
        <v>50</v>
      </c>
      <c r="E23">
        <v>622491</v>
      </c>
      <c r="F23" t="s">
        <v>61</v>
      </c>
      <c r="G23">
        <v>1.3613599999999999</v>
      </c>
      <c r="H23">
        <v>3</v>
      </c>
      <c r="I23" t="s">
        <v>306</v>
      </c>
      <c r="J23" t="s">
        <v>63</v>
      </c>
      <c r="K23">
        <v>665742</v>
      </c>
      <c r="M23">
        <v>102.56</v>
      </c>
      <c r="N23">
        <v>242</v>
      </c>
      <c r="O23">
        <v>161</v>
      </c>
      <c r="P23">
        <v>7.4534161490683232E-2</v>
      </c>
      <c r="Q23">
        <v>12</v>
      </c>
      <c r="R23">
        <v>102.34</v>
      </c>
      <c r="S23">
        <v>152</v>
      </c>
      <c r="T23">
        <v>102</v>
      </c>
      <c r="U23" s="5">
        <v>8.8235294117647065E-2</v>
      </c>
      <c r="V23">
        <v>9</v>
      </c>
      <c r="W23">
        <v>0.16853932584269599</v>
      </c>
      <c r="X23">
        <v>0.101123595505617</v>
      </c>
      <c r="Y23">
        <v>135</v>
      </c>
      <c r="Z23">
        <v>3</v>
      </c>
      <c r="AA23">
        <v>45</v>
      </c>
      <c r="AB23">
        <v>0.16279069767441801</v>
      </c>
      <c r="AC23">
        <v>0.116279069767441</v>
      </c>
      <c r="AD23">
        <v>67</v>
      </c>
      <c r="AE23">
        <v>2</v>
      </c>
      <c r="AF23">
        <v>33.5</v>
      </c>
      <c r="AG23" s="3">
        <v>44717</v>
      </c>
    </row>
    <row r="24" spans="1:34" hidden="1" x14ac:dyDescent="0.25">
      <c r="A24" t="s">
        <v>19</v>
      </c>
      <c r="B24" t="s">
        <v>11</v>
      </c>
      <c r="C24" t="s">
        <v>130</v>
      </c>
      <c r="D24" t="s">
        <v>63</v>
      </c>
      <c r="E24">
        <v>663776</v>
      </c>
      <c r="F24" t="s">
        <v>51</v>
      </c>
      <c r="G24">
        <v>1.2005999999999999</v>
      </c>
      <c r="H24">
        <v>1</v>
      </c>
      <c r="I24" t="s">
        <v>109</v>
      </c>
      <c r="J24" t="s">
        <v>63</v>
      </c>
      <c r="K24">
        <v>656941</v>
      </c>
      <c r="M24">
        <v>105.34</v>
      </c>
      <c r="N24">
        <v>217</v>
      </c>
      <c r="O24">
        <v>118</v>
      </c>
      <c r="P24">
        <v>0.11864406779661017</v>
      </c>
      <c r="Q24">
        <v>14</v>
      </c>
      <c r="R24">
        <v>103.66</v>
      </c>
      <c r="S24">
        <v>84</v>
      </c>
      <c r="T24">
        <v>40</v>
      </c>
      <c r="U24" s="5">
        <v>0.1</v>
      </c>
      <c r="V24">
        <v>4</v>
      </c>
      <c r="W24">
        <v>0.213235294117647</v>
      </c>
      <c r="X24">
        <v>8.8235294117646995E-2</v>
      </c>
      <c r="Y24">
        <v>209</v>
      </c>
      <c r="Z24">
        <v>0</v>
      </c>
      <c r="AA24">
        <v>0</v>
      </c>
      <c r="AB24">
        <v>0.37037037037037002</v>
      </c>
      <c r="AC24">
        <v>0.148148148148148</v>
      </c>
      <c r="AD24">
        <v>44</v>
      </c>
      <c r="AE24">
        <v>0</v>
      </c>
      <c r="AF24">
        <v>0</v>
      </c>
      <c r="AG24" s="3">
        <v>44717</v>
      </c>
    </row>
    <row r="25" spans="1:34" hidden="1" x14ac:dyDescent="0.25">
      <c r="A25" t="s">
        <v>27</v>
      </c>
      <c r="B25" t="s">
        <v>15</v>
      </c>
      <c r="C25" t="s">
        <v>221</v>
      </c>
      <c r="D25" t="s">
        <v>63</v>
      </c>
      <c r="E25">
        <v>656970</v>
      </c>
      <c r="F25" t="s">
        <v>51</v>
      </c>
      <c r="G25">
        <v>1.0879000000000001</v>
      </c>
      <c r="H25">
        <v>8</v>
      </c>
      <c r="I25" t="s">
        <v>376</v>
      </c>
      <c r="J25" t="s">
        <v>50</v>
      </c>
      <c r="K25">
        <v>666971</v>
      </c>
      <c r="M25">
        <v>102.06</v>
      </c>
      <c r="N25">
        <v>185</v>
      </c>
      <c r="O25">
        <v>135</v>
      </c>
      <c r="P25">
        <v>1.4814814814814815E-2</v>
      </c>
      <c r="Q25">
        <v>2</v>
      </c>
      <c r="R25">
        <v>102.02</v>
      </c>
      <c r="S25">
        <v>31</v>
      </c>
      <c r="T25">
        <v>20</v>
      </c>
      <c r="U25" s="5">
        <v>0</v>
      </c>
      <c r="V25">
        <v>0</v>
      </c>
      <c r="W25">
        <v>0.28235294117646997</v>
      </c>
      <c r="X25">
        <v>0.11764705882352899</v>
      </c>
      <c r="Y25">
        <v>104</v>
      </c>
      <c r="Z25">
        <v>2</v>
      </c>
      <c r="AA25">
        <v>52</v>
      </c>
      <c r="AB25">
        <v>0.27941176470588203</v>
      </c>
      <c r="AC25">
        <v>0.11764705882352899</v>
      </c>
      <c r="AD25">
        <v>85</v>
      </c>
      <c r="AE25">
        <v>2</v>
      </c>
      <c r="AF25">
        <v>42.5</v>
      </c>
      <c r="AG25" s="3">
        <v>44717</v>
      </c>
    </row>
    <row r="26" spans="1:34" hidden="1" x14ac:dyDescent="0.25">
      <c r="A26" t="s">
        <v>28</v>
      </c>
      <c r="B26" t="s">
        <v>6</v>
      </c>
      <c r="C26" t="s">
        <v>87</v>
      </c>
      <c r="D26" t="s">
        <v>50</v>
      </c>
      <c r="E26">
        <v>622491</v>
      </c>
      <c r="F26" t="s">
        <v>61</v>
      </c>
      <c r="G26">
        <v>1.3613599999999999</v>
      </c>
      <c r="H26">
        <v>9</v>
      </c>
      <c r="I26" t="s">
        <v>65</v>
      </c>
      <c r="J26" t="s">
        <v>63</v>
      </c>
      <c r="K26">
        <v>671277</v>
      </c>
      <c r="M26">
        <v>101.82</v>
      </c>
      <c r="N26">
        <v>16</v>
      </c>
      <c r="O26">
        <v>11</v>
      </c>
      <c r="P26">
        <v>0</v>
      </c>
      <c r="Q26">
        <v>0</v>
      </c>
      <c r="R26">
        <v>102.16</v>
      </c>
      <c r="S26">
        <v>14</v>
      </c>
      <c r="T26">
        <v>9</v>
      </c>
      <c r="U26" s="5">
        <v>0</v>
      </c>
      <c r="V26">
        <v>0</v>
      </c>
      <c r="W26">
        <v>0.16853932584269599</v>
      </c>
      <c r="X26">
        <v>0.101123595505617</v>
      </c>
      <c r="Y26">
        <v>135</v>
      </c>
      <c r="Z26">
        <v>3</v>
      </c>
      <c r="AA26">
        <v>45</v>
      </c>
      <c r="AB26">
        <v>0.16279069767441801</v>
      </c>
      <c r="AC26">
        <v>0.116279069767441</v>
      </c>
      <c r="AD26">
        <v>67</v>
      </c>
      <c r="AE26">
        <v>2</v>
      </c>
      <c r="AF26">
        <v>33.5</v>
      </c>
      <c r="AG26" s="3">
        <v>44717</v>
      </c>
    </row>
    <row r="27" spans="1:34" hidden="1" x14ac:dyDescent="0.25">
      <c r="A27" t="s">
        <v>6</v>
      </c>
      <c r="B27" t="s">
        <v>14</v>
      </c>
      <c r="C27" t="s">
        <v>200</v>
      </c>
      <c r="D27" t="s">
        <v>63</v>
      </c>
      <c r="E27">
        <v>641778</v>
      </c>
      <c r="F27" t="s">
        <v>51</v>
      </c>
      <c r="G27">
        <v>1.3130000000000002</v>
      </c>
      <c r="H27">
        <v>2</v>
      </c>
      <c r="I27" t="s">
        <v>284</v>
      </c>
      <c r="J27" t="s">
        <v>50</v>
      </c>
      <c r="K27">
        <v>592273</v>
      </c>
      <c r="L27">
        <v>3.9</v>
      </c>
      <c r="M27">
        <v>102.72</v>
      </c>
      <c r="N27">
        <v>222</v>
      </c>
      <c r="O27">
        <v>152</v>
      </c>
      <c r="P27">
        <v>8.5526315789473686E-2</v>
      </c>
      <c r="Q27">
        <v>13</v>
      </c>
      <c r="R27">
        <v>103.4</v>
      </c>
      <c r="S27">
        <v>55</v>
      </c>
      <c r="T27">
        <v>39</v>
      </c>
      <c r="U27" s="5">
        <v>0.12820512820512819</v>
      </c>
      <c r="V27">
        <v>5</v>
      </c>
      <c r="W27">
        <v>0.28571428571428498</v>
      </c>
      <c r="X27">
        <v>0.136904761904761</v>
      </c>
      <c r="Y27">
        <v>260</v>
      </c>
      <c r="Z27">
        <v>11</v>
      </c>
      <c r="AA27">
        <v>23.636363636363637</v>
      </c>
      <c r="AB27">
        <v>0.29861111111111099</v>
      </c>
      <c r="AC27">
        <v>0.14583333333333301</v>
      </c>
      <c r="AD27">
        <v>219</v>
      </c>
      <c r="AE27">
        <v>9</v>
      </c>
      <c r="AF27">
        <v>24.333333333333332</v>
      </c>
      <c r="AG27" s="3">
        <v>44729</v>
      </c>
      <c r="AH27">
        <v>1</v>
      </c>
    </row>
    <row r="28" spans="1:34" hidden="1" x14ac:dyDescent="0.25">
      <c r="A28" t="s">
        <v>27</v>
      </c>
      <c r="B28" t="s">
        <v>15</v>
      </c>
      <c r="C28" t="s">
        <v>221</v>
      </c>
      <c r="D28" t="s">
        <v>63</v>
      </c>
      <c r="E28">
        <v>656970</v>
      </c>
      <c r="F28" t="s">
        <v>51</v>
      </c>
      <c r="G28">
        <v>1.0879000000000001</v>
      </c>
      <c r="H28">
        <v>6</v>
      </c>
      <c r="I28" t="s">
        <v>226</v>
      </c>
      <c r="J28" t="s">
        <v>50</v>
      </c>
      <c r="K28">
        <v>656305</v>
      </c>
      <c r="L28">
        <v>4.5</v>
      </c>
      <c r="M28">
        <v>104.28</v>
      </c>
      <c r="N28">
        <v>198</v>
      </c>
      <c r="O28">
        <v>124</v>
      </c>
      <c r="P28">
        <v>4.8387096774193547E-2</v>
      </c>
      <c r="Q28">
        <v>6</v>
      </c>
      <c r="R28">
        <v>103.619999999999</v>
      </c>
      <c r="S28">
        <v>34</v>
      </c>
      <c r="T28">
        <v>27</v>
      </c>
      <c r="U28" s="5">
        <v>3.7037037037037035E-2</v>
      </c>
      <c r="V28">
        <v>1</v>
      </c>
      <c r="W28">
        <v>0.28235294117646997</v>
      </c>
      <c r="X28">
        <v>0.11764705882352899</v>
      </c>
      <c r="Y28">
        <v>104</v>
      </c>
      <c r="Z28">
        <v>2</v>
      </c>
      <c r="AA28">
        <v>52</v>
      </c>
      <c r="AB28">
        <v>0.27941176470588203</v>
      </c>
      <c r="AC28">
        <v>0.11764705882352899</v>
      </c>
      <c r="AD28">
        <v>85</v>
      </c>
      <c r="AE28">
        <v>2</v>
      </c>
      <c r="AF28">
        <v>42.5</v>
      </c>
      <c r="AG28" s="3">
        <v>44717</v>
      </c>
      <c r="AH28">
        <v>1</v>
      </c>
    </row>
    <row r="29" spans="1:34" hidden="1" x14ac:dyDescent="0.25">
      <c r="A29" t="s">
        <v>1</v>
      </c>
      <c r="B29" t="s">
        <v>8</v>
      </c>
      <c r="C29" t="s">
        <v>394</v>
      </c>
      <c r="D29" t="s">
        <v>50</v>
      </c>
      <c r="E29">
        <v>663372</v>
      </c>
      <c r="F29" t="s">
        <v>61</v>
      </c>
      <c r="G29">
        <v>1.22976</v>
      </c>
      <c r="H29">
        <v>4</v>
      </c>
      <c r="I29" t="s">
        <v>88</v>
      </c>
      <c r="J29" t="s">
        <v>63</v>
      </c>
      <c r="K29">
        <v>621566</v>
      </c>
      <c r="L29">
        <v>2.9</v>
      </c>
      <c r="M29">
        <v>105.32</v>
      </c>
      <c r="N29">
        <v>239</v>
      </c>
      <c r="O29">
        <v>151</v>
      </c>
      <c r="P29">
        <v>3.9735099337748346E-2</v>
      </c>
      <c r="Q29">
        <v>6</v>
      </c>
      <c r="R29">
        <v>106.34</v>
      </c>
      <c r="S29">
        <v>153</v>
      </c>
      <c r="T29">
        <v>98</v>
      </c>
      <c r="U29" s="5">
        <v>4.0816326530612242E-2</v>
      </c>
      <c r="V29">
        <v>4</v>
      </c>
      <c r="W29">
        <v>0.22807017543859601</v>
      </c>
      <c r="X29">
        <v>0.140350877192982</v>
      </c>
      <c r="Y29">
        <v>88</v>
      </c>
      <c r="Z29">
        <v>3</v>
      </c>
      <c r="AA29">
        <v>29.333333333333332</v>
      </c>
      <c r="AB29">
        <v>0.34375</v>
      </c>
      <c r="AC29">
        <v>0.21875</v>
      </c>
      <c r="AD29">
        <v>45</v>
      </c>
      <c r="AE29">
        <v>3</v>
      </c>
      <c r="AF29">
        <v>15</v>
      </c>
      <c r="AG29" s="3">
        <v>44717</v>
      </c>
      <c r="AH29">
        <v>1</v>
      </c>
    </row>
    <row r="30" spans="1:34" hidden="1" x14ac:dyDescent="0.25">
      <c r="A30" t="s">
        <v>1</v>
      </c>
      <c r="B30" t="s">
        <v>8</v>
      </c>
      <c r="C30" t="s">
        <v>394</v>
      </c>
      <c r="D30" t="s">
        <v>50</v>
      </c>
      <c r="E30">
        <v>663372</v>
      </c>
      <c r="F30" t="s">
        <v>61</v>
      </c>
      <c r="G30">
        <v>1.22976</v>
      </c>
      <c r="H30">
        <v>9</v>
      </c>
      <c r="I30" t="s">
        <v>220</v>
      </c>
      <c r="J30" t="s">
        <v>63</v>
      </c>
      <c r="K30">
        <v>671739</v>
      </c>
      <c r="M30">
        <v>101.8</v>
      </c>
      <c r="N30">
        <v>31</v>
      </c>
      <c r="O30">
        <v>23</v>
      </c>
      <c r="P30">
        <v>0</v>
      </c>
      <c r="Q30">
        <v>0</v>
      </c>
      <c r="R30">
        <v>102.9</v>
      </c>
      <c r="S30">
        <v>18</v>
      </c>
      <c r="T30">
        <v>14</v>
      </c>
      <c r="U30" s="5">
        <v>0</v>
      </c>
      <c r="V30">
        <v>0</v>
      </c>
      <c r="W30">
        <v>0.22807017543859601</v>
      </c>
      <c r="X30">
        <v>0.140350877192982</v>
      </c>
      <c r="Y30">
        <v>88</v>
      </c>
      <c r="Z30">
        <v>3</v>
      </c>
      <c r="AA30">
        <v>29.333333333333332</v>
      </c>
      <c r="AB30">
        <v>0.34375</v>
      </c>
      <c r="AC30">
        <v>0.21875</v>
      </c>
      <c r="AD30">
        <v>45</v>
      </c>
      <c r="AE30">
        <v>3</v>
      </c>
      <c r="AF30">
        <v>15</v>
      </c>
      <c r="AG30" s="3">
        <v>44717</v>
      </c>
    </row>
    <row r="31" spans="1:34" hidden="1" x14ac:dyDescent="0.25">
      <c r="A31" t="s">
        <v>11</v>
      </c>
      <c r="B31" t="s">
        <v>19</v>
      </c>
      <c r="C31" t="s">
        <v>146</v>
      </c>
      <c r="D31" t="s">
        <v>50</v>
      </c>
      <c r="E31">
        <v>502043</v>
      </c>
      <c r="F31" t="s">
        <v>61</v>
      </c>
      <c r="G31">
        <v>1.2626999999999999</v>
      </c>
      <c r="H31">
        <v>3</v>
      </c>
      <c r="I31" t="s">
        <v>137</v>
      </c>
      <c r="J31" t="s">
        <v>50</v>
      </c>
      <c r="K31">
        <v>545361</v>
      </c>
      <c r="M31">
        <v>105.92</v>
      </c>
      <c r="N31">
        <v>203</v>
      </c>
      <c r="O31">
        <v>120</v>
      </c>
      <c r="P31">
        <v>0.10833333333333334</v>
      </c>
      <c r="Q31">
        <v>13</v>
      </c>
      <c r="R31">
        <v>105.88</v>
      </c>
      <c r="S31">
        <v>146</v>
      </c>
      <c r="T31">
        <v>87</v>
      </c>
      <c r="U31" s="5">
        <v>0.11494252873563218</v>
      </c>
      <c r="V31">
        <v>10</v>
      </c>
      <c r="W31">
        <v>0.19411764705882301</v>
      </c>
      <c r="X31">
        <v>8.8235294117646995E-2</v>
      </c>
      <c r="Y31">
        <v>241</v>
      </c>
      <c r="Z31">
        <v>5</v>
      </c>
      <c r="AA31">
        <v>48.2</v>
      </c>
      <c r="AB31">
        <v>0.17582417582417501</v>
      </c>
      <c r="AC31">
        <v>0.12087912087912001</v>
      </c>
      <c r="AD31">
        <v>138</v>
      </c>
      <c r="AE31">
        <v>5</v>
      </c>
      <c r="AF31">
        <v>27.6</v>
      </c>
      <c r="AG31" s="3">
        <v>44717</v>
      </c>
    </row>
    <row r="32" spans="1:34" hidden="1" x14ac:dyDescent="0.25">
      <c r="A32" t="s">
        <v>25</v>
      </c>
      <c r="B32" t="s">
        <v>5</v>
      </c>
      <c r="C32" t="s">
        <v>293</v>
      </c>
      <c r="D32" t="s">
        <v>50</v>
      </c>
      <c r="E32">
        <v>608337</v>
      </c>
      <c r="F32" t="s">
        <v>51</v>
      </c>
      <c r="G32">
        <v>0.90544999999999998</v>
      </c>
      <c r="H32">
        <v>8</v>
      </c>
      <c r="I32" t="s">
        <v>403</v>
      </c>
      <c r="J32" t="s">
        <v>50</v>
      </c>
      <c r="K32">
        <v>572287</v>
      </c>
      <c r="L32">
        <v>4.8</v>
      </c>
      <c r="M32">
        <v>103.72</v>
      </c>
      <c r="N32">
        <v>116</v>
      </c>
      <c r="O32">
        <v>65</v>
      </c>
      <c r="P32">
        <v>6.1538461538461542E-2</v>
      </c>
      <c r="Q32">
        <v>4</v>
      </c>
      <c r="R32">
        <v>104.32</v>
      </c>
      <c r="S32">
        <v>76</v>
      </c>
      <c r="T32">
        <v>40</v>
      </c>
      <c r="U32" s="5">
        <v>0.05</v>
      </c>
      <c r="V32">
        <v>2</v>
      </c>
      <c r="W32">
        <v>0.35772357723577197</v>
      </c>
      <c r="X32">
        <v>0.17073170731707299</v>
      </c>
      <c r="Y32">
        <v>203</v>
      </c>
      <c r="Z32">
        <v>10</v>
      </c>
      <c r="AA32">
        <v>20.3</v>
      </c>
      <c r="AB32">
        <v>0.353658536585365</v>
      </c>
      <c r="AC32">
        <v>0.18292682926829201</v>
      </c>
      <c r="AD32">
        <v>122</v>
      </c>
      <c r="AE32">
        <v>8</v>
      </c>
      <c r="AF32">
        <v>15.25</v>
      </c>
      <c r="AG32" s="3">
        <v>44717</v>
      </c>
      <c r="AH32">
        <v>1</v>
      </c>
    </row>
    <row r="33" spans="1:34" hidden="1" x14ac:dyDescent="0.25">
      <c r="A33" t="s">
        <v>26</v>
      </c>
      <c r="B33" t="s">
        <v>22</v>
      </c>
      <c r="C33" t="s">
        <v>142</v>
      </c>
      <c r="D33" t="s">
        <v>50</v>
      </c>
      <c r="E33">
        <v>669923</v>
      </c>
      <c r="F33" t="s">
        <v>51</v>
      </c>
      <c r="G33">
        <v>0.93194999999999995</v>
      </c>
      <c r="H33">
        <v>7</v>
      </c>
      <c r="I33" t="s">
        <v>114</v>
      </c>
      <c r="J33" t="s">
        <v>63</v>
      </c>
      <c r="K33">
        <v>663993</v>
      </c>
      <c r="M33">
        <v>102.98</v>
      </c>
      <c r="N33">
        <v>184</v>
      </c>
      <c r="O33">
        <v>127</v>
      </c>
      <c r="P33">
        <v>3.937007874015748E-2</v>
      </c>
      <c r="Q33">
        <v>5</v>
      </c>
      <c r="R33">
        <v>102.76</v>
      </c>
      <c r="S33">
        <v>127</v>
      </c>
      <c r="T33">
        <v>86</v>
      </c>
      <c r="U33" s="5">
        <v>2.3255813953488372E-2</v>
      </c>
      <c r="V33">
        <v>2</v>
      </c>
      <c r="W33">
        <v>0.35416666666666602</v>
      </c>
      <c r="X33">
        <v>0.22916666666666599</v>
      </c>
      <c r="Y33">
        <v>131</v>
      </c>
      <c r="Z33">
        <v>5</v>
      </c>
      <c r="AA33">
        <v>26.2</v>
      </c>
      <c r="AB33">
        <v>0.37254901960784298</v>
      </c>
      <c r="AC33">
        <v>0.21568627450980299</v>
      </c>
      <c r="AD33">
        <v>71</v>
      </c>
      <c r="AE33">
        <v>1</v>
      </c>
      <c r="AF33">
        <v>71</v>
      </c>
      <c r="AG33" s="3">
        <v>44717</v>
      </c>
    </row>
    <row r="34" spans="1:34" hidden="1" x14ac:dyDescent="0.25">
      <c r="A34" t="s">
        <v>19</v>
      </c>
      <c r="B34" t="s">
        <v>11</v>
      </c>
      <c r="C34" t="s">
        <v>130</v>
      </c>
      <c r="D34" t="s">
        <v>63</v>
      </c>
      <c r="E34">
        <v>663776</v>
      </c>
      <c r="F34" t="s">
        <v>51</v>
      </c>
      <c r="G34">
        <v>1.2005999999999999</v>
      </c>
      <c r="H34">
        <v>7</v>
      </c>
      <c r="I34" t="s">
        <v>110</v>
      </c>
      <c r="J34" t="s">
        <v>63</v>
      </c>
      <c r="K34">
        <v>546318</v>
      </c>
      <c r="M34">
        <v>102.86</v>
      </c>
      <c r="N34">
        <v>102</v>
      </c>
      <c r="O34">
        <v>73</v>
      </c>
      <c r="P34">
        <v>4.1095890410958902E-2</v>
      </c>
      <c r="Q34">
        <v>3</v>
      </c>
      <c r="R34">
        <v>102.2</v>
      </c>
      <c r="S34">
        <v>21</v>
      </c>
      <c r="T34">
        <v>16</v>
      </c>
      <c r="U34" s="5">
        <v>0</v>
      </c>
      <c r="V34">
        <v>0</v>
      </c>
      <c r="W34">
        <v>0.213235294117647</v>
      </c>
      <c r="X34">
        <v>8.8235294117646995E-2</v>
      </c>
      <c r="Y34">
        <v>209</v>
      </c>
      <c r="Z34">
        <v>0</v>
      </c>
      <c r="AA34">
        <v>0</v>
      </c>
      <c r="AB34">
        <v>0.37037037037037002</v>
      </c>
      <c r="AC34">
        <v>0.148148148148148</v>
      </c>
      <c r="AD34">
        <v>44</v>
      </c>
      <c r="AE34">
        <v>0</v>
      </c>
      <c r="AF34">
        <v>0</v>
      </c>
      <c r="AG34" s="3">
        <v>44717</v>
      </c>
    </row>
    <row r="35" spans="1:34" hidden="1" x14ac:dyDescent="0.25">
      <c r="A35" t="s">
        <v>16</v>
      </c>
      <c r="B35" t="s">
        <v>12</v>
      </c>
      <c r="C35" t="s">
        <v>321</v>
      </c>
      <c r="D35" t="s">
        <v>63</v>
      </c>
      <c r="E35">
        <v>628711</v>
      </c>
      <c r="F35" t="s">
        <v>61</v>
      </c>
      <c r="G35">
        <v>1.2971999999999999</v>
      </c>
      <c r="H35">
        <v>4</v>
      </c>
      <c r="I35" t="s">
        <v>156</v>
      </c>
      <c r="J35" t="s">
        <v>50</v>
      </c>
      <c r="K35">
        <v>624413</v>
      </c>
      <c r="M35">
        <v>104.66</v>
      </c>
      <c r="N35">
        <v>234</v>
      </c>
      <c r="O35">
        <v>160</v>
      </c>
      <c r="P35">
        <v>0.1</v>
      </c>
      <c r="Q35">
        <v>16</v>
      </c>
      <c r="R35">
        <v>103.74</v>
      </c>
      <c r="S35">
        <v>52</v>
      </c>
      <c r="T35">
        <v>34</v>
      </c>
      <c r="U35" s="5">
        <v>0.11764705882352941</v>
      </c>
      <c r="V35">
        <v>4</v>
      </c>
      <c r="W35">
        <v>0.27745664739884301</v>
      </c>
      <c r="X35">
        <v>0.115606936416184</v>
      </c>
      <c r="Y35">
        <v>235</v>
      </c>
      <c r="Z35">
        <v>10</v>
      </c>
      <c r="AA35">
        <v>23.5</v>
      </c>
      <c r="AB35">
        <v>0.266666666666666</v>
      </c>
      <c r="AC35">
        <v>0.10370370370370301</v>
      </c>
      <c r="AD35">
        <v>179</v>
      </c>
      <c r="AE35">
        <v>6</v>
      </c>
      <c r="AF35">
        <v>29.833333333333332</v>
      </c>
      <c r="AG35" s="3">
        <v>44717</v>
      </c>
    </row>
    <row r="36" spans="1:34" hidden="1" x14ac:dyDescent="0.25">
      <c r="A36" t="s">
        <v>8</v>
      </c>
      <c r="B36" t="s">
        <v>21</v>
      </c>
      <c r="C36" t="s">
        <v>314</v>
      </c>
      <c r="D36" t="s">
        <v>63</v>
      </c>
      <c r="E36">
        <v>605483</v>
      </c>
      <c r="F36" t="s">
        <v>61</v>
      </c>
      <c r="G36">
        <v>0.98980000000000001</v>
      </c>
      <c r="H36">
        <v>3</v>
      </c>
      <c r="I36" t="s">
        <v>128</v>
      </c>
      <c r="J36" t="s">
        <v>50</v>
      </c>
      <c r="K36">
        <v>663898</v>
      </c>
      <c r="M36">
        <v>101.5</v>
      </c>
      <c r="N36">
        <v>208</v>
      </c>
      <c r="O36">
        <v>156</v>
      </c>
      <c r="P36">
        <v>3.8461538461538464E-2</v>
      </c>
      <c r="Q36">
        <v>6</v>
      </c>
      <c r="R36">
        <v>102.3</v>
      </c>
      <c r="S36">
        <v>53</v>
      </c>
      <c r="T36">
        <v>41</v>
      </c>
      <c r="U36" s="5">
        <v>7.3170731707317069E-2</v>
      </c>
      <c r="V36">
        <v>3</v>
      </c>
      <c r="W36">
        <v>0.38</v>
      </c>
      <c r="X36">
        <v>0.18</v>
      </c>
      <c r="Y36">
        <v>83</v>
      </c>
      <c r="Z36">
        <v>2</v>
      </c>
      <c r="AA36">
        <v>41.5</v>
      </c>
      <c r="AB36">
        <v>0.42499999999999999</v>
      </c>
      <c r="AC36">
        <v>0.2</v>
      </c>
      <c r="AD36">
        <v>67</v>
      </c>
      <c r="AE36">
        <v>2</v>
      </c>
      <c r="AF36">
        <v>33.5</v>
      </c>
      <c r="AG36" s="3">
        <v>44724</v>
      </c>
    </row>
    <row r="37" spans="1:34" hidden="1" x14ac:dyDescent="0.25">
      <c r="A37" t="s">
        <v>25</v>
      </c>
      <c r="B37" t="s">
        <v>5</v>
      </c>
      <c r="C37" t="s">
        <v>293</v>
      </c>
      <c r="D37" t="s">
        <v>50</v>
      </c>
      <c r="E37">
        <v>608337</v>
      </c>
      <c r="F37" t="s">
        <v>51</v>
      </c>
      <c r="G37">
        <v>0.90544999999999998</v>
      </c>
      <c r="H37">
        <v>6</v>
      </c>
      <c r="I37" t="s">
        <v>81</v>
      </c>
      <c r="J37" t="s">
        <v>50</v>
      </c>
      <c r="K37">
        <v>668227</v>
      </c>
      <c r="M37">
        <v>103.4</v>
      </c>
      <c r="N37">
        <v>211</v>
      </c>
      <c r="O37">
        <v>148</v>
      </c>
      <c r="P37">
        <v>4.0540540540540543E-2</v>
      </c>
      <c r="Q37">
        <v>6</v>
      </c>
      <c r="R37">
        <v>103.58</v>
      </c>
      <c r="S37">
        <v>166</v>
      </c>
      <c r="T37">
        <v>114</v>
      </c>
      <c r="U37" s="5">
        <v>5.2631578947368418E-2</v>
      </c>
      <c r="V37">
        <v>6</v>
      </c>
      <c r="W37">
        <v>0.35772357723577197</v>
      </c>
      <c r="X37">
        <v>0.17073170731707299</v>
      </c>
      <c r="Y37">
        <v>203</v>
      </c>
      <c r="Z37">
        <v>10</v>
      </c>
      <c r="AA37">
        <v>20.3</v>
      </c>
      <c r="AB37">
        <v>0.353658536585365</v>
      </c>
      <c r="AC37">
        <v>0.18292682926829201</v>
      </c>
      <c r="AD37">
        <v>122</v>
      </c>
      <c r="AE37">
        <v>8</v>
      </c>
      <c r="AF37">
        <v>15.25</v>
      </c>
      <c r="AG37" s="3">
        <v>44717</v>
      </c>
    </row>
    <row r="38" spans="1:34" hidden="1" x14ac:dyDescent="0.25">
      <c r="A38" t="s">
        <v>8</v>
      </c>
      <c r="B38" t="s">
        <v>7</v>
      </c>
      <c r="C38" t="s">
        <v>370</v>
      </c>
      <c r="D38" t="s">
        <v>63</v>
      </c>
      <c r="E38">
        <v>663455</v>
      </c>
      <c r="F38" t="s">
        <v>51</v>
      </c>
      <c r="G38">
        <v>1.2196799999999999</v>
      </c>
      <c r="H38">
        <v>3</v>
      </c>
      <c r="I38" t="s">
        <v>128</v>
      </c>
      <c r="J38" t="s">
        <v>50</v>
      </c>
      <c r="K38">
        <v>663898</v>
      </c>
      <c r="M38">
        <v>101.5</v>
      </c>
      <c r="N38">
        <v>217</v>
      </c>
      <c r="O38">
        <v>160</v>
      </c>
      <c r="P38">
        <v>3.7499999999999999E-2</v>
      </c>
      <c r="Q38">
        <v>6</v>
      </c>
      <c r="R38">
        <v>102.3</v>
      </c>
      <c r="S38">
        <v>56</v>
      </c>
      <c r="T38">
        <v>43</v>
      </c>
      <c r="U38" s="5">
        <v>6.9767441860465115E-2</v>
      </c>
      <c r="V38">
        <v>3</v>
      </c>
      <c r="W38">
        <v>0.34920634920634902</v>
      </c>
      <c r="X38">
        <v>0.206349206349206</v>
      </c>
      <c r="Y38">
        <v>103</v>
      </c>
      <c r="Z38">
        <v>1</v>
      </c>
      <c r="AA38">
        <v>103</v>
      </c>
      <c r="AB38">
        <v>0.39215686274509798</v>
      </c>
      <c r="AC38">
        <v>0.21568627450980299</v>
      </c>
      <c r="AD38">
        <v>85</v>
      </c>
      <c r="AE38">
        <v>1</v>
      </c>
      <c r="AF38">
        <v>85</v>
      </c>
      <c r="AG38" s="3">
        <v>44727</v>
      </c>
    </row>
    <row r="39" spans="1:34" hidden="1" x14ac:dyDescent="0.25">
      <c r="A39" t="s">
        <v>2</v>
      </c>
      <c r="B39" t="s">
        <v>7</v>
      </c>
      <c r="C39" t="s">
        <v>280</v>
      </c>
      <c r="D39" t="s">
        <v>50</v>
      </c>
      <c r="E39">
        <v>668676</v>
      </c>
      <c r="F39" t="s">
        <v>51</v>
      </c>
      <c r="G39">
        <v>1.2515999999999998</v>
      </c>
      <c r="H39">
        <v>4</v>
      </c>
      <c r="I39" t="s">
        <v>199</v>
      </c>
      <c r="J39" t="s">
        <v>50</v>
      </c>
      <c r="K39">
        <v>663624</v>
      </c>
      <c r="L39">
        <v>5.7</v>
      </c>
      <c r="M39">
        <v>104.52</v>
      </c>
      <c r="N39">
        <v>180</v>
      </c>
      <c r="O39">
        <v>126</v>
      </c>
      <c r="P39">
        <v>5.5555555555555552E-2</v>
      </c>
      <c r="Q39">
        <v>7</v>
      </c>
      <c r="R39">
        <v>104.4</v>
      </c>
      <c r="S39">
        <v>134</v>
      </c>
      <c r="T39">
        <v>94</v>
      </c>
      <c r="U39" s="5">
        <v>6.3829787234042548E-2</v>
      </c>
      <c r="V39">
        <v>6</v>
      </c>
      <c r="W39">
        <v>0.27777777777777701</v>
      </c>
      <c r="X39">
        <v>0.16666666666666599</v>
      </c>
      <c r="Y39">
        <v>238</v>
      </c>
      <c r="Z39">
        <v>9</v>
      </c>
      <c r="AA39">
        <v>26.444444444444443</v>
      </c>
      <c r="AB39">
        <v>0.25</v>
      </c>
      <c r="AC39">
        <v>0.16666666666666599</v>
      </c>
      <c r="AD39">
        <v>129</v>
      </c>
      <c r="AE39">
        <v>4</v>
      </c>
      <c r="AF39">
        <v>32.25</v>
      </c>
      <c r="AG39" s="3">
        <v>44717</v>
      </c>
      <c r="AH39">
        <v>1</v>
      </c>
    </row>
    <row r="40" spans="1:34" hidden="1" x14ac:dyDescent="0.25">
      <c r="A40" t="s">
        <v>8</v>
      </c>
      <c r="B40" t="s">
        <v>21</v>
      </c>
      <c r="C40" t="s">
        <v>314</v>
      </c>
      <c r="D40" t="s">
        <v>63</v>
      </c>
      <c r="E40">
        <v>605483</v>
      </c>
      <c r="F40" t="s">
        <v>51</v>
      </c>
      <c r="G40">
        <v>1.2826</v>
      </c>
      <c r="H40">
        <v>2</v>
      </c>
      <c r="I40" t="s">
        <v>128</v>
      </c>
      <c r="J40" t="s">
        <v>50</v>
      </c>
      <c r="K40">
        <v>663898</v>
      </c>
      <c r="M40">
        <v>101.5</v>
      </c>
      <c r="N40">
        <v>235</v>
      </c>
      <c r="O40">
        <v>174</v>
      </c>
      <c r="P40">
        <v>3.4482758620689655E-2</v>
      </c>
      <c r="Q40">
        <v>6</v>
      </c>
      <c r="R40">
        <v>102.3</v>
      </c>
      <c r="S40">
        <v>61</v>
      </c>
      <c r="T40">
        <v>46</v>
      </c>
      <c r="U40" s="5">
        <v>6.5217391304347824E-2</v>
      </c>
      <c r="V40">
        <v>3</v>
      </c>
      <c r="W40">
        <v>0.34328358208955201</v>
      </c>
      <c r="X40">
        <v>0.14925373134328301</v>
      </c>
      <c r="Y40">
        <v>109</v>
      </c>
      <c r="Z40">
        <v>2</v>
      </c>
      <c r="AA40">
        <v>54.5</v>
      </c>
      <c r="AB40">
        <v>0.375</v>
      </c>
      <c r="AC40">
        <v>0.160714285714285</v>
      </c>
      <c r="AD40">
        <v>90</v>
      </c>
      <c r="AE40">
        <v>2</v>
      </c>
      <c r="AF40">
        <v>45</v>
      </c>
      <c r="AG40" s="3">
        <v>44731</v>
      </c>
    </row>
    <row r="41" spans="1:34" hidden="1" x14ac:dyDescent="0.25">
      <c r="A41" t="s">
        <v>16</v>
      </c>
      <c r="B41" t="s">
        <v>12</v>
      </c>
      <c r="C41" t="s">
        <v>321</v>
      </c>
      <c r="D41" t="s">
        <v>63</v>
      </c>
      <c r="E41">
        <v>628711</v>
      </c>
      <c r="F41" t="s">
        <v>61</v>
      </c>
      <c r="G41">
        <v>1.2971999999999999</v>
      </c>
      <c r="H41">
        <v>2</v>
      </c>
      <c r="I41" t="s">
        <v>347</v>
      </c>
      <c r="J41" t="s">
        <v>50</v>
      </c>
      <c r="K41">
        <v>516782</v>
      </c>
      <c r="L41">
        <v>6.6</v>
      </c>
      <c r="M41">
        <v>99.44</v>
      </c>
      <c r="N41">
        <v>213</v>
      </c>
      <c r="O41">
        <v>162</v>
      </c>
      <c r="P41">
        <v>3.7037037037037035E-2</v>
      </c>
      <c r="Q41">
        <v>6</v>
      </c>
      <c r="R41">
        <v>102.6</v>
      </c>
      <c r="S41">
        <v>55</v>
      </c>
      <c r="T41">
        <v>38</v>
      </c>
      <c r="U41" s="5">
        <v>5.2631578947368418E-2</v>
      </c>
      <c r="V41">
        <v>2</v>
      </c>
      <c r="W41">
        <v>0.27745664739884301</v>
      </c>
      <c r="X41">
        <v>0.115606936416184</v>
      </c>
      <c r="Y41">
        <v>235</v>
      </c>
      <c r="Z41">
        <v>10</v>
      </c>
      <c r="AA41">
        <v>23.5</v>
      </c>
      <c r="AB41">
        <v>0.266666666666666</v>
      </c>
      <c r="AC41">
        <v>0.10370370370370301</v>
      </c>
      <c r="AD41">
        <v>179</v>
      </c>
      <c r="AE41">
        <v>6</v>
      </c>
      <c r="AF41">
        <v>29.833333333333332</v>
      </c>
      <c r="AG41" s="3">
        <v>44717</v>
      </c>
      <c r="AH41">
        <v>1</v>
      </c>
    </row>
    <row r="42" spans="1:34" hidden="1" x14ac:dyDescent="0.25">
      <c r="A42" t="s">
        <v>27</v>
      </c>
      <c r="B42" t="s">
        <v>15</v>
      </c>
      <c r="C42" t="s">
        <v>221</v>
      </c>
      <c r="D42" t="s">
        <v>63</v>
      </c>
      <c r="E42">
        <v>656970</v>
      </c>
      <c r="F42" t="s">
        <v>51</v>
      </c>
      <c r="G42">
        <v>1.0879000000000001</v>
      </c>
      <c r="H42">
        <v>4</v>
      </c>
      <c r="I42" t="s">
        <v>168</v>
      </c>
      <c r="J42" t="s">
        <v>50</v>
      </c>
      <c r="K42">
        <v>606192</v>
      </c>
      <c r="M42">
        <v>104.06</v>
      </c>
      <c r="N42">
        <v>119</v>
      </c>
      <c r="O42">
        <v>80</v>
      </c>
      <c r="P42">
        <v>3.7499999999999999E-2</v>
      </c>
      <c r="Q42">
        <v>3</v>
      </c>
      <c r="R42">
        <v>105.3</v>
      </c>
      <c r="S42">
        <v>16</v>
      </c>
      <c r="T42">
        <v>12</v>
      </c>
      <c r="U42" s="5">
        <v>0</v>
      </c>
      <c r="V42">
        <v>0</v>
      </c>
      <c r="W42">
        <v>0.28235294117646997</v>
      </c>
      <c r="X42">
        <v>0.11764705882352899</v>
      </c>
      <c r="Y42">
        <v>104</v>
      </c>
      <c r="Z42">
        <v>2</v>
      </c>
      <c r="AA42">
        <v>52</v>
      </c>
      <c r="AB42">
        <v>0.27941176470588203</v>
      </c>
      <c r="AC42">
        <v>0.11764705882352899</v>
      </c>
      <c r="AD42">
        <v>85</v>
      </c>
      <c r="AE42">
        <v>2</v>
      </c>
      <c r="AF42">
        <v>42.5</v>
      </c>
      <c r="AG42" s="3">
        <v>44717</v>
      </c>
    </row>
    <row r="43" spans="1:34" hidden="1" x14ac:dyDescent="0.25">
      <c r="A43" t="s">
        <v>6</v>
      </c>
      <c r="B43" t="s">
        <v>28</v>
      </c>
      <c r="C43" t="s">
        <v>211</v>
      </c>
      <c r="D43" t="s">
        <v>63</v>
      </c>
      <c r="E43">
        <v>571578</v>
      </c>
      <c r="F43" t="s">
        <v>51</v>
      </c>
      <c r="G43">
        <v>1.3012999999999999</v>
      </c>
      <c r="H43">
        <v>3</v>
      </c>
      <c r="I43" t="s">
        <v>90</v>
      </c>
      <c r="J43" t="s">
        <v>50</v>
      </c>
      <c r="K43">
        <v>502054</v>
      </c>
      <c r="M43">
        <v>104.34</v>
      </c>
      <c r="N43">
        <v>189</v>
      </c>
      <c r="O43">
        <v>116</v>
      </c>
      <c r="P43">
        <v>5.1724137931034482E-2</v>
      </c>
      <c r="Q43">
        <v>6</v>
      </c>
      <c r="R43">
        <v>105.44</v>
      </c>
      <c r="S43">
        <v>50</v>
      </c>
      <c r="T43">
        <v>29</v>
      </c>
      <c r="U43" s="5">
        <v>6.8965517241379309E-2</v>
      </c>
      <c r="V43">
        <v>2</v>
      </c>
      <c r="W43">
        <v>0.20873786407766901</v>
      </c>
      <c r="X43">
        <v>0.12135922330097</v>
      </c>
      <c r="Y43">
        <v>285</v>
      </c>
      <c r="Z43">
        <v>7</v>
      </c>
      <c r="AA43">
        <v>40.714285714285715</v>
      </c>
      <c r="AB43">
        <v>0.22641509433962201</v>
      </c>
      <c r="AC43">
        <v>0.14465408805031399</v>
      </c>
      <c r="AD43">
        <v>223</v>
      </c>
      <c r="AE43">
        <v>7</v>
      </c>
      <c r="AF43">
        <v>31.857142857142858</v>
      </c>
      <c r="AG43" s="3">
        <v>44717</v>
      </c>
    </row>
    <row r="44" spans="1:34" hidden="1" x14ac:dyDescent="0.25">
      <c r="A44" t="s">
        <v>12</v>
      </c>
      <c r="B44" t="s">
        <v>16</v>
      </c>
      <c r="C44" t="s">
        <v>234</v>
      </c>
      <c r="D44" t="s">
        <v>50</v>
      </c>
      <c r="E44">
        <v>592866</v>
      </c>
      <c r="F44" t="s">
        <v>51</v>
      </c>
      <c r="G44">
        <v>1.2971999999999999</v>
      </c>
      <c r="H44">
        <v>3</v>
      </c>
      <c r="I44" t="s">
        <v>93</v>
      </c>
      <c r="J44" t="s">
        <v>50</v>
      </c>
      <c r="K44">
        <v>607208</v>
      </c>
      <c r="L44">
        <v>4.9000000000000004</v>
      </c>
      <c r="M44">
        <v>102.7</v>
      </c>
      <c r="N44">
        <v>229</v>
      </c>
      <c r="O44">
        <v>166</v>
      </c>
      <c r="P44">
        <v>3.0120481927710843E-2</v>
      </c>
      <c r="Q44">
        <v>5</v>
      </c>
      <c r="R44">
        <v>102.7</v>
      </c>
      <c r="S44">
        <v>166</v>
      </c>
      <c r="T44">
        <v>120</v>
      </c>
      <c r="U44" s="5">
        <v>2.5000000000000001E-2</v>
      </c>
      <c r="V44">
        <v>3</v>
      </c>
      <c r="W44">
        <v>0.25242718446601897</v>
      </c>
      <c r="X44">
        <v>0.13592233009708701</v>
      </c>
      <c r="Y44">
        <v>138</v>
      </c>
      <c r="Z44">
        <v>4</v>
      </c>
      <c r="AA44">
        <v>34.5</v>
      </c>
      <c r="AB44">
        <v>0.29545454545454503</v>
      </c>
      <c r="AC44">
        <v>0.18181818181818099</v>
      </c>
      <c r="AD44">
        <v>72</v>
      </c>
      <c r="AE44">
        <v>4</v>
      </c>
      <c r="AF44">
        <v>18</v>
      </c>
      <c r="AG44" s="3">
        <v>44717</v>
      </c>
      <c r="AH44">
        <v>1</v>
      </c>
    </row>
    <row r="45" spans="1:34" hidden="1" x14ac:dyDescent="0.25">
      <c r="A45" t="s">
        <v>27</v>
      </c>
      <c r="B45" t="s">
        <v>15</v>
      </c>
      <c r="C45" t="s">
        <v>221</v>
      </c>
      <c r="D45" t="s">
        <v>63</v>
      </c>
      <c r="E45">
        <v>656970</v>
      </c>
      <c r="F45" t="s">
        <v>51</v>
      </c>
      <c r="G45">
        <v>1.0879000000000001</v>
      </c>
      <c r="H45">
        <v>3</v>
      </c>
      <c r="I45" t="s">
        <v>166</v>
      </c>
      <c r="J45" t="s">
        <v>50</v>
      </c>
      <c r="K45">
        <v>665489</v>
      </c>
      <c r="M45">
        <v>108.12</v>
      </c>
      <c r="N45">
        <v>211</v>
      </c>
      <c r="O45">
        <v>151</v>
      </c>
      <c r="P45">
        <v>7.9470198675496692E-2</v>
      </c>
      <c r="Q45">
        <v>12</v>
      </c>
      <c r="R45">
        <v>109.18</v>
      </c>
      <c r="S45">
        <v>26</v>
      </c>
      <c r="T45">
        <v>21</v>
      </c>
      <c r="U45" s="5">
        <v>4.7619047619047616E-2</v>
      </c>
      <c r="V45">
        <v>1</v>
      </c>
      <c r="W45">
        <v>0.28235294117646997</v>
      </c>
      <c r="X45">
        <v>0.11764705882352899</v>
      </c>
      <c r="Y45">
        <v>104</v>
      </c>
      <c r="Z45">
        <v>2</v>
      </c>
      <c r="AA45">
        <v>52</v>
      </c>
      <c r="AB45">
        <v>0.27941176470588203</v>
      </c>
      <c r="AC45">
        <v>0.11764705882352899</v>
      </c>
      <c r="AD45">
        <v>85</v>
      </c>
      <c r="AE45">
        <v>2</v>
      </c>
      <c r="AF45">
        <v>42.5</v>
      </c>
      <c r="AG45" s="3">
        <v>44717</v>
      </c>
    </row>
    <row r="46" spans="1:34" hidden="1" x14ac:dyDescent="0.25">
      <c r="A46" t="s">
        <v>25</v>
      </c>
      <c r="B46" t="s">
        <v>5</v>
      </c>
      <c r="C46" t="s">
        <v>293</v>
      </c>
      <c r="D46" t="s">
        <v>50</v>
      </c>
      <c r="E46">
        <v>608337</v>
      </c>
      <c r="F46" t="s">
        <v>51</v>
      </c>
      <c r="G46">
        <v>0.90544999999999998</v>
      </c>
      <c r="H46">
        <v>3</v>
      </c>
      <c r="I46" t="s">
        <v>79</v>
      </c>
      <c r="J46" t="s">
        <v>50</v>
      </c>
      <c r="K46">
        <v>650490</v>
      </c>
      <c r="M46">
        <v>104.62</v>
      </c>
      <c r="N46">
        <v>181</v>
      </c>
      <c r="O46">
        <v>129</v>
      </c>
      <c r="P46">
        <v>2.3255813953488372E-2</v>
      </c>
      <c r="Q46">
        <v>3</v>
      </c>
      <c r="R46">
        <v>104.06</v>
      </c>
      <c r="S46">
        <v>130</v>
      </c>
      <c r="T46">
        <v>87</v>
      </c>
      <c r="U46" s="5">
        <v>1.1494252873563218E-2</v>
      </c>
      <c r="V46">
        <v>1</v>
      </c>
      <c r="W46">
        <v>0.35772357723577197</v>
      </c>
      <c r="X46">
        <v>0.17073170731707299</v>
      </c>
      <c r="Y46">
        <v>203</v>
      </c>
      <c r="Z46">
        <v>10</v>
      </c>
      <c r="AA46">
        <v>20.3</v>
      </c>
      <c r="AB46">
        <v>0.353658536585365</v>
      </c>
      <c r="AC46">
        <v>0.18292682926829201</v>
      </c>
      <c r="AD46">
        <v>122</v>
      </c>
      <c r="AE46">
        <v>8</v>
      </c>
      <c r="AF46">
        <v>15.25</v>
      </c>
      <c r="AG46" s="3">
        <v>44717</v>
      </c>
    </row>
    <row r="47" spans="1:34" hidden="1" x14ac:dyDescent="0.25">
      <c r="A47" t="s">
        <v>5</v>
      </c>
      <c r="B47" t="s">
        <v>25</v>
      </c>
      <c r="C47" t="s">
        <v>411</v>
      </c>
      <c r="D47" t="s">
        <v>63</v>
      </c>
      <c r="E47">
        <v>642232</v>
      </c>
      <c r="F47" t="s">
        <v>61</v>
      </c>
      <c r="G47">
        <v>0.90544999999999998</v>
      </c>
      <c r="H47">
        <v>6</v>
      </c>
      <c r="I47" t="s">
        <v>401</v>
      </c>
      <c r="J47" t="s">
        <v>38</v>
      </c>
      <c r="K47">
        <v>518735</v>
      </c>
      <c r="M47">
        <v>100.98</v>
      </c>
      <c r="N47">
        <v>180</v>
      </c>
      <c r="O47">
        <v>116</v>
      </c>
      <c r="P47">
        <v>1.7241379310344827E-2</v>
      </c>
      <c r="Q47">
        <v>2</v>
      </c>
      <c r="R47">
        <v>102.2</v>
      </c>
      <c r="S47">
        <v>36</v>
      </c>
      <c r="T47">
        <v>21</v>
      </c>
      <c r="U47" s="5">
        <v>0</v>
      </c>
      <c r="V47">
        <v>0</v>
      </c>
      <c r="W47">
        <v>0.30612244897959101</v>
      </c>
      <c r="X47">
        <v>0.132653061224489</v>
      </c>
      <c r="Y47">
        <v>133</v>
      </c>
      <c r="Z47">
        <v>3</v>
      </c>
      <c r="AA47">
        <v>44.333333333333336</v>
      </c>
      <c r="AB47">
        <v>0.26250000000000001</v>
      </c>
      <c r="AC47">
        <v>0.15</v>
      </c>
      <c r="AD47">
        <v>105</v>
      </c>
      <c r="AE47">
        <v>2</v>
      </c>
      <c r="AF47">
        <v>52.5</v>
      </c>
      <c r="AG47" s="3">
        <v>44717</v>
      </c>
    </row>
    <row r="48" spans="1:34" hidden="1" x14ac:dyDescent="0.25">
      <c r="A48" t="s">
        <v>27</v>
      </c>
      <c r="B48" t="s">
        <v>64</v>
      </c>
      <c r="C48" t="s">
        <v>334</v>
      </c>
      <c r="D48" t="s">
        <v>63</v>
      </c>
      <c r="E48">
        <v>663738</v>
      </c>
      <c r="F48" t="s">
        <v>61</v>
      </c>
      <c r="G48">
        <v>0.92904000000000009</v>
      </c>
      <c r="H48">
        <v>5</v>
      </c>
      <c r="I48" t="s">
        <v>167</v>
      </c>
      <c r="J48" t="s">
        <v>50</v>
      </c>
      <c r="K48">
        <v>672386</v>
      </c>
      <c r="M48">
        <v>103.28</v>
      </c>
      <c r="N48">
        <v>161</v>
      </c>
      <c r="O48">
        <v>128</v>
      </c>
      <c r="P48">
        <v>3.90625E-2</v>
      </c>
      <c r="Q48">
        <v>5</v>
      </c>
      <c r="R48">
        <v>102.34</v>
      </c>
      <c r="S48">
        <v>33</v>
      </c>
      <c r="T48">
        <v>28</v>
      </c>
      <c r="U48" s="5">
        <v>3.5714285714285712E-2</v>
      </c>
      <c r="V48">
        <v>1</v>
      </c>
      <c r="W48">
        <v>0.26451612903225802</v>
      </c>
      <c r="X48">
        <v>0.11612903225806399</v>
      </c>
      <c r="Y48">
        <v>221</v>
      </c>
      <c r="Z48">
        <v>8</v>
      </c>
      <c r="AA48">
        <v>27.625</v>
      </c>
      <c r="AB48">
        <v>0.27659574468085102</v>
      </c>
      <c r="AC48">
        <v>0.12765957446808501</v>
      </c>
      <c r="AD48">
        <v>203</v>
      </c>
      <c r="AE48">
        <v>8</v>
      </c>
      <c r="AF48">
        <v>25.375</v>
      </c>
      <c r="AG48" s="3">
        <v>44718</v>
      </c>
    </row>
    <row r="49" spans="1:34" hidden="1" x14ac:dyDescent="0.25">
      <c r="A49" t="s">
        <v>3</v>
      </c>
      <c r="B49" t="s">
        <v>11</v>
      </c>
      <c r="C49" t="s">
        <v>72</v>
      </c>
      <c r="D49" t="s">
        <v>50</v>
      </c>
      <c r="E49">
        <v>592789</v>
      </c>
      <c r="F49" t="s">
        <v>61</v>
      </c>
      <c r="G49">
        <v>1.2732300000000001</v>
      </c>
      <c r="H49">
        <v>5</v>
      </c>
      <c r="I49" t="s">
        <v>298</v>
      </c>
      <c r="J49" t="s">
        <v>63</v>
      </c>
      <c r="K49">
        <v>657077</v>
      </c>
      <c r="M49">
        <v>101.62</v>
      </c>
      <c r="N49">
        <v>206</v>
      </c>
      <c r="O49">
        <v>173</v>
      </c>
      <c r="P49">
        <v>1.7341040462427744E-2</v>
      </c>
      <c r="Q49">
        <v>3</v>
      </c>
      <c r="R49">
        <v>102.14</v>
      </c>
      <c r="S49">
        <v>155</v>
      </c>
      <c r="T49">
        <v>128</v>
      </c>
      <c r="U49" s="5">
        <v>2.34375E-2</v>
      </c>
      <c r="V49">
        <v>3</v>
      </c>
      <c r="W49">
        <v>0.23684210526315699</v>
      </c>
      <c r="X49">
        <v>0.118421052631578</v>
      </c>
      <c r="Y49">
        <v>195</v>
      </c>
      <c r="Z49">
        <v>4</v>
      </c>
      <c r="AA49">
        <v>48.75</v>
      </c>
      <c r="AB49">
        <v>0.232876712328767</v>
      </c>
      <c r="AC49">
        <v>0.123287671232876</v>
      </c>
      <c r="AD49">
        <v>97</v>
      </c>
      <c r="AE49">
        <v>3</v>
      </c>
      <c r="AF49">
        <v>32.333333333333336</v>
      </c>
      <c r="AG49" s="3">
        <v>44718</v>
      </c>
    </row>
    <row r="50" spans="1:34" hidden="1" x14ac:dyDescent="0.25">
      <c r="A50" t="s">
        <v>6</v>
      </c>
      <c r="B50" t="s">
        <v>0</v>
      </c>
      <c r="C50" t="s">
        <v>278</v>
      </c>
      <c r="D50" t="s">
        <v>63</v>
      </c>
      <c r="E50">
        <v>518516</v>
      </c>
      <c r="F50" t="s">
        <v>51</v>
      </c>
      <c r="G50">
        <v>1.3012999999999999</v>
      </c>
      <c r="H50">
        <v>2</v>
      </c>
      <c r="I50" t="s">
        <v>284</v>
      </c>
      <c r="J50" t="s">
        <v>50</v>
      </c>
      <c r="K50">
        <v>592273</v>
      </c>
      <c r="L50">
        <v>4.2</v>
      </c>
      <c r="M50">
        <v>102.72</v>
      </c>
      <c r="N50">
        <v>184</v>
      </c>
      <c r="O50">
        <v>128</v>
      </c>
      <c r="P50">
        <v>7.03125E-2</v>
      </c>
      <c r="Q50">
        <v>9</v>
      </c>
      <c r="R50">
        <v>103.4</v>
      </c>
      <c r="S50">
        <v>50</v>
      </c>
      <c r="T50">
        <v>35</v>
      </c>
      <c r="U50" s="5">
        <v>8.5714285714285715E-2</v>
      </c>
      <c r="V50">
        <v>3</v>
      </c>
      <c r="W50">
        <v>0.28571428571428498</v>
      </c>
      <c r="X50">
        <v>0.169312169312169</v>
      </c>
      <c r="Y50">
        <v>251</v>
      </c>
      <c r="Z50">
        <v>10</v>
      </c>
      <c r="AA50">
        <v>25.1</v>
      </c>
      <c r="AB50">
        <v>0.27333333333333298</v>
      </c>
      <c r="AC50">
        <v>0.15333333333333299</v>
      </c>
      <c r="AD50">
        <v>201</v>
      </c>
      <c r="AE50">
        <v>9</v>
      </c>
      <c r="AF50">
        <v>22.333333333333332</v>
      </c>
      <c r="AG50" s="3">
        <v>44718</v>
      </c>
      <c r="AH50">
        <v>1</v>
      </c>
    </row>
    <row r="51" spans="1:34" hidden="1" x14ac:dyDescent="0.25">
      <c r="A51" t="s">
        <v>16</v>
      </c>
      <c r="B51" t="s">
        <v>21</v>
      </c>
      <c r="C51" t="s">
        <v>314</v>
      </c>
      <c r="D51" t="s">
        <v>63</v>
      </c>
      <c r="E51">
        <v>605483</v>
      </c>
      <c r="F51" t="s">
        <v>61</v>
      </c>
      <c r="G51">
        <v>0.95219999999999994</v>
      </c>
      <c r="H51">
        <v>1</v>
      </c>
      <c r="I51" t="s">
        <v>363</v>
      </c>
      <c r="J51" t="s">
        <v>63</v>
      </c>
      <c r="K51">
        <v>607043</v>
      </c>
      <c r="M51">
        <v>101.1</v>
      </c>
      <c r="N51">
        <v>209</v>
      </c>
      <c r="O51">
        <v>147</v>
      </c>
      <c r="P51">
        <v>2.0408163265306121E-2</v>
      </c>
      <c r="Q51">
        <v>3</v>
      </c>
      <c r="R51">
        <v>102.7</v>
      </c>
      <c r="S51">
        <v>72</v>
      </c>
      <c r="T51">
        <v>51</v>
      </c>
      <c r="U51" s="5">
        <v>1.9607843137254902E-2</v>
      </c>
      <c r="V51">
        <v>1</v>
      </c>
      <c r="W51">
        <v>0.38</v>
      </c>
      <c r="X51">
        <v>0.18</v>
      </c>
      <c r="Y51">
        <v>83</v>
      </c>
      <c r="Z51">
        <v>2</v>
      </c>
      <c r="AA51">
        <v>41.5</v>
      </c>
      <c r="AB51">
        <v>0.2</v>
      </c>
      <c r="AC51">
        <v>0.1</v>
      </c>
      <c r="AD51">
        <v>16</v>
      </c>
      <c r="AE51">
        <v>0</v>
      </c>
      <c r="AF51">
        <v>0</v>
      </c>
      <c r="AG51" s="3">
        <v>44718</v>
      </c>
    </row>
    <row r="52" spans="1:34" hidden="1" x14ac:dyDescent="0.25">
      <c r="A52" t="s">
        <v>22</v>
      </c>
      <c r="B52" t="s">
        <v>10</v>
      </c>
      <c r="C52" t="s">
        <v>151</v>
      </c>
      <c r="D52" t="s">
        <v>50</v>
      </c>
      <c r="E52">
        <v>664299</v>
      </c>
      <c r="F52" t="s">
        <v>61</v>
      </c>
      <c r="G52">
        <v>1.0625100000000001</v>
      </c>
      <c r="H52">
        <v>9</v>
      </c>
      <c r="I52" t="s">
        <v>77</v>
      </c>
      <c r="J52" t="s">
        <v>38</v>
      </c>
      <c r="K52">
        <v>663728</v>
      </c>
      <c r="M52">
        <v>102.8</v>
      </c>
      <c r="N52">
        <v>87</v>
      </c>
      <c r="O52">
        <v>47</v>
      </c>
      <c r="P52">
        <v>0.10638297872340426</v>
      </c>
      <c r="Q52">
        <v>5</v>
      </c>
      <c r="R52">
        <v>103.24</v>
      </c>
      <c r="S52">
        <v>63</v>
      </c>
      <c r="T52">
        <v>36</v>
      </c>
      <c r="U52" s="5">
        <v>8.3333333333333329E-2</v>
      </c>
      <c r="V52">
        <v>3</v>
      </c>
      <c r="W52">
        <v>0.37962962962962898</v>
      </c>
      <c r="X52">
        <v>0.18518518518518501</v>
      </c>
      <c r="Y52">
        <v>184</v>
      </c>
      <c r="Z52">
        <v>4</v>
      </c>
      <c r="AA52">
        <v>46</v>
      </c>
      <c r="AB52">
        <v>0.33333333333333298</v>
      </c>
      <c r="AC52">
        <v>0.14492753623188401</v>
      </c>
      <c r="AD52">
        <v>105</v>
      </c>
      <c r="AE52">
        <v>3</v>
      </c>
      <c r="AF52">
        <v>35</v>
      </c>
      <c r="AG52" s="3">
        <v>44718</v>
      </c>
    </row>
    <row r="53" spans="1:34" hidden="1" x14ac:dyDescent="0.25">
      <c r="A53" t="s">
        <v>3</v>
      </c>
      <c r="B53" t="s">
        <v>11</v>
      </c>
      <c r="C53" t="s">
        <v>72</v>
      </c>
      <c r="D53" t="s">
        <v>50</v>
      </c>
      <c r="E53">
        <v>592789</v>
      </c>
      <c r="F53" t="s">
        <v>61</v>
      </c>
      <c r="G53">
        <v>1.0264800000000001</v>
      </c>
      <c r="H53">
        <v>1</v>
      </c>
      <c r="I53" t="s">
        <v>173</v>
      </c>
      <c r="J53" t="s">
        <v>50</v>
      </c>
      <c r="K53">
        <v>624414</v>
      </c>
      <c r="M53">
        <v>103.1</v>
      </c>
      <c r="N53">
        <v>81</v>
      </c>
      <c r="O53">
        <v>61</v>
      </c>
      <c r="P53">
        <v>4.9180327868852458E-2</v>
      </c>
      <c r="Q53">
        <v>3</v>
      </c>
      <c r="R53">
        <v>102.96</v>
      </c>
      <c r="S53">
        <v>50</v>
      </c>
      <c r="T53">
        <v>40</v>
      </c>
      <c r="U53" s="5">
        <v>0.05</v>
      </c>
      <c r="V53">
        <v>2</v>
      </c>
      <c r="W53">
        <v>0.23684210526315699</v>
      </c>
      <c r="X53">
        <v>0.118421052631578</v>
      </c>
      <c r="Y53">
        <v>195</v>
      </c>
      <c r="Z53">
        <v>4</v>
      </c>
      <c r="AA53">
        <v>48.75</v>
      </c>
      <c r="AB53">
        <v>0.240506329113924</v>
      </c>
      <c r="AC53">
        <v>0.113924050632911</v>
      </c>
      <c r="AD53">
        <v>98</v>
      </c>
      <c r="AE53">
        <v>1</v>
      </c>
      <c r="AF53">
        <v>98</v>
      </c>
      <c r="AG53" s="3">
        <v>44718</v>
      </c>
    </row>
    <row r="54" spans="1:34" hidden="1" x14ac:dyDescent="0.25">
      <c r="A54" t="s">
        <v>0</v>
      </c>
      <c r="B54" t="s">
        <v>6</v>
      </c>
      <c r="C54" t="s">
        <v>214</v>
      </c>
      <c r="D54" t="s">
        <v>50</v>
      </c>
      <c r="E54">
        <v>668881</v>
      </c>
      <c r="F54" t="s">
        <v>61</v>
      </c>
      <c r="G54">
        <v>1.3012999999999999</v>
      </c>
      <c r="H54">
        <v>4</v>
      </c>
      <c r="I54" t="s">
        <v>119</v>
      </c>
      <c r="J54" t="s">
        <v>50</v>
      </c>
      <c r="K54">
        <v>572233</v>
      </c>
      <c r="M54">
        <v>103.1</v>
      </c>
      <c r="N54">
        <v>212</v>
      </c>
      <c r="O54">
        <v>142</v>
      </c>
      <c r="P54">
        <v>9.8591549295774641E-2</v>
      </c>
      <c r="Q54">
        <v>14</v>
      </c>
      <c r="R54">
        <v>102.94</v>
      </c>
      <c r="S54">
        <v>166</v>
      </c>
      <c r="T54">
        <v>108</v>
      </c>
      <c r="U54" s="5">
        <v>0.1111111111111111</v>
      </c>
      <c r="V54">
        <v>12</v>
      </c>
      <c r="W54">
        <v>0.43055555555555503</v>
      </c>
      <c r="X54">
        <v>0.16666666666666599</v>
      </c>
      <c r="Y54">
        <v>241</v>
      </c>
      <c r="Z54">
        <v>15</v>
      </c>
      <c r="AA54">
        <v>16.066666666666666</v>
      </c>
      <c r="AB54">
        <v>0.43589743589743501</v>
      </c>
      <c r="AC54">
        <v>0.21794871794871701</v>
      </c>
      <c r="AD54">
        <v>121</v>
      </c>
      <c r="AE54">
        <v>11</v>
      </c>
      <c r="AF54">
        <v>11</v>
      </c>
      <c r="AG54" s="3">
        <v>44718</v>
      </c>
    </row>
    <row r="55" spans="1:34" hidden="1" x14ac:dyDescent="0.25">
      <c r="A55" t="s">
        <v>0</v>
      </c>
      <c r="B55" t="s">
        <v>6</v>
      </c>
      <c r="C55" t="s">
        <v>214</v>
      </c>
      <c r="D55" t="s">
        <v>50</v>
      </c>
      <c r="E55">
        <v>668881</v>
      </c>
      <c r="F55" t="s">
        <v>61</v>
      </c>
      <c r="G55">
        <v>1.3613599999999999</v>
      </c>
      <c r="H55">
        <v>5</v>
      </c>
      <c r="I55" t="s">
        <v>263</v>
      </c>
      <c r="J55" t="s">
        <v>63</v>
      </c>
      <c r="K55">
        <v>444482</v>
      </c>
      <c r="M55">
        <v>103.12</v>
      </c>
      <c r="N55">
        <v>187</v>
      </c>
      <c r="O55">
        <v>125</v>
      </c>
      <c r="P55">
        <v>6.4000000000000001E-2</v>
      </c>
      <c r="Q55">
        <v>8</v>
      </c>
      <c r="R55">
        <v>104.16</v>
      </c>
      <c r="S55">
        <v>156</v>
      </c>
      <c r="T55">
        <v>107</v>
      </c>
      <c r="U55" s="5">
        <v>7.476635514018691E-2</v>
      </c>
      <c r="V55">
        <v>8</v>
      </c>
      <c r="W55">
        <v>0.43055555555555503</v>
      </c>
      <c r="X55">
        <v>0.16666666666666599</v>
      </c>
      <c r="Y55">
        <v>241</v>
      </c>
      <c r="Z55">
        <v>15</v>
      </c>
      <c r="AA55">
        <v>16.066666666666666</v>
      </c>
      <c r="AB55">
        <v>0.42424242424242398</v>
      </c>
      <c r="AC55">
        <v>0.10606060606060599</v>
      </c>
      <c r="AD55">
        <v>120</v>
      </c>
      <c r="AE55">
        <v>4</v>
      </c>
      <c r="AF55">
        <v>30</v>
      </c>
      <c r="AG55" s="3">
        <v>44718</v>
      </c>
    </row>
    <row r="56" spans="1:34" hidden="1" x14ac:dyDescent="0.25">
      <c r="A56" t="s">
        <v>22</v>
      </c>
      <c r="B56" t="s">
        <v>10</v>
      </c>
      <c r="C56" t="s">
        <v>151</v>
      </c>
      <c r="D56" t="s">
        <v>50</v>
      </c>
      <c r="E56">
        <v>664299</v>
      </c>
      <c r="F56" t="s">
        <v>61</v>
      </c>
      <c r="G56">
        <v>1.11216</v>
      </c>
      <c r="H56">
        <v>5</v>
      </c>
      <c r="I56" t="s">
        <v>76</v>
      </c>
      <c r="J56" t="s">
        <v>50</v>
      </c>
      <c r="K56">
        <v>553993</v>
      </c>
      <c r="M56">
        <v>102.44</v>
      </c>
      <c r="N56">
        <v>223</v>
      </c>
      <c r="O56">
        <v>126</v>
      </c>
      <c r="P56">
        <v>8.7301587301587297E-2</v>
      </c>
      <c r="Q56">
        <v>11</v>
      </c>
      <c r="R56">
        <v>102.5</v>
      </c>
      <c r="S56">
        <v>166</v>
      </c>
      <c r="T56">
        <v>98</v>
      </c>
      <c r="U56" s="5">
        <v>9.1836734693877556E-2</v>
      </c>
      <c r="V56">
        <v>9</v>
      </c>
      <c r="W56">
        <v>0.37962962962962898</v>
      </c>
      <c r="X56">
        <v>0.18518518518518501</v>
      </c>
      <c r="Y56">
        <v>184</v>
      </c>
      <c r="Z56">
        <v>4</v>
      </c>
      <c r="AA56">
        <v>46</v>
      </c>
      <c r="AB56">
        <v>0.46153846153846101</v>
      </c>
      <c r="AC56">
        <v>0.256410256410256</v>
      </c>
      <c r="AD56">
        <v>79</v>
      </c>
      <c r="AE56">
        <v>1</v>
      </c>
      <c r="AF56">
        <v>79</v>
      </c>
      <c r="AG56" s="3">
        <v>44718</v>
      </c>
    </row>
    <row r="57" spans="1:34" hidden="1" x14ac:dyDescent="0.25">
      <c r="A57" t="s">
        <v>3</v>
      </c>
      <c r="B57" t="s">
        <v>11</v>
      </c>
      <c r="C57" t="s">
        <v>72</v>
      </c>
      <c r="D57" t="s">
        <v>50</v>
      </c>
      <c r="E57">
        <v>592789</v>
      </c>
      <c r="F57" t="s">
        <v>61</v>
      </c>
      <c r="G57">
        <v>1.2732300000000001</v>
      </c>
      <c r="H57">
        <v>7</v>
      </c>
      <c r="I57" t="s">
        <v>299</v>
      </c>
      <c r="J57" t="s">
        <v>63</v>
      </c>
      <c r="K57">
        <v>614173</v>
      </c>
      <c r="M57">
        <v>104.56</v>
      </c>
      <c r="N57">
        <v>104</v>
      </c>
      <c r="O57">
        <v>70</v>
      </c>
      <c r="P57">
        <v>4.2857142857142858E-2</v>
      </c>
      <c r="Q57">
        <v>3</v>
      </c>
      <c r="R57">
        <v>104.72</v>
      </c>
      <c r="S57">
        <v>92</v>
      </c>
      <c r="T57">
        <v>61</v>
      </c>
      <c r="U57" s="5">
        <v>3.2786885245901641E-2</v>
      </c>
      <c r="V57">
        <v>2</v>
      </c>
      <c r="W57">
        <v>0.23684210526315699</v>
      </c>
      <c r="X57">
        <v>0.118421052631578</v>
      </c>
      <c r="Y57">
        <v>195</v>
      </c>
      <c r="Z57">
        <v>4</v>
      </c>
      <c r="AA57">
        <v>48.75</v>
      </c>
      <c r="AB57">
        <v>0.232876712328767</v>
      </c>
      <c r="AC57">
        <v>0.123287671232876</v>
      </c>
      <c r="AD57">
        <v>97</v>
      </c>
      <c r="AE57">
        <v>3</v>
      </c>
      <c r="AF57">
        <v>32.333333333333336</v>
      </c>
      <c r="AG57" s="3">
        <v>44718</v>
      </c>
    </row>
    <row r="58" spans="1:34" hidden="1" x14ac:dyDescent="0.25">
      <c r="A58" t="s">
        <v>27</v>
      </c>
      <c r="B58" t="s">
        <v>64</v>
      </c>
      <c r="C58" t="s">
        <v>334</v>
      </c>
      <c r="D58" t="s">
        <v>63</v>
      </c>
      <c r="E58">
        <v>663738</v>
      </c>
      <c r="F58" t="s">
        <v>61</v>
      </c>
      <c r="G58">
        <v>0.92904000000000009</v>
      </c>
      <c r="H58">
        <v>1</v>
      </c>
      <c r="I58" t="s">
        <v>225</v>
      </c>
      <c r="J58" t="s">
        <v>50</v>
      </c>
      <c r="K58">
        <v>543807</v>
      </c>
      <c r="M58">
        <v>102.3</v>
      </c>
      <c r="N58">
        <v>206</v>
      </c>
      <c r="O58">
        <v>140</v>
      </c>
      <c r="P58">
        <v>7.857142857142857E-2</v>
      </c>
      <c r="Q58">
        <v>11</v>
      </c>
      <c r="R58">
        <v>102.399999999999</v>
      </c>
      <c r="S58">
        <v>36</v>
      </c>
      <c r="T58">
        <v>24</v>
      </c>
      <c r="U58" s="5">
        <v>8.3333333333333329E-2</v>
      </c>
      <c r="V58">
        <v>2</v>
      </c>
      <c r="W58">
        <v>0.26451612903225802</v>
      </c>
      <c r="X58">
        <v>0.11612903225806399</v>
      </c>
      <c r="Y58">
        <v>221</v>
      </c>
      <c r="Z58">
        <v>8</v>
      </c>
      <c r="AA58">
        <v>27.625</v>
      </c>
      <c r="AB58">
        <v>0.27659574468085102</v>
      </c>
      <c r="AC58">
        <v>0.12765957446808501</v>
      </c>
      <c r="AD58">
        <v>203</v>
      </c>
      <c r="AE58">
        <v>8</v>
      </c>
      <c r="AF58">
        <v>25.375</v>
      </c>
      <c r="AG58" s="3">
        <v>44718</v>
      </c>
    </row>
    <row r="59" spans="1:34" hidden="1" x14ac:dyDescent="0.25">
      <c r="A59" t="s">
        <v>16</v>
      </c>
      <c r="B59" t="s">
        <v>21</v>
      </c>
      <c r="C59" t="s">
        <v>314</v>
      </c>
      <c r="D59" t="s">
        <v>63</v>
      </c>
      <c r="E59">
        <v>605483</v>
      </c>
      <c r="F59" t="s">
        <v>61</v>
      </c>
      <c r="G59">
        <v>1.0143</v>
      </c>
      <c r="H59">
        <v>6</v>
      </c>
      <c r="I59" t="s">
        <v>341</v>
      </c>
      <c r="J59" t="s">
        <v>50</v>
      </c>
      <c r="K59">
        <v>605204</v>
      </c>
      <c r="M59">
        <v>106.6</v>
      </c>
      <c r="N59">
        <v>112</v>
      </c>
      <c r="O59">
        <v>66</v>
      </c>
      <c r="P59">
        <v>1.5151515151515152E-2</v>
      </c>
      <c r="Q59">
        <v>1</v>
      </c>
      <c r="R59">
        <v>105.98</v>
      </c>
      <c r="S59">
        <v>52</v>
      </c>
      <c r="T59">
        <v>29</v>
      </c>
      <c r="U59" s="5">
        <v>0</v>
      </c>
      <c r="V59">
        <v>0</v>
      </c>
      <c r="W59">
        <v>0.38</v>
      </c>
      <c r="X59">
        <v>0.18</v>
      </c>
      <c r="Y59">
        <v>83</v>
      </c>
      <c r="Z59">
        <v>2</v>
      </c>
      <c r="AA59">
        <v>41.5</v>
      </c>
      <c r="AB59">
        <v>0.42499999999999999</v>
      </c>
      <c r="AC59">
        <v>0.2</v>
      </c>
      <c r="AD59">
        <v>67</v>
      </c>
      <c r="AE59">
        <v>2</v>
      </c>
      <c r="AF59">
        <v>33.5</v>
      </c>
      <c r="AG59" s="3">
        <v>44718</v>
      </c>
    </row>
    <row r="60" spans="1:34" hidden="1" x14ac:dyDescent="0.25">
      <c r="A60" t="s">
        <v>3</v>
      </c>
      <c r="B60" t="s">
        <v>11</v>
      </c>
      <c r="C60" t="s">
        <v>72</v>
      </c>
      <c r="D60" t="s">
        <v>50</v>
      </c>
      <c r="E60">
        <v>592789</v>
      </c>
      <c r="F60" t="s">
        <v>61</v>
      </c>
      <c r="G60">
        <v>1.0264800000000001</v>
      </c>
      <c r="H60">
        <v>3</v>
      </c>
      <c r="I60" t="s">
        <v>57</v>
      </c>
      <c r="J60" t="s">
        <v>50</v>
      </c>
      <c r="K60">
        <v>502110</v>
      </c>
      <c r="M60">
        <v>103.72</v>
      </c>
      <c r="N60">
        <v>193</v>
      </c>
      <c r="O60">
        <v>126</v>
      </c>
      <c r="P60">
        <v>3.968253968253968E-2</v>
      </c>
      <c r="Q60">
        <v>5</v>
      </c>
      <c r="R60">
        <v>104.26</v>
      </c>
      <c r="S60">
        <v>159</v>
      </c>
      <c r="T60">
        <v>102</v>
      </c>
      <c r="U60" s="5">
        <v>4.9019607843137254E-2</v>
      </c>
      <c r="V60">
        <v>5</v>
      </c>
      <c r="W60">
        <v>0.23684210526315699</v>
      </c>
      <c r="X60">
        <v>0.118421052631578</v>
      </c>
      <c r="Y60">
        <v>195</v>
      </c>
      <c r="Z60">
        <v>4</v>
      </c>
      <c r="AA60">
        <v>48.75</v>
      </c>
      <c r="AB60">
        <v>0.240506329113924</v>
      </c>
      <c r="AC60">
        <v>0.113924050632911</v>
      </c>
      <c r="AD60">
        <v>98</v>
      </c>
      <c r="AE60">
        <v>1</v>
      </c>
      <c r="AF60">
        <v>98</v>
      </c>
      <c r="AG60" s="3">
        <v>44718</v>
      </c>
    </row>
    <row r="61" spans="1:34" hidden="1" x14ac:dyDescent="0.25">
      <c r="A61" t="s">
        <v>6</v>
      </c>
      <c r="B61" t="s">
        <v>12</v>
      </c>
      <c r="C61" t="s">
        <v>143</v>
      </c>
      <c r="D61" t="s">
        <v>63</v>
      </c>
      <c r="E61">
        <v>542881</v>
      </c>
      <c r="F61" t="s">
        <v>51</v>
      </c>
      <c r="G61">
        <v>1.3130000000000002</v>
      </c>
      <c r="H61">
        <v>2</v>
      </c>
      <c r="I61" t="s">
        <v>284</v>
      </c>
      <c r="J61" t="s">
        <v>50</v>
      </c>
      <c r="K61">
        <v>592273</v>
      </c>
      <c r="M61">
        <v>102.72</v>
      </c>
      <c r="N61">
        <v>239</v>
      </c>
      <c r="O61">
        <v>166</v>
      </c>
      <c r="P61">
        <v>8.4337349397590355E-2</v>
      </c>
      <c r="Q61">
        <v>14</v>
      </c>
      <c r="R61">
        <v>103.4</v>
      </c>
      <c r="S61">
        <v>59</v>
      </c>
      <c r="T61">
        <v>41</v>
      </c>
      <c r="U61" s="5">
        <v>0.14634146341463414</v>
      </c>
      <c r="V61">
        <v>6</v>
      </c>
      <c r="W61">
        <v>0.27272727272727199</v>
      </c>
      <c r="X61">
        <v>0.12299465240641699</v>
      </c>
      <c r="Y61">
        <v>265</v>
      </c>
      <c r="Z61">
        <v>6</v>
      </c>
      <c r="AA61">
        <v>44.166666666666664</v>
      </c>
      <c r="AB61">
        <v>0.30769230769230699</v>
      </c>
      <c r="AC61">
        <v>0.132867132867132</v>
      </c>
      <c r="AD61">
        <v>202</v>
      </c>
      <c r="AE61">
        <v>4</v>
      </c>
      <c r="AF61">
        <v>50.5</v>
      </c>
      <c r="AG61" s="3">
        <v>44734</v>
      </c>
    </row>
    <row r="62" spans="1:34" hidden="1" x14ac:dyDescent="0.25">
      <c r="A62" t="s">
        <v>22</v>
      </c>
      <c r="B62" t="s">
        <v>10</v>
      </c>
      <c r="C62" t="s">
        <v>151</v>
      </c>
      <c r="D62" t="s">
        <v>50</v>
      </c>
      <c r="E62">
        <v>664299</v>
      </c>
      <c r="F62" t="s">
        <v>61</v>
      </c>
      <c r="G62">
        <v>1.11216</v>
      </c>
      <c r="H62">
        <v>3</v>
      </c>
      <c r="I62" t="s">
        <v>75</v>
      </c>
      <c r="J62" t="s">
        <v>50</v>
      </c>
      <c r="K62">
        <v>677594</v>
      </c>
      <c r="L62">
        <v>4.5999999999999996</v>
      </c>
      <c r="M62">
        <v>106.1</v>
      </c>
      <c r="N62">
        <v>217</v>
      </c>
      <c r="O62">
        <v>137</v>
      </c>
      <c r="P62">
        <v>4.3795620437956206E-2</v>
      </c>
      <c r="Q62">
        <v>6</v>
      </c>
      <c r="R62">
        <v>105.8</v>
      </c>
      <c r="S62">
        <v>160</v>
      </c>
      <c r="T62">
        <v>104</v>
      </c>
      <c r="U62" s="5">
        <v>3.8461538461538464E-2</v>
      </c>
      <c r="V62">
        <v>4</v>
      </c>
      <c r="W62">
        <v>0.37962962962962898</v>
      </c>
      <c r="X62">
        <v>0.18518518518518501</v>
      </c>
      <c r="Y62">
        <v>184</v>
      </c>
      <c r="Z62">
        <v>4</v>
      </c>
      <c r="AA62">
        <v>46</v>
      </c>
      <c r="AB62">
        <v>0.46153846153846101</v>
      </c>
      <c r="AC62">
        <v>0.256410256410256</v>
      </c>
      <c r="AD62">
        <v>79</v>
      </c>
      <c r="AE62">
        <v>1</v>
      </c>
      <c r="AF62">
        <v>79</v>
      </c>
      <c r="AG62" s="3">
        <v>44718</v>
      </c>
      <c r="AH62">
        <v>1</v>
      </c>
    </row>
    <row r="63" spans="1:34" hidden="1" x14ac:dyDescent="0.25">
      <c r="A63" t="s">
        <v>10</v>
      </c>
      <c r="B63" t="s">
        <v>22</v>
      </c>
      <c r="C63" t="s">
        <v>103</v>
      </c>
      <c r="D63" t="s">
        <v>63</v>
      </c>
      <c r="E63">
        <v>592662</v>
      </c>
      <c r="F63" t="s">
        <v>51</v>
      </c>
      <c r="G63">
        <v>1.0625100000000001</v>
      </c>
      <c r="H63">
        <v>6</v>
      </c>
      <c r="I63" t="s">
        <v>68</v>
      </c>
      <c r="J63" t="s">
        <v>63</v>
      </c>
      <c r="K63">
        <v>663656</v>
      </c>
      <c r="L63">
        <v>4.8</v>
      </c>
      <c r="M63">
        <v>102.1</v>
      </c>
      <c r="N63">
        <v>197</v>
      </c>
      <c r="O63">
        <v>133</v>
      </c>
      <c r="P63">
        <v>6.7669172932330823E-2</v>
      </c>
      <c r="Q63">
        <v>9</v>
      </c>
      <c r="R63">
        <v>102.4</v>
      </c>
      <c r="S63">
        <v>59</v>
      </c>
      <c r="T63">
        <v>44</v>
      </c>
      <c r="U63" s="5">
        <v>2.2727272727272728E-2</v>
      </c>
      <c r="V63">
        <v>1</v>
      </c>
      <c r="W63">
        <v>0.28125</v>
      </c>
      <c r="X63">
        <v>0.15104166666666599</v>
      </c>
      <c r="Y63">
        <v>298</v>
      </c>
      <c r="Z63">
        <v>14</v>
      </c>
      <c r="AA63">
        <v>21.285714285714285</v>
      </c>
      <c r="AB63">
        <v>0.27272727272727199</v>
      </c>
      <c r="AC63">
        <v>0.21212121212121199</v>
      </c>
      <c r="AD63">
        <v>52</v>
      </c>
      <c r="AE63">
        <v>3</v>
      </c>
      <c r="AF63">
        <v>17.333333333333332</v>
      </c>
      <c r="AG63" s="3">
        <v>44718</v>
      </c>
      <c r="AH63">
        <v>1</v>
      </c>
    </row>
    <row r="64" spans="1:34" hidden="1" x14ac:dyDescent="0.25">
      <c r="A64" t="s">
        <v>27</v>
      </c>
      <c r="B64" t="s">
        <v>64</v>
      </c>
      <c r="C64" t="s">
        <v>334</v>
      </c>
      <c r="D64" t="s">
        <v>63</v>
      </c>
      <c r="E64">
        <v>663738</v>
      </c>
      <c r="F64" t="s">
        <v>61</v>
      </c>
      <c r="G64">
        <v>0.92904000000000009</v>
      </c>
      <c r="H64">
        <v>8</v>
      </c>
      <c r="I64" t="s">
        <v>376</v>
      </c>
      <c r="J64" t="s">
        <v>50</v>
      </c>
      <c r="K64">
        <v>666971</v>
      </c>
      <c r="M64">
        <v>102.06</v>
      </c>
      <c r="N64">
        <v>189</v>
      </c>
      <c r="O64">
        <v>139</v>
      </c>
      <c r="P64">
        <v>1.4388489208633094E-2</v>
      </c>
      <c r="Q64">
        <v>2</v>
      </c>
      <c r="R64">
        <v>102.02</v>
      </c>
      <c r="S64">
        <v>32</v>
      </c>
      <c r="T64">
        <v>21</v>
      </c>
      <c r="U64" s="5">
        <v>0</v>
      </c>
      <c r="V64">
        <v>0</v>
      </c>
      <c r="W64">
        <v>0.26451612903225802</v>
      </c>
      <c r="X64">
        <v>0.11612903225806399</v>
      </c>
      <c r="Y64">
        <v>221</v>
      </c>
      <c r="Z64">
        <v>8</v>
      </c>
      <c r="AA64">
        <v>27.625</v>
      </c>
      <c r="AB64">
        <v>0.27659574468085102</v>
      </c>
      <c r="AC64">
        <v>0.12765957446808501</v>
      </c>
      <c r="AD64">
        <v>203</v>
      </c>
      <c r="AE64">
        <v>8</v>
      </c>
      <c r="AF64">
        <v>25.375</v>
      </c>
      <c r="AG64" s="3">
        <v>44718</v>
      </c>
    </row>
    <row r="65" spans="1:34" hidden="1" x14ac:dyDescent="0.25">
      <c r="A65" t="s">
        <v>10</v>
      </c>
      <c r="B65" t="s">
        <v>22</v>
      </c>
      <c r="C65" t="s">
        <v>103</v>
      </c>
      <c r="D65" t="s">
        <v>63</v>
      </c>
      <c r="E65">
        <v>592662</v>
      </c>
      <c r="F65" t="s">
        <v>51</v>
      </c>
      <c r="G65">
        <v>1.11216</v>
      </c>
      <c r="H65">
        <v>9</v>
      </c>
      <c r="I65" t="s">
        <v>132</v>
      </c>
      <c r="J65" t="s">
        <v>50</v>
      </c>
      <c r="K65">
        <v>455117</v>
      </c>
      <c r="M65">
        <v>101.1</v>
      </c>
      <c r="N65">
        <v>139</v>
      </c>
      <c r="O65">
        <v>83</v>
      </c>
      <c r="P65">
        <v>4.8192771084337352E-2</v>
      </c>
      <c r="Q65">
        <v>4</v>
      </c>
      <c r="R65">
        <v>102.92</v>
      </c>
      <c r="S65">
        <v>41</v>
      </c>
      <c r="T65">
        <v>25</v>
      </c>
      <c r="U65" s="5">
        <v>0.04</v>
      </c>
      <c r="V65">
        <v>1</v>
      </c>
      <c r="W65">
        <v>0.28125</v>
      </c>
      <c r="X65">
        <v>0.15104166666666599</v>
      </c>
      <c r="Y65">
        <v>298</v>
      </c>
      <c r="Z65">
        <v>14</v>
      </c>
      <c r="AA65">
        <v>21.285714285714285</v>
      </c>
      <c r="AB65">
        <v>0.28301886792452802</v>
      </c>
      <c r="AC65">
        <v>0.138364779874213</v>
      </c>
      <c r="AD65">
        <v>246</v>
      </c>
      <c r="AE65">
        <v>11</v>
      </c>
      <c r="AF65">
        <v>22.363636363636363</v>
      </c>
      <c r="AG65" s="3">
        <v>44718</v>
      </c>
    </row>
    <row r="66" spans="1:34" hidden="1" x14ac:dyDescent="0.25">
      <c r="A66" t="s">
        <v>27</v>
      </c>
      <c r="B66" t="s">
        <v>64</v>
      </c>
      <c r="C66" t="s">
        <v>334</v>
      </c>
      <c r="D66" t="s">
        <v>63</v>
      </c>
      <c r="E66">
        <v>663738</v>
      </c>
      <c r="F66" t="s">
        <v>61</v>
      </c>
      <c r="G66">
        <v>0.92904000000000009</v>
      </c>
      <c r="H66">
        <v>7</v>
      </c>
      <c r="I66" t="s">
        <v>226</v>
      </c>
      <c r="J66" t="s">
        <v>50</v>
      </c>
      <c r="K66">
        <v>656305</v>
      </c>
      <c r="M66">
        <v>104.28</v>
      </c>
      <c r="N66">
        <v>202</v>
      </c>
      <c r="O66">
        <v>128</v>
      </c>
      <c r="P66">
        <v>5.46875E-2</v>
      </c>
      <c r="Q66">
        <v>7</v>
      </c>
      <c r="R66">
        <v>103.619999999999</v>
      </c>
      <c r="S66">
        <v>36</v>
      </c>
      <c r="T66">
        <v>29</v>
      </c>
      <c r="U66" s="5">
        <v>3.4482758620689655E-2</v>
      </c>
      <c r="V66">
        <v>1</v>
      </c>
      <c r="W66">
        <v>0.26451612903225802</v>
      </c>
      <c r="X66">
        <v>0.11612903225806399</v>
      </c>
      <c r="Y66">
        <v>221</v>
      </c>
      <c r="Z66">
        <v>8</v>
      </c>
      <c r="AA66">
        <v>27.625</v>
      </c>
      <c r="AB66">
        <v>0.27659574468085102</v>
      </c>
      <c r="AC66">
        <v>0.12765957446808501</v>
      </c>
      <c r="AD66">
        <v>203</v>
      </c>
      <c r="AE66">
        <v>8</v>
      </c>
      <c r="AF66">
        <v>25.375</v>
      </c>
      <c r="AG66" s="3">
        <v>44718</v>
      </c>
    </row>
    <row r="67" spans="1:34" hidden="1" x14ac:dyDescent="0.25">
      <c r="A67" t="s">
        <v>16</v>
      </c>
      <c r="B67" t="s">
        <v>21</v>
      </c>
      <c r="C67" t="s">
        <v>314</v>
      </c>
      <c r="D67" t="s">
        <v>63</v>
      </c>
      <c r="E67">
        <v>605483</v>
      </c>
      <c r="F67" t="s">
        <v>61</v>
      </c>
      <c r="G67">
        <v>1.0143</v>
      </c>
      <c r="H67">
        <v>4</v>
      </c>
      <c r="I67" t="s">
        <v>156</v>
      </c>
      <c r="J67" t="s">
        <v>50</v>
      </c>
      <c r="K67">
        <v>624413</v>
      </c>
      <c r="M67">
        <v>104.66</v>
      </c>
      <c r="N67">
        <v>239</v>
      </c>
      <c r="O67">
        <v>164</v>
      </c>
      <c r="P67">
        <v>9.7560975609756101E-2</v>
      </c>
      <c r="Q67">
        <v>16</v>
      </c>
      <c r="R67">
        <v>103.74</v>
      </c>
      <c r="S67">
        <v>55</v>
      </c>
      <c r="T67">
        <v>37</v>
      </c>
      <c r="U67" s="5">
        <v>0.10810810810810811</v>
      </c>
      <c r="V67">
        <v>4</v>
      </c>
      <c r="W67">
        <v>0.38</v>
      </c>
      <c r="X67">
        <v>0.18</v>
      </c>
      <c r="Y67">
        <v>83</v>
      </c>
      <c r="Z67">
        <v>2</v>
      </c>
      <c r="AA67">
        <v>41.5</v>
      </c>
      <c r="AB67">
        <v>0.42499999999999999</v>
      </c>
      <c r="AC67">
        <v>0.2</v>
      </c>
      <c r="AD67">
        <v>67</v>
      </c>
      <c r="AE67">
        <v>2</v>
      </c>
      <c r="AF67">
        <v>33.5</v>
      </c>
      <c r="AG67" s="3">
        <v>44718</v>
      </c>
    </row>
    <row r="68" spans="1:34" hidden="1" x14ac:dyDescent="0.25">
      <c r="A68" t="s">
        <v>3</v>
      </c>
      <c r="B68" t="s">
        <v>11</v>
      </c>
      <c r="C68" t="s">
        <v>72</v>
      </c>
      <c r="D68" t="s">
        <v>50</v>
      </c>
      <c r="E68">
        <v>592789</v>
      </c>
      <c r="F68" t="s">
        <v>61</v>
      </c>
      <c r="G68">
        <v>1.2732300000000001</v>
      </c>
      <c r="H68">
        <v>2</v>
      </c>
      <c r="I68" t="s">
        <v>297</v>
      </c>
      <c r="J68" t="s">
        <v>63</v>
      </c>
      <c r="K68">
        <v>646240</v>
      </c>
      <c r="M68">
        <v>105.72</v>
      </c>
      <c r="N68">
        <v>235</v>
      </c>
      <c r="O68">
        <v>182</v>
      </c>
      <c r="P68">
        <v>6.5934065934065936E-2</v>
      </c>
      <c r="Q68">
        <v>12</v>
      </c>
      <c r="R68">
        <v>105.82</v>
      </c>
      <c r="S68">
        <v>178</v>
      </c>
      <c r="T68">
        <v>141</v>
      </c>
      <c r="U68" s="5">
        <v>7.0921985815602842E-2</v>
      </c>
      <c r="V68">
        <v>10</v>
      </c>
      <c r="W68">
        <v>0.23684210526315699</v>
      </c>
      <c r="X68">
        <v>0.118421052631578</v>
      </c>
      <c r="Y68">
        <v>195</v>
      </c>
      <c r="Z68">
        <v>4</v>
      </c>
      <c r="AA68">
        <v>48.75</v>
      </c>
      <c r="AB68">
        <v>0.232876712328767</v>
      </c>
      <c r="AC68">
        <v>0.123287671232876</v>
      </c>
      <c r="AD68">
        <v>97</v>
      </c>
      <c r="AE68">
        <v>3</v>
      </c>
      <c r="AF68">
        <v>32.333333333333336</v>
      </c>
      <c r="AG68" s="3">
        <v>44718</v>
      </c>
    </row>
    <row r="69" spans="1:34" hidden="1" x14ac:dyDescent="0.25">
      <c r="A69" t="s">
        <v>16</v>
      </c>
      <c r="B69" t="s">
        <v>21</v>
      </c>
      <c r="C69" t="s">
        <v>314</v>
      </c>
      <c r="D69" t="s">
        <v>63</v>
      </c>
      <c r="E69">
        <v>605483</v>
      </c>
      <c r="F69" t="s">
        <v>61</v>
      </c>
      <c r="G69">
        <v>1.0143</v>
      </c>
      <c r="H69">
        <v>2</v>
      </c>
      <c r="I69" t="s">
        <v>347</v>
      </c>
      <c r="J69" t="s">
        <v>50</v>
      </c>
      <c r="K69">
        <v>516782</v>
      </c>
      <c r="M69">
        <v>99.44</v>
      </c>
      <c r="N69">
        <v>218</v>
      </c>
      <c r="O69">
        <v>165</v>
      </c>
      <c r="P69">
        <v>4.2424242424242427E-2</v>
      </c>
      <c r="Q69">
        <v>7</v>
      </c>
      <c r="R69">
        <v>102.6</v>
      </c>
      <c r="S69">
        <v>58</v>
      </c>
      <c r="T69">
        <v>40</v>
      </c>
      <c r="U69" s="5">
        <v>7.4999999999999997E-2</v>
      </c>
      <c r="V69">
        <v>3</v>
      </c>
      <c r="W69">
        <v>0.38</v>
      </c>
      <c r="X69">
        <v>0.18</v>
      </c>
      <c r="Y69">
        <v>83</v>
      </c>
      <c r="Z69">
        <v>2</v>
      </c>
      <c r="AA69">
        <v>41.5</v>
      </c>
      <c r="AB69">
        <v>0.42499999999999999</v>
      </c>
      <c r="AC69">
        <v>0.2</v>
      </c>
      <c r="AD69">
        <v>67</v>
      </c>
      <c r="AE69">
        <v>2</v>
      </c>
      <c r="AF69">
        <v>33.5</v>
      </c>
      <c r="AG69" s="3">
        <v>44718</v>
      </c>
    </row>
    <row r="70" spans="1:34" hidden="1" x14ac:dyDescent="0.25">
      <c r="A70" t="s">
        <v>22</v>
      </c>
      <c r="B70" t="s">
        <v>10</v>
      </c>
      <c r="C70" t="s">
        <v>151</v>
      </c>
      <c r="D70" t="s">
        <v>50</v>
      </c>
      <c r="E70">
        <v>664299</v>
      </c>
      <c r="F70" t="s">
        <v>61</v>
      </c>
      <c r="G70">
        <v>1.0625100000000001</v>
      </c>
      <c r="H70">
        <v>7</v>
      </c>
      <c r="I70" t="s">
        <v>324</v>
      </c>
      <c r="J70" t="s">
        <v>63</v>
      </c>
      <c r="K70">
        <v>666211</v>
      </c>
      <c r="M70">
        <v>101.12</v>
      </c>
      <c r="N70">
        <v>33</v>
      </c>
      <c r="O70">
        <v>22</v>
      </c>
      <c r="P70">
        <v>4.5454545454545456E-2</v>
      </c>
      <c r="Q70">
        <v>1</v>
      </c>
      <c r="R70">
        <v>103.1</v>
      </c>
      <c r="S70">
        <v>27</v>
      </c>
      <c r="T70">
        <v>16</v>
      </c>
      <c r="U70" s="5">
        <v>6.25E-2</v>
      </c>
      <c r="V70">
        <v>1</v>
      </c>
      <c r="W70">
        <v>0.37962962962962898</v>
      </c>
      <c r="X70">
        <v>0.18518518518518501</v>
      </c>
      <c r="Y70">
        <v>184</v>
      </c>
      <c r="Z70">
        <v>4</v>
      </c>
      <c r="AA70">
        <v>46</v>
      </c>
      <c r="AB70">
        <v>0.33333333333333298</v>
      </c>
      <c r="AC70">
        <v>0.14492753623188401</v>
      </c>
      <c r="AD70">
        <v>105</v>
      </c>
      <c r="AE70">
        <v>3</v>
      </c>
      <c r="AF70">
        <v>35</v>
      </c>
      <c r="AG70" s="3">
        <v>44718</v>
      </c>
    </row>
    <row r="71" spans="1:34" hidden="1" x14ac:dyDescent="0.25">
      <c r="A71" t="s">
        <v>27</v>
      </c>
      <c r="B71" t="s">
        <v>64</v>
      </c>
      <c r="C71" t="s">
        <v>334</v>
      </c>
      <c r="D71" t="s">
        <v>63</v>
      </c>
      <c r="E71">
        <v>663738</v>
      </c>
      <c r="F71" t="s">
        <v>61</v>
      </c>
      <c r="G71">
        <v>0.92904000000000009</v>
      </c>
      <c r="H71">
        <v>4</v>
      </c>
      <c r="I71" t="s">
        <v>168</v>
      </c>
      <c r="J71" t="s">
        <v>50</v>
      </c>
      <c r="K71">
        <v>606192</v>
      </c>
      <c r="M71">
        <v>104.06</v>
      </c>
      <c r="N71">
        <v>123</v>
      </c>
      <c r="O71">
        <v>82</v>
      </c>
      <c r="P71">
        <v>3.6585365853658534E-2</v>
      </c>
      <c r="Q71">
        <v>3</v>
      </c>
      <c r="R71">
        <v>105.3</v>
      </c>
      <c r="S71">
        <v>18</v>
      </c>
      <c r="T71">
        <v>14</v>
      </c>
      <c r="U71" s="5">
        <v>0</v>
      </c>
      <c r="V71">
        <v>0</v>
      </c>
      <c r="W71">
        <v>0.26451612903225802</v>
      </c>
      <c r="X71">
        <v>0.11612903225806399</v>
      </c>
      <c r="Y71">
        <v>221</v>
      </c>
      <c r="Z71">
        <v>8</v>
      </c>
      <c r="AA71">
        <v>27.625</v>
      </c>
      <c r="AB71">
        <v>0.27659574468085102</v>
      </c>
      <c r="AC71">
        <v>0.12765957446808501</v>
      </c>
      <c r="AD71">
        <v>203</v>
      </c>
      <c r="AE71">
        <v>8</v>
      </c>
      <c r="AF71">
        <v>25.375</v>
      </c>
      <c r="AG71" s="3">
        <v>44718</v>
      </c>
    </row>
    <row r="72" spans="1:34" hidden="1" x14ac:dyDescent="0.25">
      <c r="A72" t="s">
        <v>6</v>
      </c>
      <c r="B72" t="s">
        <v>0</v>
      </c>
      <c r="C72" t="s">
        <v>278</v>
      </c>
      <c r="D72" t="s">
        <v>63</v>
      </c>
      <c r="E72">
        <v>518516</v>
      </c>
      <c r="F72" t="s">
        <v>51</v>
      </c>
      <c r="G72">
        <v>1.3012999999999999</v>
      </c>
      <c r="H72">
        <v>3</v>
      </c>
      <c r="I72" t="s">
        <v>90</v>
      </c>
      <c r="J72" t="s">
        <v>50</v>
      </c>
      <c r="K72">
        <v>502054</v>
      </c>
      <c r="M72">
        <v>104.34</v>
      </c>
      <c r="N72">
        <v>193</v>
      </c>
      <c r="O72">
        <v>120</v>
      </c>
      <c r="P72">
        <v>0.05</v>
      </c>
      <c r="Q72">
        <v>6</v>
      </c>
      <c r="R72">
        <v>105.44</v>
      </c>
      <c r="S72">
        <v>53</v>
      </c>
      <c r="T72">
        <v>32</v>
      </c>
      <c r="U72" s="5">
        <v>6.25E-2</v>
      </c>
      <c r="V72">
        <v>2</v>
      </c>
      <c r="W72">
        <v>0.28571428571428498</v>
      </c>
      <c r="X72">
        <v>0.169312169312169</v>
      </c>
      <c r="Y72">
        <v>251</v>
      </c>
      <c r="Z72">
        <v>10</v>
      </c>
      <c r="AA72">
        <v>25.1</v>
      </c>
      <c r="AB72">
        <v>0.27333333333333298</v>
      </c>
      <c r="AC72">
        <v>0.15333333333333299</v>
      </c>
      <c r="AD72">
        <v>201</v>
      </c>
      <c r="AE72">
        <v>9</v>
      </c>
      <c r="AF72">
        <v>22.333333333333332</v>
      </c>
      <c r="AG72" s="3">
        <v>44718</v>
      </c>
    </row>
    <row r="73" spans="1:34" hidden="1" x14ac:dyDescent="0.25">
      <c r="A73" t="s">
        <v>3</v>
      </c>
      <c r="B73" t="s">
        <v>11</v>
      </c>
      <c r="C73" t="s">
        <v>72</v>
      </c>
      <c r="D73" t="s">
        <v>50</v>
      </c>
      <c r="E73">
        <v>592789</v>
      </c>
      <c r="F73" t="s">
        <v>61</v>
      </c>
      <c r="G73">
        <v>1.0264800000000001</v>
      </c>
      <c r="H73">
        <v>6</v>
      </c>
      <c r="I73" t="s">
        <v>59</v>
      </c>
      <c r="J73" t="s">
        <v>50</v>
      </c>
      <c r="K73">
        <v>596115</v>
      </c>
      <c r="M73">
        <v>102.4</v>
      </c>
      <c r="N73">
        <v>210</v>
      </c>
      <c r="O73">
        <v>121</v>
      </c>
      <c r="P73">
        <v>7.43801652892562E-2</v>
      </c>
      <c r="Q73">
        <v>9</v>
      </c>
      <c r="R73">
        <v>102.69999999999899</v>
      </c>
      <c r="S73">
        <v>169</v>
      </c>
      <c r="T73">
        <v>102</v>
      </c>
      <c r="U73" s="5">
        <v>5.8823529411764705E-2</v>
      </c>
      <c r="V73">
        <v>6</v>
      </c>
      <c r="W73">
        <v>0.23684210526315699</v>
      </c>
      <c r="X73">
        <v>0.118421052631578</v>
      </c>
      <c r="Y73">
        <v>195</v>
      </c>
      <c r="Z73">
        <v>4</v>
      </c>
      <c r="AA73">
        <v>48.75</v>
      </c>
      <c r="AB73">
        <v>0.240506329113924</v>
      </c>
      <c r="AC73">
        <v>0.113924050632911</v>
      </c>
      <c r="AD73">
        <v>98</v>
      </c>
      <c r="AE73">
        <v>1</v>
      </c>
      <c r="AF73">
        <v>98</v>
      </c>
      <c r="AG73" s="3">
        <v>44718</v>
      </c>
    </row>
    <row r="74" spans="1:34" hidden="1" x14ac:dyDescent="0.25">
      <c r="A74" t="s">
        <v>22</v>
      </c>
      <c r="B74" t="s">
        <v>10</v>
      </c>
      <c r="C74" t="s">
        <v>151</v>
      </c>
      <c r="D74" t="s">
        <v>50</v>
      </c>
      <c r="E74">
        <v>664299</v>
      </c>
      <c r="F74" t="s">
        <v>61</v>
      </c>
      <c r="G74">
        <v>1.11216</v>
      </c>
      <c r="H74">
        <v>2</v>
      </c>
      <c r="I74" t="s">
        <v>328</v>
      </c>
      <c r="J74" t="s">
        <v>50</v>
      </c>
      <c r="K74">
        <v>664034</v>
      </c>
      <c r="M74">
        <v>101.72</v>
      </c>
      <c r="N74">
        <v>242</v>
      </c>
      <c r="O74">
        <v>187</v>
      </c>
      <c r="P74">
        <v>4.2780748663101602E-2</v>
      </c>
      <c r="Q74">
        <v>8</v>
      </c>
      <c r="R74">
        <v>102.86</v>
      </c>
      <c r="S74">
        <v>182</v>
      </c>
      <c r="T74">
        <v>141</v>
      </c>
      <c r="U74" s="5">
        <v>4.2553191489361701E-2</v>
      </c>
      <c r="V74">
        <v>6</v>
      </c>
      <c r="W74">
        <v>0.37962962962962898</v>
      </c>
      <c r="X74">
        <v>0.18518518518518501</v>
      </c>
      <c r="Y74">
        <v>184</v>
      </c>
      <c r="Z74">
        <v>4</v>
      </c>
      <c r="AA74">
        <v>46</v>
      </c>
      <c r="AB74">
        <v>0.46153846153846101</v>
      </c>
      <c r="AC74">
        <v>0.256410256410256</v>
      </c>
      <c r="AD74">
        <v>79</v>
      </c>
      <c r="AE74">
        <v>1</v>
      </c>
      <c r="AF74">
        <v>79</v>
      </c>
      <c r="AG74" s="3">
        <v>44718</v>
      </c>
    </row>
    <row r="75" spans="1:34" hidden="1" x14ac:dyDescent="0.25">
      <c r="A75" t="s">
        <v>27</v>
      </c>
      <c r="B75" t="s">
        <v>64</v>
      </c>
      <c r="C75" t="s">
        <v>334</v>
      </c>
      <c r="D75" t="s">
        <v>63</v>
      </c>
      <c r="E75">
        <v>663738</v>
      </c>
      <c r="F75" t="s">
        <v>61</v>
      </c>
      <c r="G75">
        <v>0.92904000000000009</v>
      </c>
      <c r="H75">
        <v>3</v>
      </c>
      <c r="I75" t="s">
        <v>166</v>
      </c>
      <c r="J75" t="s">
        <v>50</v>
      </c>
      <c r="K75">
        <v>665489</v>
      </c>
      <c r="L75">
        <v>3</v>
      </c>
      <c r="M75">
        <v>108.12</v>
      </c>
      <c r="N75">
        <v>215</v>
      </c>
      <c r="O75">
        <v>154</v>
      </c>
      <c r="P75">
        <v>7.792207792207792E-2</v>
      </c>
      <c r="Q75">
        <v>12</v>
      </c>
      <c r="R75">
        <v>109.18</v>
      </c>
      <c r="S75">
        <v>28</v>
      </c>
      <c r="T75">
        <v>22</v>
      </c>
      <c r="U75" s="5">
        <v>4.5454545454545456E-2</v>
      </c>
      <c r="V75">
        <v>1</v>
      </c>
      <c r="W75">
        <v>0.26451612903225802</v>
      </c>
      <c r="X75">
        <v>0.11612903225806399</v>
      </c>
      <c r="Y75">
        <v>221</v>
      </c>
      <c r="Z75">
        <v>8</v>
      </c>
      <c r="AA75">
        <v>27.625</v>
      </c>
      <c r="AB75">
        <v>0.27659574468085102</v>
      </c>
      <c r="AC75">
        <v>0.12765957446808501</v>
      </c>
      <c r="AD75">
        <v>203</v>
      </c>
      <c r="AE75">
        <v>8</v>
      </c>
      <c r="AF75">
        <v>25.375</v>
      </c>
      <c r="AG75" s="3">
        <v>44718</v>
      </c>
      <c r="AH75">
        <v>1</v>
      </c>
    </row>
    <row r="76" spans="1:34" hidden="1" x14ac:dyDescent="0.25">
      <c r="A76" t="s">
        <v>3</v>
      </c>
      <c r="B76" t="s">
        <v>11</v>
      </c>
      <c r="C76" t="s">
        <v>72</v>
      </c>
      <c r="D76" t="s">
        <v>50</v>
      </c>
      <c r="E76">
        <v>592789</v>
      </c>
      <c r="F76" t="s">
        <v>61</v>
      </c>
      <c r="G76">
        <v>1.0264800000000001</v>
      </c>
      <c r="H76">
        <v>4</v>
      </c>
      <c r="I76" t="s">
        <v>58</v>
      </c>
      <c r="J76" t="s">
        <v>50</v>
      </c>
      <c r="K76">
        <v>593428</v>
      </c>
      <c r="M76">
        <v>101.9</v>
      </c>
      <c r="N76">
        <v>223</v>
      </c>
      <c r="O76">
        <v>154</v>
      </c>
      <c r="P76">
        <v>3.896103896103896E-2</v>
      </c>
      <c r="Q76">
        <v>6</v>
      </c>
      <c r="R76">
        <v>102</v>
      </c>
      <c r="S76">
        <v>179</v>
      </c>
      <c r="T76">
        <v>121</v>
      </c>
      <c r="U76" s="5">
        <v>4.1322314049586778E-2</v>
      </c>
      <c r="V76">
        <v>5</v>
      </c>
      <c r="W76">
        <v>0.23684210526315699</v>
      </c>
      <c r="X76">
        <v>0.118421052631578</v>
      </c>
      <c r="Y76">
        <v>195</v>
      </c>
      <c r="Z76">
        <v>4</v>
      </c>
      <c r="AA76">
        <v>48.75</v>
      </c>
      <c r="AB76">
        <v>0.240506329113924</v>
      </c>
      <c r="AC76">
        <v>0.113924050632911</v>
      </c>
      <c r="AD76">
        <v>98</v>
      </c>
      <c r="AE76">
        <v>1</v>
      </c>
      <c r="AF76">
        <v>98</v>
      </c>
      <c r="AG76" s="3">
        <v>44718</v>
      </c>
    </row>
    <row r="77" spans="1:34" hidden="1" x14ac:dyDescent="0.25">
      <c r="A77" t="s">
        <v>10</v>
      </c>
      <c r="B77" t="s">
        <v>22</v>
      </c>
      <c r="C77" t="s">
        <v>103</v>
      </c>
      <c r="D77" t="s">
        <v>63</v>
      </c>
      <c r="E77">
        <v>592662</v>
      </c>
      <c r="F77" t="s">
        <v>51</v>
      </c>
      <c r="G77">
        <v>1.0625100000000001</v>
      </c>
      <c r="H77">
        <v>4</v>
      </c>
      <c r="I77" t="s">
        <v>67</v>
      </c>
      <c r="J77" t="s">
        <v>63</v>
      </c>
      <c r="K77">
        <v>670541</v>
      </c>
      <c r="M77">
        <v>106.56</v>
      </c>
      <c r="N77">
        <v>200</v>
      </c>
      <c r="O77">
        <v>141</v>
      </c>
      <c r="P77">
        <v>0.11347517730496454</v>
      </c>
      <c r="Q77">
        <v>16</v>
      </c>
      <c r="R77">
        <v>106.26</v>
      </c>
      <c r="S77">
        <v>70</v>
      </c>
      <c r="T77">
        <v>44</v>
      </c>
      <c r="U77" s="5">
        <v>4.5454545454545456E-2</v>
      </c>
      <c r="V77">
        <v>2</v>
      </c>
      <c r="W77">
        <v>0.28125</v>
      </c>
      <c r="X77">
        <v>0.15104166666666599</v>
      </c>
      <c r="Y77">
        <v>298</v>
      </c>
      <c r="Z77">
        <v>14</v>
      </c>
      <c r="AA77">
        <v>21.285714285714285</v>
      </c>
      <c r="AB77">
        <v>0.27272727272727199</v>
      </c>
      <c r="AC77">
        <v>0.21212121212121199</v>
      </c>
      <c r="AD77">
        <v>52</v>
      </c>
      <c r="AE77">
        <v>3</v>
      </c>
      <c r="AF77">
        <v>17.333333333333332</v>
      </c>
      <c r="AG77" s="3">
        <v>44718</v>
      </c>
    </row>
    <row r="78" spans="1:34" hidden="1" x14ac:dyDescent="0.25">
      <c r="A78" t="s">
        <v>24</v>
      </c>
      <c r="B78" t="s">
        <v>25</v>
      </c>
      <c r="C78" t="s">
        <v>78</v>
      </c>
      <c r="D78" t="s">
        <v>63</v>
      </c>
      <c r="E78">
        <v>605488</v>
      </c>
      <c r="F78" t="s">
        <v>61</v>
      </c>
      <c r="G78">
        <v>0.90544999999999998</v>
      </c>
      <c r="H78">
        <v>4</v>
      </c>
      <c r="I78" t="s">
        <v>244</v>
      </c>
      <c r="J78" t="s">
        <v>50</v>
      </c>
      <c r="K78">
        <v>405395</v>
      </c>
      <c r="M78">
        <v>101.16</v>
      </c>
      <c r="N78">
        <v>105</v>
      </c>
      <c r="O78">
        <v>73</v>
      </c>
      <c r="P78">
        <v>5.4794520547945202E-2</v>
      </c>
      <c r="Q78">
        <v>4</v>
      </c>
      <c r="R78">
        <v>103.2</v>
      </c>
      <c r="S78">
        <v>36</v>
      </c>
      <c r="T78">
        <v>27</v>
      </c>
      <c r="U78" s="5">
        <v>7.407407407407407E-2</v>
      </c>
      <c r="V78">
        <v>2</v>
      </c>
      <c r="W78">
        <v>0.27659574468085102</v>
      </c>
      <c r="X78">
        <v>0.159574468085106</v>
      </c>
      <c r="Y78">
        <v>143</v>
      </c>
      <c r="Z78">
        <v>5</v>
      </c>
      <c r="AA78">
        <v>28.6</v>
      </c>
      <c r="AB78">
        <v>0.22727272727272699</v>
      </c>
      <c r="AC78">
        <v>0.10606060606060599</v>
      </c>
      <c r="AD78">
        <v>103</v>
      </c>
      <c r="AE78">
        <v>2</v>
      </c>
      <c r="AF78">
        <v>51.5</v>
      </c>
      <c r="AG78" s="3">
        <v>44719</v>
      </c>
    </row>
    <row r="79" spans="1:34" hidden="1" x14ac:dyDescent="0.25">
      <c r="A79" t="s">
        <v>5</v>
      </c>
      <c r="B79" t="s">
        <v>12</v>
      </c>
      <c r="C79" t="s">
        <v>257</v>
      </c>
      <c r="D79" t="s">
        <v>50</v>
      </c>
      <c r="E79">
        <v>669952</v>
      </c>
      <c r="F79" t="s">
        <v>51</v>
      </c>
      <c r="G79">
        <v>1.08752</v>
      </c>
      <c r="H79">
        <v>2</v>
      </c>
      <c r="I79" t="s">
        <v>292</v>
      </c>
      <c r="J79" t="s">
        <v>50</v>
      </c>
      <c r="K79">
        <v>683734</v>
      </c>
      <c r="M79">
        <v>102.78</v>
      </c>
      <c r="N79">
        <v>143</v>
      </c>
      <c r="O79">
        <v>108</v>
      </c>
      <c r="P79">
        <v>5.5555555555555552E-2</v>
      </c>
      <c r="Q79">
        <v>6</v>
      </c>
      <c r="R79">
        <v>102.4</v>
      </c>
      <c r="S79">
        <v>107</v>
      </c>
      <c r="T79">
        <v>81</v>
      </c>
      <c r="U79" s="5">
        <v>6.1728395061728392E-2</v>
      </c>
      <c r="V79">
        <v>5</v>
      </c>
      <c r="W79">
        <v>0.28571428571428498</v>
      </c>
      <c r="X79">
        <v>0.125</v>
      </c>
      <c r="Y79">
        <v>87</v>
      </c>
      <c r="Z79">
        <v>3</v>
      </c>
      <c r="AA79">
        <v>29</v>
      </c>
      <c r="AB79">
        <v>0.39285714285714202</v>
      </c>
      <c r="AC79">
        <v>0.17857142857142799</v>
      </c>
      <c r="AD79">
        <v>45</v>
      </c>
      <c r="AE79">
        <v>1</v>
      </c>
      <c r="AF79">
        <v>45</v>
      </c>
      <c r="AG79" s="3">
        <v>44719</v>
      </c>
    </row>
    <row r="80" spans="1:34" hidden="1" x14ac:dyDescent="0.25">
      <c r="A80" t="s">
        <v>2</v>
      </c>
      <c r="B80" t="s">
        <v>4</v>
      </c>
      <c r="C80" t="s">
        <v>282</v>
      </c>
      <c r="D80" t="s">
        <v>50</v>
      </c>
      <c r="E80">
        <v>624522</v>
      </c>
      <c r="F80" t="s">
        <v>51</v>
      </c>
      <c r="G80">
        <v>1.2465300000000001</v>
      </c>
      <c r="H80">
        <v>3</v>
      </c>
      <c r="I80" t="s">
        <v>122</v>
      </c>
      <c r="J80" t="s">
        <v>38</v>
      </c>
      <c r="K80">
        <v>623993</v>
      </c>
      <c r="M80">
        <v>101.9</v>
      </c>
      <c r="N80">
        <v>229</v>
      </c>
      <c r="O80">
        <v>153</v>
      </c>
      <c r="P80">
        <v>5.8823529411764705E-2</v>
      </c>
      <c r="Q80">
        <v>9</v>
      </c>
      <c r="R80">
        <v>102.6</v>
      </c>
      <c r="S80">
        <v>149</v>
      </c>
      <c r="T80">
        <v>101</v>
      </c>
      <c r="U80" s="5">
        <v>5.9405940594059403E-2</v>
      </c>
      <c r="V80">
        <v>6</v>
      </c>
      <c r="W80">
        <v>0.22314049586776799</v>
      </c>
      <c r="X80">
        <v>0.12396694214876</v>
      </c>
      <c r="Y80">
        <v>177</v>
      </c>
      <c r="Z80">
        <v>3</v>
      </c>
      <c r="AA80">
        <v>59</v>
      </c>
      <c r="AB80">
        <v>0.19047619047618999</v>
      </c>
      <c r="AC80">
        <v>0.14285714285714199</v>
      </c>
      <c r="AD80">
        <v>73</v>
      </c>
      <c r="AE80">
        <v>0</v>
      </c>
      <c r="AF80">
        <v>0</v>
      </c>
      <c r="AG80" s="3">
        <v>44719</v>
      </c>
    </row>
    <row r="81" spans="1:34" hidden="1" x14ac:dyDescent="0.25">
      <c r="A81" t="s">
        <v>1</v>
      </c>
      <c r="B81" t="s">
        <v>18</v>
      </c>
      <c r="C81" t="s">
        <v>273</v>
      </c>
      <c r="D81" t="s">
        <v>63</v>
      </c>
      <c r="E81">
        <v>608344</v>
      </c>
      <c r="F81" t="s">
        <v>51</v>
      </c>
      <c r="G81">
        <v>1.0001599999999999</v>
      </c>
      <c r="H81">
        <v>3</v>
      </c>
      <c r="I81" t="s">
        <v>54</v>
      </c>
      <c r="J81" t="s">
        <v>50</v>
      </c>
      <c r="K81">
        <v>663586</v>
      </c>
      <c r="M81">
        <v>106.5</v>
      </c>
      <c r="N81">
        <v>237</v>
      </c>
      <c r="O81">
        <v>151</v>
      </c>
      <c r="P81">
        <v>9.2715231788079472E-2</v>
      </c>
      <c r="Q81">
        <v>14</v>
      </c>
      <c r="R81">
        <v>107.78</v>
      </c>
      <c r="S81">
        <v>72</v>
      </c>
      <c r="T81">
        <v>41</v>
      </c>
      <c r="U81" s="5">
        <v>0.12195121951219512</v>
      </c>
      <c r="V81">
        <v>5</v>
      </c>
      <c r="W81">
        <v>0.26174496644295298</v>
      </c>
      <c r="X81">
        <v>0.14093959731543601</v>
      </c>
      <c r="Y81">
        <v>189</v>
      </c>
      <c r="Z81">
        <v>5</v>
      </c>
      <c r="AA81">
        <v>37.799999999999997</v>
      </c>
      <c r="AB81">
        <v>0.28037383177570002</v>
      </c>
      <c r="AC81">
        <v>0.14018691588785001</v>
      </c>
      <c r="AD81">
        <v>136</v>
      </c>
      <c r="AE81">
        <v>3</v>
      </c>
      <c r="AF81">
        <v>45.333333333333336</v>
      </c>
      <c r="AG81" s="3">
        <v>44719</v>
      </c>
    </row>
    <row r="82" spans="1:34" hidden="1" x14ac:dyDescent="0.25">
      <c r="A82" t="s">
        <v>3</v>
      </c>
      <c r="B82" t="s">
        <v>11</v>
      </c>
      <c r="C82" t="s">
        <v>222</v>
      </c>
      <c r="D82" t="s">
        <v>63</v>
      </c>
      <c r="E82">
        <v>660761</v>
      </c>
      <c r="F82" t="s">
        <v>61</v>
      </c>
      <c r="G82">
        <v>1.0264800000000001</v>
      </c>
      <c r="H82">
        <v>9</v>
      </c>
      <c r="I82" t="s">
        <v>174</v>
      </c>
      <c r="J82" t="s">
        <v>50</v>
      </c>
      <c r="K82">
        <v>666915</v>
      </c>
      <c r="M82">
        <v>101.58</v>
      </c>
      <c r="N82">
        <v>151</v>
      </c>
      <c r="O82">
        <v>92</v>
      </c>
      <c r="P82">
        <v>3.2608695652173912E-2</v>
      </c>
      <c r="Q82">
        <v>3</v>
      </c>
      <c r="R82">
        <v>102.4</v>
      </c>
      <c r="S82">
        <v>37</v>
      </c>
      <c r="T82">
        <v>17</v>
      </c>
      <c r="U82" s="5">
        <v>0.11764705882352941</v>
      </c>
      <c r="V82">
        <v>2</v>
      </c>
      <c r="W82">
        <v>0.28070175438596401</v>
      </c>
      <c r="X82">
        <v>0.122807017543859</v>
      </c>
      <c r="Y82">
        <v>85</v>
      </c>
      <c r="Z82">
        <v>4</v>
      </c>
      <c r="AA82">
        <v>21.25</v>
      </c>
      <c r="AB82">
        <v>0.28888888888888797</v>
      </c>
      <c r="AC82">
        <v>0.155555555555555</v>
      </c>
      <c r="AD82">
        <v>69</v>
      </c>
      <c r="AE82">
        <v>4</v>
      </c>
      <c r="AF82">
        <v>17.25</v>
      </c>
      <c r="AG82" s="3">
        <v>44719</v>
      </c>
    </row>
    <row r="83" spans="1:34" hidden="1" x14ac:dyDescent="0.25">
      <c r="A83" t="s">
        <v>6</v>
      </c>
      <c r="B83" t="s">
        <v>0</v>
      </c>
      <c r="C83" t="s">
        <v>195</v>
      </c>
      <c r="D83" t="s">
        <v>63</v>
      </c>
      <c r="E83">
        <v>656457</v>
      </c>
      <c r="F83" t="s">
        <v>51</v>
      </c>
      <c r="G83">
        <v>1.3012999999999999</v>
      </c>
      <c r="H83">
        <v>2</v>
      </c>
      <c r="I83" t="s">
        <v>284</v>
      </c>
      <c r="J83" t="s">
        <v>50</v>
      </c>
      <c r="K83">
        <v>592273</v>
      </c>
      <c r="L83">
        <v>3.1</v>
      </c>
      <c r="M83">
        <v>102.72</v>
      </c>
      <c r="N83">
        <v>188</v>
      </c>
      <c r="O83">
        <v>132</v>
      </c>
      <c r="P83">
        <v>7.575757575757576E-2</v>
      </c>
      <c r="Q83">
        <v>10</v>
      </c>
      <c r="R83">
        <v>103.4</v>
      </c>
      <c r="S83">
        <v>53</v>
      </c>
      <c r="T83">
        <v>38</v>
      </c>
      <c r="U83" s="5">
        <v>0.10526315789473684</v>
      </c>
      <c r="V83">
        <v>4</v>
      </c>
      <c r="W83">
        <v>0.372093023255813</v>
      </c>
      <c r="X83">
        <v>0.186046511627906</v>
      </c>
      <c r="Y83">
        <v>58</v>
      </c>
      <c r="Z83">
        <v>5</v>
      </c>
      <c r="AA83">
        <v>11.6</v>
      </c>
      <c r="AB83">
        <v>0.40625</v>
      </c>
      <c r="AC83">
        <v>0.21875</v>
      </c>
      <c r="AD83">
        <v>40</v>
      </c>
      <c r="AE83">
        <v>5</v>
      </c>
      <c r="AF83">
        <v>8</v>
      </c>
      <c r="AG83" s="3">
        <v>44719</v>
      </c>
      <c r="AH83">
        <v>1</v>
      </c>
    </row>
    <row r="84" spans="1:34" hidden="1" x14ac:dyDescent="0.25">
      <c r="A84" t="s">
        <v>22</v>
      </c>
      <c r="B84" t="s">
        <v>10</v>
      </c>
      <c r="C84" t="s">
        <v>272</v>
      </c>
      <c r="D84" t="s">
        <v>50</v>
      </c>
      <c r="E84">
        <v>434378</v>
      </c>
      <c r="F84" t="s">
        <v>61</v>
      </c>
      <c r="G84">
        <v>1.0625100000000001</v>
      </c>
      <c r="H84">
        <v>9</v>
      </c>
      <c r="I84" t="s">
        <v>77</v>
      </c>
      <c r="J84" t="s">
        <v>38</v>
      </c>
      <c r="K84">
        <v>663728</v>
      </c>
      <c r="M84">
        <v>102.8</v>
      </c>
      <c r="N84">
        <v>91</v>
      </c>
      <c r="O84">
        <v>51</v>
      </c>
      <c r="P84">
        <v>0.11764705882352941</v>
      </c>
      <c r="Q84">
        <v>6</v>
      </c>
      <c r="R84">
        <v>103.24</v>
      </c>
      <c r="S84">
        <v>66</v>
      </c>
      <c r="T84">
        <v>39</v>
      </c>
      <c r="U84" s="5">
        <v>0.10256410256410256</v>
      </c>
      <c r="V84">
        <v>4</v>
      </c>
      <c r="W84">
        <v>0.33333333333333298</v>
      </c>
      <c r="X84">
        <v>0.15757575757575701</v>
      </c>
      <c r="Y84">
        <v>242</v>
      </c>
      <c r="Z84">
        <v>9</v>
      </c>
      <c r="AA84">
        <v>26.888888888888889</v>
      </c>
      <c r="AB84">
        <v>0.33333333333333298</v>
      </c>
      <c r="AC84">
        <v>0.16049382716049301</v>
      </c>
      <c r="AD84">
        <v>122</v>
      </c>
      <c r="AE84">
        <v>3</v>
      </c>
      <c r="AF84">
        <v>40.666666666666664</v>
      </c>
      <c r="AG84" s="3">
        <v>44719</v>
      </c>
    </row>
    <row r="85" spans="1:34" hidden="1" x14ac:dyDescent="0.25">
      <c r="A85" t="s">
        <v>3</v>
      </c>
      <c r="B85" t="s">
        <v>11</v>
      </c>
      <c r="C85" t="s">
        <v>222</v>
      </c>
      <c r="D85" t="s">
        <v>63</v>
      </c>
      <c r="E85">
        <v>660761</v>
      </c>
      <c r="F85" t="s">
        <v>61</v>
      </c>
      <c r="G85">
        <v>1.0264800000000001</v>
      </c>
      <c r="H85">
        <v>8</v>
      </c>
      <c r="I85" t="s">
        <v>173</v>
      </c>
      <c r="J85" t="s">
        <v>50</v>
      </c>
      <c r="K85">
        <v>624414</v>
      </c>
      <c r="M85">
        <v>103.1</v>
      </c>
      <c r="N85">
        <v>85</v>
      </c>
      <c r="O85">
        <v>64</v>
      </c>
      <c r="P85">
        <v>4.6875E-2</v>
      </c>
      <c r="Q85">
        <v>3</v>
      </c>
      <c r="R85">
        <v>104.22</v>
      </c>
      <c r="S85">
        <v>31</v>
      </c>
      <c r="T85">
        <v>21</v>
      </c>
      <c r="U85" s="5">
        <v>4.7619047619047616E-2</v>
      </c>
      <c r="V85">
        <v>1</v>
      </c>
      <c r="W85">
        <v>0.28070175438596401</v>
      </c>
      <c r="X85">
        <v>0.122807017543859</v>
      </c>
      <c r="Y85">
        <v>85</v>
      </c>
      <c r="Z85">
        <v>4</v>
      </c>
      <c r="AA85">
        <v>21.25</v>
      </c>
      <c r="AB85">
        <v>0.28888888888888797</v>
      </c>
      <c r="AC85">
        <v>0.155555555555555</v>
      </c>
      <c r="AD85">
        <v>69</v>
      </c>
      <c r="AE85">
        <v>4</v>
      </c>
      <c r="AF85">
        <v>17.25</v>
      </c>
      <c r="AG85" s="3">
        <v>44719</v>
      </c>
    </row>
    <row r="86" spans="1:34" hidden="1" x14ac:dyDescent="0.25">
      <c r="A86" t="s">
        <v>4</v>
      </c>
      <c r="B86" t="s">
        <v>2</v>
      </c>
      <c r="C86" t="s">
        <v>364</v>
      </c>
      <c r="D86" t="s">
        <v>50</v>
      </c>
      <c r="E86">
        <v>680694</v>
      </c>
      <c r="F86" t="s">
        <v>61</v>
      </c>
      <c r="G86">
        <v>1.3475999999999999</v>
      </c>
      <c r="H86">
        <v>1</v>
      </c>
      <c r="I86" t="s">
        <v>201</v>
      </c>
      <c r="J86" t="s">
        <v>50</v>
      </c>
      <c r="K86">
        <v>666624</v>
      </c>
      <c r="L86">
        <v>4.8</v>
      </c>
      <c r="M86">
        <v>103.5</v>
      </c>
      <c r="N86">
        <v>92</v>
      </c>
      <c r="O86">
        <v>60</v>
      </c>
      <c r="P86">
        <v>3.3333333333333333E-2</v>
      </c>
      <c r="Q86">
        <v>2</v>
      </c>
      <c r="R86">
        <v>103.5</v>
      </c>
      <c r="S86">
        <v>71</v>
      </c>
      <c r="T86">
        <v>47</v>
      </c>
      <c r="U86" s="5">
        <v>2.1276595744680851E-2</v>
      </c>
      <c r="V86">
        <v>1</v>
      </c>
      <c r="W86">
        <v>0.28421052631578902</v>
      </c>
      <c r="X86">
        <v>0.12631578947368399</v>
      </c>
      <c r="Y86">
        <v>144</v>
      </c>
      <c r="Z86">
        <v>8</v>
      </c>
      <c r="AA86">
        <v>18</v>
      </c>
      <c r="AB86">
        <v>0.35185185185185103</v>
      </c>
      <c r="AC86">
        <v>0.148148148148148</v>
      </c>
      <c r="AD86">
        <v>79</v>
      </c>
      <c r="AE86">
        <v>7</v>
      </c>
      <c r="AF86">
        <v>11.285714285714286</v>
      </c>
      <c r="AG86" s="3">
        <v>44719</v>
      </c>
      <c r="AH86">
        <v>1</v>
      </c>
    </row>
    <row r="87" spans="1:34" hidden="1" x14ac:dyDescent="0.25">
      <c r="A87" t="s">
        <v>26</v>
      </c>
      <c r="B87" t="s">
        <v>7</v>
      </c>
      <c r="C87" t="s">
        <v>405</v>
      </c>
      <c r="D87" t="s">
        <v>50</v>
      </c>
      <c r="E87">
        <v>615698</v>
      </c>
      <c r="F87" t="s">
        <v>61</v>
      </c>
      <c r="G87">
        <v>1.11564</v>
      </c>
      <c r="H87">
        <v>2</v>
      </c>
      <c r="I87" t="s">
        <v>113</v>
      </c>
      <c r="J87" t="s">
        <v>63</v>
      </c>
      <c r="K87">
        <v>608369</v>
      </c>
      <c r="M87">
        <v>102.7</v>
      </c>
      <c r="N87">
        <v>221</v>
      </c>
      <c r="O87">
        <v>166</v>
      </c>
      <c r="P87">
        <v>6.6265060240963861E-2</v>
      </c>
      <c r="Q87">
        <v>11</v>
      </c>
      <c r="R87">
        <v>103.46</v>
      </c>
      <c r="S87">
        <v>142</v>
      </c>
      <c r="T87">
        <v>107</v>
      </c>
      <c r="U87" s="5">
        <v>4.6728971962616821E-2</v>
      </c>
      <c r="V87">
        <v>5</v>
      </c>
      <c r="W87">
        <v>0.306748466257668</v>
      </c>
      <c r="X87">
        <v>8.5889570552147201E-2</v>
      </c>
      <c r="Y87">
        <v>218</v>
      </c>
      <c r="Z87">
        <v>3</v>
      </c>
      <c r="AA87">
        <v>72.666666666666671</v>
      </c>
      <c r="AB87">
        <v>0.33333333333333298</v>
      </c>
      <c r="AC87">
        <v>0.1</v>
      </c>
      <c r="AD87">
        <v>92</v>
      </c>
      <c r="AE87">
        <v>2</v>
      </c>
      <c r="AF87">
        <v>46</v>
      </c>
      <c r="AG87" s="3">
        <v>44719</v>
      </c>
    </row>
    <row r="88" spans="1:34" hidden="1" x14ac:dyDescent="0.25">
      <c r="A88" t="s">
        <v>1</v>
      </c>
      <c r="B88" t="s">
        <v>18</v>
      </c>
      <c r="C88" t="s">
        <v>273</v>
      </c>
      <c r="D88" t="s">
        <v>63</v>
      </c>
      <c r="E88">
        <v>608344</v>
      </c>
      <c r="F88" t="s">
        <v>51</v>
      </c>
      <c r="G88">
        <v>1.0001599999999999</v>
      </c>
      <c r="H88">
        <v>2</v>
      </c>
      <c r="I88" t="s">
        <v>53</v>
      </c>
      <c r="J88" t="s">
        <v>50</v>
      </c>
      <c r="K88">
        <v>621020</v>
      </c>
      <c r="M88">
        <v>102.9</v>
      </c>
      <c r="N88">
        <v>220</v>
      </c>
      <c r="O88">
        <v>136</v>
      </c>
      <c r="P88">
        <v>4.4117647058823532E-2</v>
      </c>
      <c r="Q88">
        <v>6</v>
      </c>
      <c r="R88">
        <v>103.9</v>
      </c>
      <c r="S88">
        <v>58</v>
      </c>
      <c r="T88">
        <v>36</v>
      </c>
      <c r="U88" s="5">
        <v>5.5555555555555552E-2</v>
      </c>
      <c r="V88">
        <v>2</v>
      </c>
      <c r="W88">
        <v>0.26174496644295298</v>
      </c>
      <c r="X88">
        <v>0.14093959731543601</v>
      </c>
      <c r="Y88">
        <v>189</v>
      </c>
      <c r="Z88">
        <v>5</v>
      </c>
      <c r="AA88">
        <v>37.799999999999997</v>
      </c>
      <c r="AB88">
        <v>0.28037383177570002</v>
      </c>
      <c r="AC88">
        <v>0.14018691588785001</v>
      </c>
      <c r="AD88">
        <v>136</v>
      </c>
      <c r="AE88">
        <v>3</v>
      </c>
      <c r="AF88">
        <v>45.333333333333336</v>
      </c>
      <c r="AG88" s="3">
        <v>44719</v>
      </c>
    </row>
    <row r="89" spans="1:34" hidden="1" x14ac:dyDescent="0.25">
      <c r="A89" t="s">
        <v>22</v>
      </c>
      <c r="B89" t="s">
        <v>10</v>
      </c>
      <c r="C89" t="s">
        <v>272</v>
      </c>
      <c r="D89" t="s">
        <v>50</v>
      </c>
      <c r="E89">
        <v>434378</v>
      </c>
      <c r="F89" t="s">
        <v>61</v>
      </c>
      <c r="G89">
        <v>1.11216</v>
      </c>
      <c r="H89">
        <v>5</v>
      </c>
      <c r="I89" t="s">
        <v>76</v>
      </c>
      <c r="J89" t="s">
        <v>50</v>
      </c>
      <c r="K89">
        <v>553993</v>
      </c>
      <c r="M89">
        <v>102.44</v>
      </c>
      <c r="N89">
        <v>228</v>
      </c>
      <c r="O89">
        <v>126</v>
      </c>
      <c r="P89">
        <v>8.7301587301587297E-2</v>
      </c>
      <c r="Q89">
        <v>11</v>
      </c>
      <c r="R89">
        <v>102.5</v>
      </c>
      <c r="S89">
        <v>171</v>
      </c>
      <c r="T89">
        <v>98</v>
      </c>
      <c r="U89" s="5">
        <v>9.1836734693877556E-2</v>
      </c>
      <c r="V89">
        <v>9</v>
      </c>
      <c r="W89">
        <v>0.33333333333333298</v>
      </c>
      <c r="X89">
        <v>0.15757575757575701</v>
      </c>
      <c r="Y89">
        <v>242</v>
      </c>
      <c r="Z89">
        <v>9</v>
      </c>
      <c r="AA89">
        <v>26.888888888888889</v>
      </c>
      <c r="AB89">
        <v>0.33333333333333298</v>
      </c>
      <c r="AC89">
        <v>0.15476190476190399</v>
      </c>
      <c r="AD89">
        <v>120</v>
      </c>
      <c r="AE89">
        <v>6</v>
      </c>
      <c r="AF89">
        <v>20</v>
      </c>
      <c r="AG89" s="3">
        <v>44719</v>
      </c>
    </row>
    <row r="90" spans="1:34" hidden="1" x14ac:dyDescent="0.25">
      <c r="A90" t="s">
        <v>1</v>
      </c>
      <c r="B90" t="s">
        <v>18</v>
      </c>
      <c r="C90" t="s">
        <v>273</v>
      </c>
      <c r="D90" t="s">
        <v>63</v>
      </c>
      <c r="E90">
        <v>608344</v>
      </c>
      <c r="F90" t="s">
        <v>51</v>
      </c>
      <c r="G90">
        <v>1.0001599999999999</v>
      </c>
      <c r="H90">
        <v>8</v>
      </c>
      <c r="I90" t="s">
        <v>406</v>
      </c>
      <c r="J90" t="s">
        <v>50</v>
      </c>
      <c r="K90">
        <v>628338</v>
      </c>
      <c r="L90">
        <v>9</v>
      </c>
      <c r="M90">
        <v>99.7</v>
      </c>
      <c r="N90">
        <v>52</v>
      </c>
      <c r="O90">
        <v>23</v>
      </c>
      <c r="P90">
        <v>8.6956521739130432E-2</v>
      </c>
      <c r="Q90">
        <v>2</v>
      </c>
      <c r="R90">
        <v>104.4</v>
      </c>
      <c r="S90">
        <v>27</v>
      </c>
      <c r="T90">
        <v>12</v>
      </c>
      <c r="U90" s="5">
        <v>8.3333333333333329E-2</v>
      </c>
      <c r="V90">
        <v>1</v>
      </c>
      <c r="W90">
        <v>0.26174496644295298</v>
      </c>
      <c r="X90">
        <v>0.14093959731543601</v>
      </c>
      <c r="Y90">
        <v>189</v>
      </c>
      <c r="Z90">
        <v>5</v>
      </c>
      <c r="AA90">
        <v>37.799999999999997</v>
      </c>
      <c r="AB90">
        <v>0.28037383177570002</v>
      </c>
      <c r="AC90">
        <v>0.14018691588785001</v>
      </c>
      <c r="AD90">
        <v>136</v>
      </c>
      <c r="AE90">
        <v>3</v>
      </c>
      <c r="AF90">
        <v>45.333333333333336</v>
      </c>
      <c r="AG90" s="3">
        <v>44719</v>
      </c>
      <c r="AH90">
        <v>1</v>
      </c>
    </row>
    <row r="91" spans="1:34" hidden="1" x14ac:dyDescent="0.25">
      <c r="A91" t="s">
        <v>14</v>
      </c>
      <c r="B91" t="s">
        <v>19</v>
      </c>
      <c r="C91" t="s">
        <v>327</v>
      </c>
      <c r="D91" t="s">
        <v>63</v>
      </c>
      <c r="E91">
        <v>624133</v>
      </c>
      <c r="F91" t="s">
        <v>51</v>
      </c>
      <c r="G91">
        <v>1.12632</v>
      </c>
      <c r="H91">
        <v>5</v>
      </c>
      <c r="I91" t="s">
        <v>388</v>
      </c>
      <c r="J91" t="s">
        <v>50</v>
      </c>
      <c r="K91">
        <v>592669</v>
      </c>
      <c r="M91">
        <v>102.48</v>
      </c>
      <c r="N91">
        <v>155</v>
      </c>
      <c r="O91">
        <v>107</v>
      </c>
      <c r="P91">
        <v>8.4112149532710276E-2</v>
      </c>
      <c r="Q91">
        <v>9</v>
      </c>
      <c r="R91">
        <v>103.8</v>
      </c>
      <c r="S91">
        <v>45</v>
      </c>
      <c r="T91">
        <v>30</v>
      </c>
      <c r="U91" s="5">
        <v>0.16666666666666666</v>
      </c>
      <c r="V91">
        <v>5</v>
      </c>
      <c r="W91">
        <v>0.22516556291390699</v>
      </c>
      <c r="X91">
        <v>9.9337748344370799E-2</v>
      </c>
      <c r="Y91">
        <v>216</v>
      </c>
      <c r="Z91">
        <v>6</v>
      </c>
      <c r="AA91">
        <v>36</v>
      </c>
      <c r="AB91">
        <v>0.24590163934426201</v>
      </c>
      <c r="AC91">
        <v>0.12295081967213101</v>
      </c>
      <c r="AD91">
        <v>175</v>
      </c>
      <c r="AE91">
        <v>6</v>
      </c>
      <c r="AF91">
        <v>29.166666666666668</v>
      </c>
      <c r="AG91" s="3">
        <v>44719</v>
      </c>
    </row>
    <row r="92" spans="1:34" hidden="1" x14ac:dyDescent="0.25">
      <c r="A92" t="s">
        <v>5</v>
      </c>
      <c r="B92" t="s">
        <v>12</v>
      </c>
      <c r="C92" t="s">
        <v>257</v>
      </c>
      <c r="D92" t="s">
        <v>50</v>
      </c>
      <c r="E92">
        <v>669952</v>
      </c>
      <c r="F92" t="s">
        <v>51</v>
      </c>
      <c r="G92">
        <v>1.08752</v>
      </c>
      <c r="H92">
        <v>6</v>
      </c>
      <c r="I92" t="s">
        <v>310</v>
      </c>
      <c r="J92" t="s">
        <v>50</v>
      </c>
      <c r="K92">
        <v>669394</v>
      </c>
      <c r="M92">
        <v>105.84</v>
      </c>
      <c r="N92">
        <v>115</v>
      </c>
      <c r="O92">
        <v>74</v>
      </c>
      <c r="P92">
        <v>6.7567567567567571E-2</v>
      </c>
      <c r="Q92">
        <v>5</v>
      </c>
      <c r="R92">
        <v>103.6</v>
      </c>
      <c r="S92">
        <v>86</v>
      </c>
      <c r="T92">
        <v>58</v>
      </c>
      <c r="U92" s="5">
        <v>5.1724137931034482E-2</v>
      </c>
      <c r="V92">
        <v>3</v>
      </c>
      <c r="W92">
        <v>0.28571428571428498</v>
      </c>
      <c r="X92">
        <v>0.125</v>
      </c>
      <c r="Y92">
        <v>87</v>
      </c>
      <c r="Z92">
        <v>3</v>
      </c>
      <c r="AA92">
        <v>29</v>
      </c>
      <c r="AB92">
        <v>0.39285714285714202</v>
      </c>
      <c r="AC92">
        <v>0.17857142857142799</v>
      </c>
      <c r="AD92">
        <v>45</v>
      </c>
      <c r="AE92">
        <v>1</v>
      </c>
      <c r="AF92">
        <v>45</v>
      </c>
      <c r="AG92" s="3">
        <v>44719</v>
      </c>
    </row>
    <row r="93" spans="1:34" hidden="1" x14ac:dyDescent="0.25">
      <c r="A93" t="s">
        <v>11</v>
      </c>
      <c r="B93" t="s">
        <v>3</v>
      </c>
      <c r="C93" t="s">
        <v>407</v>
      </c>
      <c r="D93" t="s">
        <v>50</v>
      </c>
      <c r="E93">
        <v>676477</v>
      </c>
      <c r="F93" t="s">
        <v>51</v>
      </c>
      <c r="G93">
        <v>1.2732300000000001</v>
      </c>
      <c r="H93">
        <v>4</v>
      </c>
      <c r="I93" t="s">
        <v>139</v>
      </c>
      <c r="J93" t="s">
        <v>63</v>
      </c>
      <c r="K93">
        <v>665120</v>
      </c>
      <c r="M93">
        <v>103</v>
      </c>
      <c r="N93">
        <v>206</v>
      </c>
      <c r="O93">
        <v>136</v>
      </c>
      <c r="P93">
        <v>7.3529411764705885E-2</v>
      </c>
      <c r="Q93">
        <v>10</v>
      </c>
      <c r="R93">
        <v>103</v>
      </c>
      <c r="S93">
        <v>156</v>
      </c>
      <c r="T93">
        <v>101</v>
      </c>
      <c r="U93" s="5">
        <v>8.9108910891089105E-2</v>
      </c>
      <c r="V93">
        <v>9</v>
      </c>
      <c r="W93">
        <v>0.224</v>
      </c>
      <c r="X93">
        <v>9.6000000000000002E-2</v>
      </c>
      <c r="Y93">
        <v>181</v>
      </c>
      <c r="Z93">
        <v>5</v>
      </c>
      <c r="AA93">
        <v>36.200000000000003</v>
      </c>
      <c r="AB93">
        <v>0.25454545454545402</v>
      </c>
      <c r="AC93">
        <v>0.109090909090909</v>
      </c>
      <c r="AD93">
        <v>77</v>
      </c>
      <c r="AE93">
        <v>1</v>
      </c>
      <c r="AF93">
        <v>77</v>
      </c>
      <c r="AG93" s="3">
        <v>44719</v>
      </c>
    </row>
    <row r="94" spans="1:34" hidden="1" x14ac:dyDescent="0.25">
      <c r="A94" t="s">
        <v>10</v>
      </c>
      <c r="B94" t="s">
        <v>22</v>
      </c>
      <c r="C94" t="s">
        <v>215</v>
      </c>
      <c r="D94" t="s">
        <v>50</v>
      </c>
      <c r="E94">
        <v>623167</v>
      </c>
      <c r="F94" t="s">
        <v>51</v>
      </c>
      <c r="G94">
        <v>1.0625100000000001</v>
      </c>
      <c r="H94">
        <v>8</v>
      </c>
      <c r="I94" t="s">
        <v>322</v>
      </c>
      <c r="J94" t="s">
        <v>63</v>
      </c>
      <c r="K94">
        <v>488771</v>
      </c>
      <c r="M94">
        <v>102.34</v>
      </c>
      <c r="N94">
        <v>59</v>
      </c>
      <c r="O94">
        <v>24</v>
      </c>
      <c r="P94">
        <v>0</v>
      </c>
      <c r="Q94">
        <v>0</v>
      </c>
      <c r="R94">
        <v>102.4</v>
      </c>
      <c r="S94">
        <v>51</v>
      </c>
      <c r="T94">
        <v>21</v>
      </c>
      <c r="U94" s="5">
        <v>0</v>
      </c>
      <c r="V94">
        <v>0</v>
      </c>
      <c r="W94">
        <v>0.33888888888888802</v>
      </c>
      <c r="X94">
        <v>0.155555555555555</v>
      </c>
      <c r="Y94">
        <v>239</v>
      </c>
      <c r="Z94">
        <v>9</v>
      </c>
      <c r="AA94">
        <v>26.555555555555557</v>
      </c>
      <c r="AB94">
        <v>0.30434782608695599</v>
      </c>
      <c r="AC94">
        <v>0.13043478260869501</v>
      </c>
      <c r="AD94">
        <v>93</v>
      </c>
      <c r="AE94">
        <v>3</v>
      </c>
      <c r="AF94">
        <v>31</v>
      </c>
      <c r="AG94" s="3">
        <v>44719</v>
      </c>
    </row>
    <row r="95" spans="1:34" hidden="1" x14ac:dyDescent="0.25">
      <c r="A95" t="s">
        <v>10</v>
      </c>
      <c r="B95" t="s">
        <v>22</v>
      </c>
      <c r="C95" t="s">
        <v>215</v>
      </c>
      <c r="D95" t="s">
        <v>50</v>
      </c>
      <c r="E95">
        <v>623167</v>
      </c>
      <c r="F95" t="s">
        <v>51</v>
      </c>
      <c r="G95">
        <v>1.11216</v>
      </c>
      <c r="H95">
        <v>7</v>
      </c>
      <c r="I95" t="s">
        <v>66</v>
      </c>
      <c r="J95" t="s">
        <v>50</v>
      </c>
      <c r="K95">
        <v>665161</v>
      </c>
      <c r="M95">
        <v>102.7</v>
      </c>
      <c r="N95">
        <v>190</v>
      </c>
      <c r="O95">
        <v>131</v>
      </c>
      <c r="P95">
        <v>6.1068702290076333E-2</v>
      </c>
      <c r="Q95">
        <v>8</v>
      </c>
      <c r="R95">
        <v>103.2</v>
      </c>
      <c r="S95">
        <v>138</v>
      </c>
      <c r="T95">
        <v>91</v>
      </c>
      <c r="U95" s="5">
        <v>5.4945054945054944E-2</v>
      </c>
      <c r="V95">
        <v>5</v>
      </c>
      <c r="W95">
        <v>0.33888888888888802</v>
      </c>
      <c r="X95">
        <v>0.155555555555555</v>
      </c>
      <c r="Y95">
        <v>239</v>
      </c>
      <c r="Z95">
        <v>9</v>
      </c>
      <c r="AA95">
        <v>26.555555555555557</v>
      </c>
      <c r="AB95">
        <v>0.36036036036036001</v>
      </c>
      <c r="AC95">
        <v>0.171171171171171</v>
      </c>
      <c r="AD95">
        <v>146</v>
      </c>
      <c r="AE95">
        <v>6</v>
      </c>
      <c r="AF95">
        <v>24.333333333333332</v>
      </c>
      <c r="AG95" s="3">
        <v>44719</v>
      </c>
    </row>
    <row r="96" spans="1:34" hidden="1" x14ac:dyDescent="0.25">
      <c r="A96" t="s">
        <v>17</v>
      </c>
      <c r="B96" t="s">
        <v>15</v>
      </c>
      <c r="C96" t="s">
        <v>408</v>
      </c>
      <c r="D96" t="s">
        <v>50</v>
      </c>
      <c r="E96">
        <v>663485</v>
      </c>
      <c r="F96" t="s">
        <v>61</v>
      </c>
      <c r="G96">
        <v>0.93806</v>
      </c>
      <c r="H96">
        <v>9</v>
      </c>
      <c r="I96" t="s">
        <v>102</v>
      </c>
      <c r="J96" t="s">
        <v>63</v>
      </c>
      <c r="K96">
        <v>608336</v>
      </c>
      <c r="M96">
        <v>104.46</v>
      </c>
      <c r="N96">
        <v>155</v>
      </c>
      <c r="O96">
        <v>76</v>
      </c>
      <c r="P96">
        <v>7.8947368421052627E-2</v>
      </c>
      <c r="Q96">
        <v>6</v>
      </c>
      <c r="R96">
        <v>105.66</v>
      </c>
      <c r="S96">
        <v>107</v>
      </c>
      <c r="T96">
        <v>55</v>
      </c>
      <c r="U96" s="5">
        <v>9.0909090909090912E-2</v>
      </c>
      <c r="V96">
        <v>5</v>
      </c>
      <c r="W96">
        <v>0.30434782608695599</v>
      </c>
      <c r="X96">
        <v>0.17391304347826</v>
      </c>
      <c r="Y96">
        <v>37</v>
      </c>
      <c r="Z96">
        <v>2</v>
      </c>
      <c r="AA96">
        <v>18.5</v>
      </c>
      <c r="AB96">
        <v>0.41666666666666602</v>
      </c>
      <c r="AC96">
        <v>0.25</v>
      </c>
      <c r="AD96">
        <v>19</v>
      </c>
      <c r="AE96">
        <v>1</v>
      </c>
      <c r="AF96">
        <v>19</v>
      </c>
      <c r="AG96" s="3">
        <v>44719</v>
      </c>
    </row>
    <row r="97" spans="1:35" hidden="1" x14ac:dyDescent="0.25">
      <c r="A97" t="s">
        <v>5</v>
      </c>
      <c r="B97" t="s">
        <v>12</v>
      </c>
      <c r="C97" t="s">
        <v>257</v>
      </c>
      <c r="D97" t="s">
        <v>50</v>
      </c>
      <c r="E97">
        <v>669952</v>
      </c>
      <c r="F97" t="s">
        <v>51</v>
      </c>
      <c r="G97">
        <v>1.08752</v>
      </c>
      <c r="H97">
        <v>4</v>
      </c>
      <c r="I97" t="s">
        <v>268</v>
      </c>
      <c r="J97" t="s">
        <v>50</v>
      </c>
      <c r="K97">
        <v>547989</v>
      </c>
      <c r="M97">
        <v>104.38</v>
      </c>
      <c r="N97">
        <v>217</v>
      </c>
      <c r="O97">
        <v>154</v>
      </c>
      <c r="P97">
        <v>4.5454545454545456E-2</v>
      </c>
      <c r="Q97">
        <v>7</v>
      </c>
      <c r="R97">
        <v>104.179999999999</v>
      </c>
      <c r="S97">
        <v>176</v>
      </c>
      <c r="T97">
        <v>126</v>
      </c>
      <c r="U97" s="5">
        <v>3.1746031746031744E-2</v>
      </c>
      <c r="V97">
        <v>4</v>
      </c>
      <c r="W97">
        <v>0.28571428571428498</v>
      </c>
      <c r="X97">
        <v>0.125</v>
      </c>
      <c r="Y97">
        <v>87</v>
      </c>
      <c r="Z97">
        <v>3</v>
      </c>
      <c r="AA97">
        <v>29</v>
      </c>
      <c r="AB97">
        <v>0.39285714285714202</v>
      </c>
      <c r="AC97">
        <v>0.17857142857142799</v>
      </c>
      <c r="AD97">
        <v>45</v>
      </c>
      <c r="AE97">
        <v>1</v>
      </c>
      <c r="AF97">
        <v>45</v>
      </c>
      <c r="AG97" s="3">
        <v>44719</v>
      </c>
    </row>
    <row r="98" spans="1:35" hidden="1" x14ac:dyDescent="0.25">
      <c r="A98" t="s">
        <v>22</v>
      </c>
      <c r="B98" t="s">
        <v>10</v>
      </c>
      <c r="C98" t="s">
        <v>272</v>
      </c>
      <c r="D98" t="s">
        <v>50</v>
      </c>
      <c r="E98">
        <v>434378</v>
      </c>
      <c r="F98" t="s">
        <v>61</v>
      </c>
      <c r="G98">
        <v>1.11216</v>
      </c>
      <c r="H98">
        <v>3</v>
      </c>
      <c r="I98" t="s">
        <v>75</v>
      </c>
      <c r="J98" t="s">
        <v>50</v>
      </c>
      <c r="K98">
        <v>677594</v>
      </c>
      <c r="M98">
        <v>106.1</v>
      </c>
      <c r="N98">
        <v>222</v>
      </c>
      <c r="O98">
        <v>140</v>
      </c>
      <c r="P98">
        <v>0.05</v>
      </c>
      <c r="Q98">
        <v>7</v>
      </c>
      <c r="R98">
        <v>105.8</v>
      </c>
      <c r="S98">
        <v>165</v>
      </c>
      <c r="T98">
        <v>107</v>
      </c>
      <c r="U98" s="5">
        <v>4.6728971962616821E-2</v>
      </c>
      <c r="V98">
        <v>5</v>
      </c>
      <c r="W98">
        <v>0.33333333333333298</v>
      </c>
      <c r="X98">
        <v>0.15757575757575701</v>
      </c>
      <c r="Y98">
        <v>242</v>
      </c>
      <c r="Z98">
        <v>9</v>
      </c>
      <c r="AA98">
        <v>26.888888888888889</v>
      </c>
      <c r="AB98">
        <v>0.33333333333333298</v>
      </c>
      <c r="AC98">
        <v>0.15476190476190399</v>
      </c>
      <c r="AD98">
        <v>120</v>
      </c>
      <c r="AE98">
        <v>6</v>
      </c>
      <c r="AF98">
        <v>20</v>
      </c>
      <c r="AG98" s="3">
        <v>44719</v>
      </c>
    </row>
    <row r="99" spans="1:35" hidden="1" x14ac:dyDescent="0.25">
      <c r="A99" t="s">
        <v>10</v>
      </c>
      <c r="B99" t="s">
        <v>22</v>
      </c>
      <c r="C99" t="s">
        <v>215</v>
      </c>
      <c r="D99" t="s">
        <v>50</v>
      </c>
      <c r="E99">
        <v>623167</v>
      </c>
      <c r="F99" t="s">
        <v>51</v>
      </c>
      <c r="G99">
        <v>1.0625100000000001</v>
      </c>
      <c r="H99">
        <v>5</v>
      </c>
      <c r="I99" t="s">
        <v>68</v>
      </c>
      <c r="J99" t="s">
        <v>63</v>
      </c>
      <c r="K99">
        <v>663656</v>
      </c>
      <c r="M99">
        <v>102.1</v>
      </c>
      <c r="N99">
        <v>201</v>
      </c>
      <c r="O99">
        <v>136</v>
      </c>
      <c r="P99">
        <v>7.3529411764705885E-2</v>
      </c>
      <c r="Q99">
        <v>10</v>
      </c>
      <c r="R99">
        <v>102.1</v>
      </c>
      <c r="S99">
        <v>139</v>
      </c>
      <c r="T99">
        <v>90</v>
      </c>
      <c r="U99" s="5">
        <v>8.8888888888888892E-2</v>
      </c>
      <c r="V99">
        <v>8</v>
      </c>
      <c r="W99">
        <v>0.33888888888888802</v>
      </c>
      <c r="X99">
        <v>0.155555555555555</v>
      </c>
      <c r="Y99">
        <v>239</v>
      </c>
      <c r="Z99">
        <v>9</v>
      </c>
      <c r="AA99">
        <v>26.555555555555557</v>
      </c>
      <c r="AB99">
        <v>0.30434782608695599</v>
      </c>
      <c r="AC99">
        <v>0.13043478260869501</v>
      </c>
      <c r="AD99">
        <v>93</v>
      </c>
      <c r="AE99">
        <v>3</v>
      </c>
      <c r="AF99">
        <v>31</v>
      </c>
      <c r="AG99" s="3">
        <v>44719</v>
      </c>
    </row>
    <row r="100" spans="1:35" hidden="1" x14ac:dyDescent="0.25">
      <c r="A100" t="s">
        <v>5</v>
      </c>
      <c r="B100" t="s">
        <v>12</v>
      </c>
      <c r="C100" t="s">
        <v>257</v>
      </c>
      <c r="D100" t="s">
        <v>50</v>
      </c>
      <c r="E100">
        <v>669952</v>
      </c>
      <c r="F100" t="s">
        <v>51</v>
      </c>
      <c r="G100">
        <v>1.08752</v>
      </c>
      <c r="H100">
        <v>3</v>
      </c>
      <c r="I100" t="s">
        <v>267</v>
      </c>
      <c r="J100" t="s">
        <v>50</v>
      </c>
      <c r="K100">
        <v>673357</v>
      </c>
      <c r="M100">
        <v>101.98</v>
      </c>
      <c r="N100">
        <v>166</v>
      </c>
      <c r="O100">
        <v>128</v>
      </c>
      <c r="P100">
        <v>4.6875E-2</v>
      </c>
      <c r="Q100">
        <v>6</v>
      </c>
      <c r="R100">
        <v>102.36</v>
      </c>
      <c r="S100">
        <v>126</v>
      </c>
      <c r="T100">
        <v>99</v>
      </c>
      <c r="U100" s="5">
        <v>4.0404040404040407E-2</v>
      </c>
      <c r="V100">
        <v>4</v>
      </c>
      <c r="W100">
        <v>0.28571428571428498</v>
      </c>
      <c r="X100">
        <v>0.125</v>
      </c>
      <c r="Y100">
        <v>87</v>
      </c>
      <c r="Z100">
        <v>3</v>
      </c>
      <c r="AA100">
        <v>29</v>
      </c>
      <c r="AB100">
        <v>0.39285714285714202</v>
      </c>
      <c r="AC100">
        <v>0.17857142857142799</v>
      </c>
      <c r="AD100">
        <v>45</v>
      </c>
      <c r="AE100">
        <v>1</v>
      </c>
      <c r="AF100">
        <v>45</v>
      </c>
      <c r="AG100" s="3">
        <v>44719</v>
      </c>
    </row>
    <row r="101" spans="1:35" hidden="1" x14ac:dyDescent="0.25">
      <c r="A101" t="s">
        <v>21</v>
      </c>
      <c r="B101" t="s">
        <v>16</v>
      </c>
      <c r="C101" t="s">
        <v>208</v>
      </c>
      <c r="D101" t="s">
        <v>50</v>
      </c>
      <c r="E101">
        <v>592836</v>
      </c>
      <c r="F101" t="s">
        <v>51</v>
      </c>
      <c r="G101">
        <v>0.98980000000000001</v>
      </c>
      <c r="H101">
        <v>4</v>
      </c>
      <c r="I101" t="s">
        <v>192</v>
      </c>
      <c r="J101" t="s">
        <v>50</v>
      </c>
      <c r="K101">
        <v>572228</v>
      </c>
      <c r="M101">
        <v>104.24</v>
      </c>
      <c r="N101">
        <v>149</v>
      </c>
      <c r="O101">
        <v>79</v>
      </c>
      <c r="P101">
        <v>6.3291139240506333E-2</v>
      </c>
      <c r="Q101">
        <v>5</v>
      </c>
      <c r="R101">
        <v>104.72</v>
      </c>
      <c r="S101">
        <v>102</v>
      </c>
      <c r="T101">
        <v>60</v>
      </c>
      <c r="U101" s="5">
        <v>8.3333333333333329E-2</v>
      </c>
      <c r="V101">
        <v>5</v>
      </c>
      <c r="W101">
        <v>0.23880597014925301</v>
      </c>
      <c r="X101">
        <v>0.104477611940298</v>
      </c>
      <c r="Y101">
        <v>167</v>
      </c>
      <c r="Z101">
        <v>2</v>
      </c>
      <c r="AA101">
        <v>83.5</v>
      </c>
      <c r="AB101">
        <v>0.234567901234567</v>
      </c>
      <c r="AC101">
        <v>0.11111111111111099</v>
      </c>
      <c r="AD101">
        <v>97</v>
      </c>
      <c r="AE101">
        <v>1</v>
      </c>
      <c r="AF101">
        <v>97</v>
      </c>
      <c r="AG101" s="3">
        <v>44719</v>
      </c>
    </row>
    <row r="102" spans="1:35" hidden="1" x14ac:dyDescent="0.25">
      <c r="A102" t="s">
        <v>21</v>
      </c>
      <c r="B102" t="s">
        <v>16</v>
      </c>
      <c r="C102" t="s">
        <v>208</v>
      </c>
      <c r="D102" t="s">
        <v>50</v>
      </c>
      <c r="E102">
        <v>592836</v>
      </c>
      <c r="F102" t="s">
        <v>51</v>
      </c>
      <c r="G102">
        <v>0.98980000000000001</v>
      </c>
      <c r="H102">
        <v>3</v>
      </c>
      <c r="I102" t="s">
        <v>144</v>
      </c>
      <c r="J102" t="s">
        <v>50</v>
      </c>
      <c r="K102">
        <v>592518</v>
      </c>
      <c r="M102">
        <v>105</v>
      </c>
      <c r="N102">
        <v>225</v>
      </c>
      <c r="O102">
        <v>167</v>
      </c>
      <c r="P102">
        <v>5.3892215568862277E-2</v>
      </c>
      <c r="Q102">
        <v>9</v>
      </c>
      <c r="R102">
        <v>104.38</v>
      </c>
      <c r="S102">
        <v>165</v>
      </c>
      <c r="T102">
        <v>117</v>
      </c>
      <c r="U102" s="5">
        <v>2.564102564102564E-2</v>
      </c>
      <c r="V102">
        <v>3</v>
      </c>
      <c r="W102">
        <v>0.23880597014925301</v>
      </c>
      <c r="X102">
        <v>0.104477611940298</v>
      </c>
      <c r="Y102">
        <v>167</v>
      </c>
      <c r="Z102">
        <v>2</v>
      </c>
      <c r="AA102">
        <v>83.5</v>
      </c>
      <c r="AB102">
        <v>0.234567901234567</v>
      </c>
      <c r="AC102">
        <v>0.11111111111111099</v>
      </c>
      <c r="AD102">
        <v>97</v>
      </c>
      <c r="AE102">
        <v>1</v>
      </c>
      <c r="AF102">
        <v>97</v>
      </c>
      <c r="AG102" s="3">
        <v>44719</v>
      </c>
    </row>
    <row r="103" spans="1:35" hidden="1" x14ac:dyDescent="0.25">
      <c r="A103" t="s">
        <v>1</v>
      </c>
      <c r="B103" t="s">
        <v>18</v>
      </c>
      <c r="C103" t="s">
        <v>273</v>
      </c>
      <c r="D103" t="s">
        <v>63</v>
      </c>
      <c r="E103">
        <v>608344</v>
      </c>
      <c r="F103" t="s">
        <v>51</v>
      </c>
      <c r="G103">
        <v>0.97888000000000008</v>
      </c>
      <c r="H103">
        <v>4</v>
      </c>
      <c r="I103" t="s">
        <v>88</v>
      </c>
      <c r="J103" t="s">
        <v>63</v>
      </c>
      <c r="K103">
        <v>621566</v>
      </c>
      <c r="M103">
        <v>105.32</v>
      </c>
      <c r="N103">
        <v>244</v>
      </c>
      <c r="O103">
        <v>153</v>
      </c>
      <c r="P103">
        <v>4.5751633986928102E-2</v>
      </c>
      <c r="Q103">
        <v>7</v>
      </c>
      <c r="R103">
        <v>102</v>
      </c>
      <c r="S103">
        <v>87</v>
      </c>
      <c r="T103">
        <v>53</v>
      </c>
      <c r="U103" s="5">
        <v>3.7735849056603772E-2</v>
      </c>
      <c r="V103">
        <v>2</v>
      </c>
      <c r="W103">
        <v>0.26174496644295298</v>
      </c>
      <c r="X103">
        <v>0.14093959731543601</v>
      </c>
      <c r="Y103">
        <v>189</v>
      </c>
      <c r="Z103">
        <v>5</v>
      </c>
      <c r="AA103">
        <v>37.799999999999997</v>
      </c>
      <c r="AB103">
        <v>0.214285714285714</v>
      </c>
      <c r="AC103">
        <v>0.14285714285714199</v>
      </c>
      <c r="AD103">
        <v>53</v>
      </c>
      <c r="AE103">
        <v>2</v>
      </c>
      <c r="AF103">
        <v>26.5</v>
      </c>
      <c r="AG103" s="3">
        <v>44719</v>
      </c>
    </row>
    <row r="104" spans="1:35" hidden="1" x14ac:dyDescent="0.25">
      <c r="A104" t="s">
        <v>26</v>
      </c>
      <c r="B104" t="s">
        <v>7</v>
      </c>
      <c r="C104" t="s">
        <v>405</v>
      </c>
      <c r="D104" t="s">
        <v>50</v>
      </c>
      <c r="E104">
        <v>615698</v>
      </c>
      <c r="F104" t="s">
        <v>61</v>
      </c>
      <c r="G104">
        <v>1.11564</v>
      </c>
      <c r="H104">
        <v>9</v>
      </c>
      <c r="I104" t="s">
        <v>114</v>
      </c>
      <c r="J104" t="s">
        <v>63</v>
      </c>
      <c r="K104">
        <v>663993</v>
      </c>
      <c r="L104">
        <v>8.1</v>
      </c>
      <c r="M104">
        <v>102.98</v>
      </c>
      <c r="N104">
        <v>188</v>
      </c>
      <c r="O104">
        <v>130</v>
      </c>
      <c r="P104">
        <v>3.8461538461538464E-2</v>
      </c>
      <c r="Q104">
        <v>5</v>
      </c>
      <c r="R104">
        <v>102.76</v>
      </c>
      <c r="S104">
        <v>131</v>
      </c>
      <c r="T104">
        <v>89</v>
      </c>
      <c r="U104" s="5">
        <v>2.247191011235955E-2</v>
      </c>
      <c r="V104">
        <v>2</v>
      </c>
      <c r="W104">
        <v>0.306748466257668</v>
      </c>
      <c r="X104">
        <v>8.5889570552147201E-2</v>
      </c>
      <c r="Y104">
        <v>218</v>
      </c>
      <c r="Z104">
        <v>3</v>
      </c>
      <c r="AA104">
        <v>72.666666666666671</v>
      </c>
      <c r="AB104">
        <v>0.33333333333333298</v>
      </c>
      <c r="AC104">
        <v>0.1</v>
      </c>
      <c r="AD104">
        <v>92</v>
      </c>
      <c r="AE104">
        <v>2</v>
      </c>
      <c r="AF104">
        <v>46</v>
      </c>
      <c r="AG104" s="3">
        <v>44719</v>
      </c>
      <c r="AH104">
        <v>1</v>
      </c>
    </row>
    <row r="105" spans="1:35" hidden="1" x14ac:dyDescent="0.25">
      <c r="A105" t="s">
        <v>24</v>
      </c>
      <c r="B105" t="s">
        <v>25</v>
      </c>
      <c r="C105" t="s">
        <v>78</v>
      </c>
      <c r="D105" t="s">
        <v>63</v>
      </c>
      <c r="E105">
        <v>605488</v>
      </c>
      <c r="F105" t="s">
        <v>61</v>
      </c>
      <c r="G105">
        <v>0.90544999999999998</v>
      </c>
      <c r="H105">
        <v>3</v>
      </c>
      <c r="I105" t="s">
        <v>243</v>
      </c>
      <c r="J105" t="s">
        <v>50</v>
      </c>
      <c r="K105">
        <v>571448</v>
      </c>
      <c r="M105">
        <v>100.38</v>
      </c>
      <c r="N105">
        <v>221</v>
      </c>
      <c r="O105">
        <v>173</v>
      </c>
      <c r="P105">
        <v>5.7803468208092484E-2</v>
      </c>
      <c r="Q105">
        <v>10</v>
      </c>
      <c r="R105">
        <v>103.98</v>
      </c>
      <c r="S105">
        <v>40</v>
      </c>
      <c r="T105">
        <v>32</v>
      </c>
      <c r="U105" s="5">
        <v>0.125</v>
      </c>
      <c r="V105">
        <v>4</v>
      </c>
      <c r="W105">
        <v>0.27659574468085102</v>
      </c>
      <c r="X105">
        <v>0.159574468085106</v>
      </c>
      <c r="Y105">
        <v>143</v>
      </c>
      <c r="Z105">
        <v>5</v>
      </c>
      <c r="AA105">
        <v>28.6</v>
      </c>
      <c r="AB105">
        <v>0.22727272727272699</v>
      </c>
      <c r="AC105">
        <v>0.10606060606060599</v>
      </c>
      <c r="AD105">
        <v>103</v>
      </c>
      <c r="AE105">
        <v>2</v>
      </c>
      <c r="AF105">
        <v>51.5</v>
      </c>
      <c r="AG105" s="3">
        <v>44719</v>
      </c>
    </row>
    <row r="106" spans="1:35" hidden="1" x14ac:dyDescent="0.25">
      <c r="A106" t="s">
        <v>7</v>
      </c>
      <c r="B106" t="s">
        <v>26</v>
      </c>
      <c r="C106" t="s">
        <v>382</v>
      </c>
      <c r="D106" t="s">
        <v>63</v>
      </c>
      <c r="E106">
        <v>621368</v>
      </c>
      <c r="F106" t="s">
        <v>51</v>
      </c>
      <c r="G106">
        <v>1.0123399999999998</v>
      </c>
      <c r="H106">
        <v>6</v>
      </c>
      <c r="I106" t="s">
        <v>266</v>
      </c>
      <c r="J106" t="s">
        <v>50</v>
      </c>
      <c r="K106">
        <v>660757</v>
      </c>
      <c r="M106">
        <v>105.42</v>
      </c>
      <c r="N106">
        <v>37</v>
      </c>
      <c r="O106">
        <v>31</v>
      </c>
      <c r="P106">
        <v>0</v>
      </c>
      <c r="Q106">
        <v>0</v>
      </c>
      <c r="R106">
        <v>106.759999999999</v>
      </c>
      <c r="S106">
        <v>13</v>
      </c>
      <c r="T106">
        <v>11</v>
      </c>
      <c r="U106" s="5">
        <v>0</v>
      </c>
      <c r="V106">
        <v>0</v>
      </c>
      <c r="W106">
        <v>0.27272727272727199</v>
      </c>
      <c r="X106">
        <v>0.11888111888111801</v>
      </c>
      <c r="Y106">
        <v>209</v>
      </c>
      <c r="Z106">
        <v>7</v>
      </c>
      <c r="AA106">
        <v>29.857142857142858</v>
      </c>
      <c r="AB106">
        <v>0.29565217391304299</v>
      </c>
      <c r="AC106">
        <v>0.113043478260869</v>
      </c>
      <c r="AD106">
        <v>165</v>
      </c>
      <c r="AE106">
        <v>5</v>
      </c>
      <c r="AF106">
        <v>33</v>
      </c>
      <c r="AG106" s="3">
        <v>44719</v>
      </c>
    </row>
    <row r="107" spans="1:35" hidden="1" x14ac:dyDescent="0.25">
      <c r="A107" t="s">
        <v>4</v>
      </c>
      <c r="B107" t="s">
        <v>2</v>
      </c>
      <c r="C107" t="s">
        <v>364</v>
      </c>
      <c r="D107" t="s">
        <v>50</v>
      </c>
      <c r="E107">
        <v>680694</v>
      </c>
      <c r="F107" t="s">
        <v>61</v>
      </c>
      <c r="G107">
        <v>1.3475999999999999</v>
      </c>
      <c r="H107">
        <v>5</v>
      </c>
      <c r="I107" t="s">
        <v>205</v>
      </c>
      <c r="J107" t="s">
        <v>50</v>
      </c>
      <c r="K107">
        <v>621550</v>
      </c>
      <c r="M107">
        <v>104.8</v>
      </c>
      <c r="N107">
        <v>207</v>
      </c>
      <c r="O107">
        <v>113</v>
      </c>
      <c r="P107">
        <v>0.10619469026548672</v>
      </c>
      <c r="Q107">
        <v>12</v>
      </c>
      <c r="R107">
        <v>104.539999999999</v>
      </c>
      <c r="S107">
        <v>151</v>
      </c>
      <c r="T107">
        <v>81</v>
      </c>
      <c r="U107" s="5">
        <v>9.8765432098765427E-2</v>
      </c>
      <c r="V107">
        <v>8</v>
      </c>
      <c r="W107">
        <v>0.28421052631578902</v>
      </c>
      <c r="X107">
        <v>0.12631578947368399</v>
      </c>
      <c r="Y107">
        <v>144</v>
      </c>
      <c r="Z107">
        <v>8</v>
      </c>
      <c r="AA107">
        <v>18</v>
      </c>
      <c r="AB107">
        <v>0.35185185185185103</v>
      </c>
      <c r="AC107">
        <v>0.148148148148148</v>
      </c>
      <c r="AD107">
        <v>79</v>
      </c>
      <c r="AE107">
        <v>7</v>
      </c>
      <c r="AF107">
        <v>11.285714285714286</v>
      </c>
      <c r="AG107" s="3">
        <v>44719</v>
      </c>
    </row>
    <row r="108" spans="1:35" hidden="1" x14ac:dyDescent="0.25">
      <c r="A108" t="s">
        <v>24</v>
      </c>
      <c r="B108" t="s">
        <v>25</v>
      </c>
      <c r="C108" t="s">
        <v>78</v>
      </c>
      <c r="D108" t="s">
        <v>63</v>
      </c>
      <c r="E108">
        <v>605488</v>
      </c>
      <c r="F108" t="s">
        <v>61</v>
      </c>
      <c r="G108">
        <v>0.90544999999999998</v>
      </c>
      <c r="H108">
        <v>2</v>
      </c>
      <c r="I108" t="s">
        <v>147</v>
      </c>
      <c r="J108" t="s">
        <v>50</v>
      </c>
      <c r="K108">
        <v>502671</v>
      </c>
      <c r="M108">
        <v>103.7</v>
      </c>
      <c r="N108">
        <v>234</v>
      </c>
      <c r="O108">
        <v>158</v>
      </c>
      <c r="P108">
        <v>7.5949367088607597E-2</v>
      </c>
      <c r="Q108">
        <v>12</v>
      </c>
      <c r="R108">
        <v>102.8</v>
      </c>
      <c r="S108">
        <v>46</v>
      </c>
      <c r="T108">
        <v>31</v>
      </c>
      <c r="U108" s="5">
        <v>9.6774193548387094E-2</v>
      </c>
      <c r="V108">
        <v>3</v>
      </c>
      <c r="W108">
        <v>0.27659574468085102</v>
      </c>
      <c r="X108">
        <v>0.159574468085106</v>
      </c>
      <c r="Y108">
        <v>143</v>
      </c>
      <c r="Z108">
        <v>5</v>
      </c>
      <c r="AA108">
        <v>28.6</v>
      </c>
      <c r="AB108">
        <v>0.22727272727272699</v>
      </c>
      <c r="AC108">
        <v>0.10606060606060599</v>
      </c>
      <c r="AD108">
        <v>103</v>
      </c>
      <c r="AE108">
        <v>2</v>
      </c>
      <c r="AF108">
        <v>51.5</v>
      </c>
      <c r="AG108" s="3">
        <v>44719</v>
      </c>
    </row>
    <row r="109" spans="1:35" hidden="1" x14ac:dyDescent="0.25">
      <c r="A109" t="s">
        <v>16</v>
      </c>
      <c r="B109" t="s">
        <v>21</v>
      </c>
      <c r="C109" t="s">
        <v>140</v>
      </c>
      <c r="D109" t="s">
        <v>50</v>
      </c>
      <c r="E109">
        <v>506433</v>
      </c>
      <c r="F109" t="s">
        <v>61</v>
      </c>
      <c r="G109">
        <v>0.98980000000000001</v>
      </c>
      <c r="H109">
        <v>4</v>
      </c>
      <c r="I109" t="s">
        <v>156</v>
      </c>
      <c r="J109" t="s">
        <v>50</v>
      </c>
      <c r="K109">
        <v>624413</v>
      </c>
      <c r="M109">
        <v>104.66</v>
      </c>
      <c r="N109">
        <v>244</v>
      </c>
      <c r="O109">
        <v>167</v>
      </c>
      <c r="P109">
        <v>9.580838323353294E-2</v>
      </c>
      <c r="Q109">
        <v>16</v>
      </c>
      <c r="R109">
        <v>105.58</v>
      </c>
      <c r="S109">
        <v>186</v>
      </c>
      <c r="T109">
        <v>129</v>
      </c>
      <c r="U109" s="5">
        <v>9.3023255813953487E-2</v>
      </c>
      <c r="V109">
        <v>12</v>
      </c>
      <c r="W109">
        <v>0.30898876404494302</v>
      </c>
      <c r="X109">
        <v>0.151685393258426</v>
      </c>
      <c r="Y109">
        <v>243</v>
      </c>
      <c r="Z109">
        <v>5</v>
      </c>
      <c r="AA109">
        <v>48.6</v>
      </c>
      <c r="AB109">
        <v>0.36170212765957399</v>
      </c>
      <c r="AC109">
        <v>0.180851063829787</v>
      </c>
      <c r="AD109">
        <v>128</v>
      </c>
      <c r="AE109">
        <v>4</v>
      </c>
      <c r="AF109">
        <v>32</v>
      </c>
      <c r="AG109" s="3">
        <v>44719</v>
      </c>
    </row>
    <row r="110" spans="1:35" hidden="1" x14ac:dyDescent="0.25">
      <c r="A110" t="s">
        <v>25</v>
      </c>
      <c r="B110" t="s">
        <v>24</v>
      </c>
      <c r="C110" t="s">
        <v>385</v>
      </c>
      <c r="D110" t="s">
        <v>50</v>
      </c>
      <c r="E110">
        <v>641712</v>
      </c>
      <c r="F110" t="s">
        <v>51</v>
      </c>
      <c r="G110">
        <v>0.90544999999999998</v>
      </c>
      <c r="H110">
        <v>1</v>
      </c>
      <c r="I110" t="s">
        <v>81</v>
      </c>
      <c r="J110" t="s">
        <v>50</v>
      </c>
      <c r="K110">
        <v>668227</v>
      </c>
      <c r="M110">
        <v>103.4</v>
      </c>
      <c r="N110">
        <v>215</v>
      </c>
      <c r="O110">
        <v>150</v>
      </c>
      <c r="P110">
        <v>0.04</v>
      </c>
      <c r="Q110">
        <v>6</v>
      </c>
      <c r="R110">
        <v>103.58</v>
      </c>
      <c r="S110">
        <v>170</v>
      </c>
      <c r="T110">
        <v>116</v>
      </c>
      <c r="U110" s="5">
        <v>5.1724137931034482E-2</v>
      </c>
      <c r="V110">
        <v>6</v>
      </c>
      <c r="W110">
        <v>0.19254658385093101</v>
      </c>
      <c r="X110">
        <v>9.3167701863354005E-2</v>
      </c>
      <c r="Y110">
        <v>215</v>
      </c>
      <c r="Z110">
        <v>4</v>
      </c>
      <c r="AA110">
        <v>53.75</v>
      </c>
      <c r="AB110">
        <v>0.20547945205479401</v>
      </c>
      <c r="AC110">
        <v>0.10958904109589</v>
      </c>
      <c r="AD110">
        <v>97</v>
      </c>
      <c r="AE110">
        <v>3</v>
      </c>
      <c r="AF110">
        <v>32.333333333333336</v>
      </c>
      <c r="AG110" s="3">
        <v>44719</v>
      </c>
    </row>
    <row r="111" spans="1:35" hidden="1" x14ac:dyDescent="0.25">
      <c r="A111" t="s">
        <v>1</v>
      </c>
      <c r="B111" t="s">
        <v>18</v>
      </c>
      <c r="C111" t="s">
        <v>273</v>
      </c>
      <c r="D111" t="s">
        <v>63</v>
      </c>
      <c r="E111">
        <v>608344</v>
      </c>
      <c r="F111" t="s">
        <v>51</v>
      </c>
      <c r="G111">
        <v>1.0001599999999999</v>
      </c>
      <c r="H111">
        <v>1</v>
      </c>
      <c r="I111" t="s">
        <v>52</v>
      </c>
      <c r="J111" t="s">
        <v>50</v>
      </c>
      <c r="K111">
        <v>660670</v>
      </c>
      <c r="L111">
        <v>2.85</v>
      </c>
      <c r="M111">
        <v>106</v>
      </c>
      <c r="N111">
        <v>119</v>
      </c>
      <c r="O111">
        <v>66</v>
      </c>
      <c r="P111">
        <v>4.5454545454545456E-2</v>
      </c>
      <c r="Q111">
        <v>3</v>
      </c>
      <c r="R111">
        <v>108.3</v>
      </c>
      <c r="S111">
        <v>29</v>
      </c>
      <c r="T111">
        <v>14</v>
      </c>
      <c r="U111" s="5">
        <v>7.1428571428571425E-2</v>
      </c>
      <c r="V111">
        <v>1</v>
      </c>
      <c r="W111">
        <v>0.26174496644295298</v>
      </c>
      <c r="X111">
        <v>0.14093959731543601</v>
      </c>
      <c r="Y111">
        <v>189</v>
      </c>
      <c r="Z111">
        <v>5</v>
      </c>
      <c r="AA111">
        <v>37.799999999999997</v>
      </c>
      <c r="AB111">
        <v>0.28037383177570002</v>
      </c>
      <c r="AC111">
        <v>0.14018691588785001</v>
      </c>
      <c r="AD111">
        <v>136</v>
      </c>
      <c r="AE111">
        <v>3</v>
      </c>
      <c r="AF111">
        <v>45.333333333333336</v>
      </c>
      <c r="AG111" s="3">
        <v>44719</v>
      </c>
      <c r="AH111">
        <v>1</v>
      </c>
      <c r="AI111" t="s">
        <v>416</v>
      </c>
    </row>
    <row r="112" spans="1:35" hidden="1" x14ac:dyDescent="0.25">
      <c r="A112" t="s">
        <v>2</v>
      </c>
      <c r="B112" t="s">
        <v>4</v>
      </c>
      <c r="C112" t="s">
        <v>282</v>
      </c>
      <c r="D112" t="s">
        <v>50</v>
      </c>
      <c r="E112">
        <v>624522</v>
      </c>
      <c r="F112" t="s">
        <v>51</v>
      </c>
      <c r="G112">
        <v>1.3475999999999999</v>
      </c>
      <c r="H112">
        <v>5</v>
      </c>
      <c r="I112" t="s">
        <v>199</v>
      </c>
      <c r="J112" t="s">
        <v>50</v>
      </c>
      <c r="K112">
        <v>663624</v>
      </c>
      <c r="M112">
        <v>104.52</v>
      </c>
      <c r="N112">
        <v>184</v>
      </c>
      <c r="O112">
        <v>129</v>
      </c>
      <c r="P112">
        <v>6.2015503875968991E-2</v>
      </c>
      <c r="Q112">
        <v>8</v>
      </c>
      <c r="R112">
        <v>104.4</v>
      </c>
      <c r="S112">
        <v>138</v>
      </c>
      <c r="T112">
        <v>97</v>
      </c>
      <c r="U112" s="5">
        <v>7.2164948453608241E-2</v>
      </c>
      <c r="V112">
        <v>7</v>
      </c>
      <c r="W112">
        <v>0.22314049586776799</v>
      </c>
      <c r="X112">
        <v>0.12396694214876</v>
      </c>
      <c r="Y112">
        <v>177</v>
      </c>
      <c r="Z112">
        <v>3</v>
      </c>
      <c r="AA112">
        <v>59</v>
      </c>
      <c r="AB112">
        <v>0.240506329113924</v>
      </c>
      <c r="AC112">
        <v>0.113924050632911</v>
      </c>
      <c r="AD112">
        <v>104</v>
      </c>
      <c r="AE112">
        <v>3</v>
      </c>
      <c r="AF112">
        <v>34.666666666666664</v>
      </c>
      <c r="AG112" s="3">
        <v>44719</v>
      </c>
    </row>
    <row r="113" spans="1:34" hidden="1" x14ac:dyDescent="0.25">
      <c r="A113" t="s">
        <v>18</v>
      </c>
      <c r="B113" t="s">
        <v>1</v>
      </c>
      <c r="C113" t="s">
        <v>217</v>
      </c>
      <c r="D113" t="s">
        <v>50</v>
      </c>
      <c r="E113">
        <v>657140</v>
      </c>
      <c r="F113" t="s">
        <v>61</v>
      </c>
      <c r="G113">
        <v>0.97888000000000008</v>
      </c>
      <c r="H113">
        <v>6</v>
      </c>
      <c r="I113" t="s">
        <v>393</v>
      </c>
      <c r="J113" t="s">
        <v>63</v>
      </c>
      <c r="K113">
        <v>664913</v>
      </c>
      <c r="M113">
        <v>103.56</v>
      </c>
      <c r="N113">
        <v>173</v>
      </c>
      <c r="O113">
        <v>110</v>
      </c>
      <c r="P113">
        <v>4.5454545454545456E-2</v>
      </c>
      <c r="Q113">
        <v>5</v>
      </c>
      <c r="R113">
        <v>103.68</v>
      </c>
      <c r="S113">
        <v>148</v>
      </c>
      <c r="T113">
        <v>95</v>
      </c>
      <c r="U113" s="5">
        <v>4.2105263157894736E-2</v>
      </c>
      <c r="V113">
        <v>4</v>
      </c>
      <c r="W113">
        <v>0.21232876712328699</v>
      </c>
      <c r="X113">
        <v>0.10958904109589</v>
      </c>
      <c r="Y113">
        <v>240</v>
      </c>
      <c r="Z113">
        <v>3</v>
      </c>
      <c r="AA113">
        <v>80</v>
      </c>
      <c r="AB113">
        <v>0.28000000000000003</v>
      </c>
      <c r="AC113">
        <v>0.146666666666666</v>
      </c>
      <c r="AD113">
        <v>119</v>
      </c>
      <c r="AE113">
        <v>1</v>
      </c>
      <c r="AF113">
        <v>119</v>
      </c>
      <c r="AG113" s="3">
        <v>44719</v>
      </c>
    </row>
    <row r="114" spans="1:34" hidden="1" x14ac:dyDescent="0.25">
      <c r="A114" t="s">
        <v>11</v>
      </c>
      <c r="B114" t="s">
        <v>3</v>
      </c>
      <c r="C114" t="s">
        <v>407</v>
      </c>
      <c r="D114" t="s">
        <v>50</v>
      </c>
      <c r="E114">
        <v>676477</v>
      </c>
      <c r="F114" t="s">
        <v>51</v>
      </c>
      <c r="G114">
        <v>1.2732300000000001</v>
      </c>
      <c r="H114">
        <v>2</v>
      </c>
      <c r="I114" t="s">
        <v>138</v>
      </c>
      <c r="J114" t="s">
        <v>63</v>
      </c>
      <c r="K114">
        <v>660271</v>
      </c>
      <c r="M114">
        <v>105.92</v>
      </c>
      <c r="N114">
        <v>233</v>
      </c>
      <c r="O114">
        <v>152</v>
      </c>
      <c r="P114">
        <v>7.2368421052631582E-2</v>
      </c>
      <c r="Q114">
        <v>11</v>
      </c>
      <c r="R114">
        <v>106.46</v>
      </c>
      <c r="S114">
        <v>149</v>
      </c>
      <c r="T114">
        <v>94</v>
      </c>
      <c r="U114" s="5">
        <v>8.5106382978723402E-2</v>
      </c>
      <c r="V114">
        <v>8</v>
      </c>
      <c r="W114">
        <v>0.224</v>
      </c>
      <c r="X114">
        <v>9.6000000000000002E-2</v>
      </c>
      <c r="Y114">
        <v>181</v>
      </c>
      <c r="Z114">
        <v>5</v>
      </c>
      <c r="AA114">
        <v>36.200000000000003</v>
      </c>
      <c r="AB114">
        <v>0.25454545454545402</v>
      </c>
      <c r="AC114">
        <v>0.109090909090909</v>
      </c>
      <c r="AD114">
        <v>77</v>
      </c>
      <c r="AE114">
        <v>1</v>
      </c>
      <c r="AF114">
        <v>77</v>
      </c>
      <c r="AG114" s="3">
        <v>44719</v>
      </c>
    </row>
    <row r="115" spans="1:34" hidden="1" x14ac:dyDescent="0.25">
      <c r="A115" t="s">
        <v>22</v>
      </c>
      <c r="B115" t="s">
        <v>10</v>
      </c>
      <c r="C115" t="s">
        <v>272</v>
      </c>
      <c r="D115" t="s">
        <v>50</v>
      </c>
      <c r="E115">
        <v>434378</v>
      </c>
      <c r="F115" t="s">
        <v>61</v>
      </c>
      <c r="G115">
        <v>1.0625100000000001</v>
      </c>
      <c r="H115">
        <v>8</v>
      </c>
      <c r="I115" t="s">
        <v>324</v>
      </c>
      <c r="J115" t="s">
        <v>63</v>
      </c>
      <c r="K115">
        <v>666211</v>
      </c>
      <c r="M115">
        <v>101.12</v>
      </c>
      <c r="N115">
        <v>37</v>
      </c>
      <c r="O115">
        <v>25</v>
      </c>
      <c r="P115">
        <v>0.04</v>
      </c>
      <c r="Q115">
        <v>1</v>
      </c>
      <c r="R115">
        <v>103.1</v>
      </c>
      <c r="S115">
        <v>30</v>
      </c>
      <c r="T115">
        <v>19</v>
      </c>
      <c r="U115" s="5">
        <v>5.2631578947368418E-2</v>
      </c>
      <c r="V115">
        <v>1</v>
      </c>
      <c r="W115">
        <v>0.33333333333333298</v>
      </c>
      <c r="X115">
        <v>0.15757575757575701</v>
      </c>
      <c r="Y115">
        <v>242</v>
      </c>
      <c r="Z115">
        <v>9</v>
      </c>
      <c r="AA115">
        <v>26.888888888888889</v>
      </c>
      <c r="AB115">
        <v>0.33333333333333298</v>
      </c>
      <c r="AC115">
        <v>0.16049382716049301</v>
      </c>
      <c r="AD115">
        <v>122</v>
      </c>
      <c r="AE115">
        <v>3</v>
      </c>
      <c r="AF115">
        <v>40.666666666666664</v>
      </c>
      <c r="AG115" s="3">
        <v>44719</v>
      </c>
    </row>
    <row r="116" spans="1:34" hidden="1" x14ac:dyDescent="0.25">
      <c r="A116" t="s">
        <v>24</v>
      </c>
      <c r="B116" t="s">
        <v>25</v>
      </c>
      <c r="C116" t="s">
        <v>78</v>
      </c>
      <c r="D116" t="s">
        <v>63</v>
      </c>
      <c r="E116">
        <v>605488</v>
      </c>
      <c r="F116" t="s">
        <v>61</v>
      </c>
      <c r="G116">
        <v>0.90544999999999998</v>
      </c>
      <c r="H116">
        <v>1</v>
      </c>
      <c r="I116" t="s">
        <v>242</v>
      </c>
      <c r="J116" t="s">
        <v>38</v>
      </c>
      <c r="K116">
        <v>669242</v>
      </c>
      <c r="M116">
        <v>100.4</v>
      </c>
      <c r="N116">
        <v>234</v>
      </c>
      <c r="O116">
        <v>169</v>
      </c>
      <c r="P116">
        <v>2.9585798816568046E-2</v>
      </c>
      <c r="Q116">
        <v>5</v>
      </c>
      <c r="R116">
        <v>104.06</v>
      </c>
      <c r="S116">
        <v>52</v>
      </c>
      <c r="T116">
        <v>43</v>
      </c>
      <c r="U116" s="5">
        <v>2.3255813953488372E-2</v>
      </c>
      <c r="V116">
        <v>1</v>
      </c>
      <c r="W116">
        <v>0.27659574468085102</v>
      </c>
      <c r="X116">
        <v>0.159574468085106</v>
      </c>
      <c r="Y116">
        <v>143</v>
      </c>
      <c r="Z116">
        <v>5</v>
      </c>
      <c r="AA116">
        <v>28.6</v>
      </c>
      <c r="AB116">
        <v>0.22727272727272699</v>
      </c>
      <c r="AC116">
        <v>0.10606060606060599</v>
      </c>
      <c r="AD116">
        <v>103</v>
      </c>
      <c r="AE116">
        <v>2</v>
      </c>
      <c r="AF116">
        <v>51.5</v>
      </c>
      <c r="AG116" s="3">
        <v>44719</v>
      </c>
    </row>
    <row r="117" spans="1:34" hidden="1" x14ac:dyDescent="0.25">
      <c r="A117" t="s">
        <v>6</v>
      </c>
      <c r="B117" t="s">
        <v>0</v>
      </c>
      <c r="C117" t="s">
        <v>195</v>
      </c>
      <c r="D117" t="s">
        <v>63</v>
      </c>
      <c r="E117">
        <v>656457</v>
      </c>
      <c r="F117" t="s">
        <v>51</v>
      </c>
      <c r="G117">
        <v>1.3012999999999999</v>
      </c>
      <c r="H117">
        <v>3</v>
      </c>
      <c r="I117" t="s">
        <v>90</v>
      </c>
      <c r="J117" t="s">
        <v>50</v>
      </c>
      <c r="K117">
        <v>502054</v>
      </c>
      <c r="L117">
        <v>4.5999999999999996</v>
      </c>
      <c r="M117">
        <v>104.34</v>
      </c>
      <c r="N117">
        <v>197</v>
      </c>
      <c r="O117">
        <v>123</v>
      </c>
      <c r="P117">
        <v>4.878048780487805E-2</v>
      </c>
      <c r="Q117">
        <v>6</v>
      </c>
      <c r="R117">
        <v>105.44</v>
      </c>
      <c r="S117">
        <v>56</v>
      </c>
      <c r="T117">
        <v>34</v>
      </c>
      <c r="U117" s="5">
        <v>5.8823529411764705E-2</v>
      </c>
      <c r="V117">
        <v>2</v>
      </c>
      <c r="W117">
        <v>0.372093023255813</v>
      </c>
      <c r="X117">
        <v>0.186046511627906</v>
      </c>
      <c r="Y117">
        <v>58</v>
      </c>
      <c r="Z117">
        <v>5</v>
      </c>
      <c r="AA117">
        <v>11.6</v>
      </c>
      <c r="AB117">
        <v>0.40625</v>
      </c>
      <c r="AC117">
        <v>0.21875</v>
      </c>
      <c r="AD117">
        <v>40</v>
      </c>
      <c r="AE117">
        <v>5</v>
      </c>
      <c r="AF117">
        <v>8</v>
      </c>
      <c r="AG117" s="3">
        <v>44719</v>
      </c>
      <c r="AH117">
        <v>1</v>
      </c>
    </row>
    <row r="118" spans="1:34" hidden="1" x14ac:dyDescent="0.25">
      <c r="A118" t="s">
        <v>12</v>
      </c>
      <c r="B118" t="s">
        <v>5</v>
      </c>
      <c r="C118" t="s">
        <v>183</v>
      </c>
      <c r="D118" t="s">
        <v>50</v>
      </c>
      <c r="E118">
        <v>656629</v>
      </c>
      <c r="F118" t="s">
        <v>61</v>
      </c>
      <c r="G118">
        <v>1.08752</v>
      </c>
      <c r="H118">
        <v>3</v>
      </c>
      <c r="I118" t="s">
        <v>93</v>
      </c>
      <c r="J118" t="s">
        <v>50</v>
      </c>
      <c r="K118">
        <v>607208</v>
      </c>
      <c r="M118">
        <v>102.7</v>
      </c>
      <c r="N118">
        <v>234</v>
      </c>
      <c r="O118">
        <v>168</v>
      </c>
      <c r="P118">
        <v>3.5714285714285712E-2</v>
      </c>
      <c r="Q118">
        <v>6</v>
      </c>
      <c r="R118">
        <v>102.7</v>
      </c>
      <c r="S118">
        <v>171</v>
      </c>
      <c r="T118">
        <v>122</v>
      </c>
      <c r="U118" s="5">
        <v>3.2786885245901641E-2</v>
      </c>
      <c r="V118">
        <v>4</v>
      </c>
      <c r="W118">
        <v>0.38938053097345099</v>
      </c>
      <c r="X118">
        <v>0.15929203539823</v>
      </c>
      <c r="Y118">
        <v>180</v>
      </c>
      <c r="Z118">
        <v>2</v>
      </c>
      <c r="AA118">
        <v>90</v>
      </c>
      <c r="AB118">
        <v>0.32876712328767099</v>
      </c>
      <c r="AC118">
        <v>0.13698630136986301</v>
      </c>
      <c r="AD118">
        <v>107</v>
      </c>
      <c r="AE118">
        <v>2</v>
      </c>
      <c r="AF118">
        <v>53.5</v>
      </c>
      <c r="AG118" s="3">
        <v>44719</v>
      </c>
    </row>
    <row r="119" spans="1:34" hidden="1" x14ac:dyDescent="0.25">
      <c r="A119" t="s">
        <v>22</v>
      </c>
      <c r="B119" t="s">
        <v>10</v>
      </c>
      <c r="C119" t="s">
        <v>272</v>
      </c>
      <c r="D119" t="s">
        <v>50</v>
      </c>
      <c r="E119">
        <v>434378</v>
      </c>
      <c r="F119" t="s">
        <v>61</v>
      </c>
      <c r="G119">
        <v>1.11216</v>
      </c>
      <c r="H119">
        <v>2</v>
      </c>
      <c r="I119" t="s">
        <v>328</v>
      </c>
      <c r="J119" t="s">
        <v>50</v>
      </c>
      <c r="K119">
        <v>664034</v>
      </c>
      <c r="M119">
        <v>101.72</v>
      </c>
      <c r="N119">
        <v>247</v>
      </c>
      <c r="O119">
        <v>190</v>
      </c>
      <c r="P119">
        <v>4.2105263157894736E-2</v>
      </c>
      <c r="Q119">
        <v>8</v>
      </c>
      <c r="R119">
        <v>102.86</v>
      </c>
      <c r="S119">
        <v>187</v>
      </c>
      <c r="T119">
        <v>144</v>
      </c>
      <c r="U119" s="5">
        <v>4.1666666666666664E-2</v>
      </c>
      <c r="V119">
        <v>6</v>
      </c>
      <c r="W119">
        <v>0.33333333333333298</v>
      </c>
      <c r="X119">
        <v>0.15757575757575701</v>
      </c>
      <c r="Y119">
        <v>242</v>
      </c>
      <c r="Z119">
        <v>9</v>
      </c>
      <c r="AA119">
        <v>26.888888888888889</v>
      </c>
      <c r="AB119">
        <v>0.33333333333333298</v>
      </c>
      <c r="AC119">
        <v>0.15476190476190399</v>
      </c>
      <c r="AD119">
        <v>120</v>
      </c>
      <c r="AE119">
        <v>6</v>
      </c>
      <c r="AF119">
        <v>20</v>
      </c>
      <c r="AG119" s="3">
        <v>44719</v>
      </c>
    </row>
    <row r="120" spans="1:34" hidden="1" x14ac:dyDescent="0.25">
      <c r="A120" t="s">
        <v>24</v>
      </c>
      <c r="B120" t="s">
        <v>25</v>
      </c>
      <c r="C120" t="s">
        <v>78</v>
      </c>
      <c r="D120" t="s">
        <v>63</v>
      </c>
      <c r="E120">
        <v>605488</v>
      </c>
      <c r="F120" t="s">
        <v>61</v>
      </c>
      <c r="G120">
        <v>0.90544999999999998</v>
      </c>
      <c r="H120">
        <v>5</v>
      </c>
      <c r="I120" t="s">
        <v>409</v>
      </c>
      <c r="J120" t="s">
        <v>50</v>
      </c>
      <c r="K120">
        <v>641933</v>
      </c>
      <c r="M120">
        <v>101.44</v>
      </c>
      <c r="N120">
        <v>133</v>
      </c>
      <c r="O120">
        <v>80</v>
      </c>
      <c r="P120">
        <v>2.5000000000000001E-2</v>
      </c>
      <c r="Q120">
        <v>2</v>
      </c>
      <c r="R120">
        <v>103.1</v>
      </c>
      <c r="S120">
        <v>25</v>
      </c>
      <c r="T120">
        <v>17</v>
      </c>
      <c r="U120" s="5">
        <v>0</v>
      </c>
      <c r="V120">
        <v>0</v>
      </c>
      <c r="W120">
        <v>0.27659574468085102</v>
      </c>
      <c r="X120">
        <v>0.159574468085106</v>
      </c>
      <c r="Y120">
        <v>143</v>
      </c>
      <c r="Z120">
        <v>5</v>
      </c>
      <c r="AA120">
        <v>28.6</v>
      </c>
      <c r="AB120">
        <v>0.22727272727272699</v>
      </c>
      <c r="AC120">
        <v>0.10606060606060599</v>
      </c>
      <c r="AD120">
        <v>103</v>
      </c>
      <c r="AE120">
        <v>2</v>
      </c>
      <c r="AF120">
        <v>51.5</v>
      </c>
      <c r="AG120" s="3">
        <v>44719</v>
      </c>
    </row>
    <row r="121" spans="1:34" hidden="1" x14ac:dyDescent="0.25">
      <c r="A121" t="s">
        <v>14</v>
      </c>
      <c r="B121" t="s">
        <v>19</v>
      </c>
      <c r="C121" t="s">
        <v>327</v>
      </c>
      <c r="D121" t="s">
        <v>63</v>
      </c>
      <c r="E121">
        <v>624133</v>
      </c>
      <c r="F121" t="s">
        <v>51</v>
      </c>
      <c r="G121">
        <v>1.12632</v>
      </c>
      <c r="H121">
        <v>7</v>
      </c>
      <c r="I121" t="s">
        <v>271</v>
      </c>
      <c r="J121" t="s">
        <v>38</v>
      </c>
      <c r="K121">
        <v>605170</v>
      </c>
      <c r="M121">
        <v>102.16</v>
      </c>
      <c r="N121">
        <v>82</v>
      </c>
      <c r="O121">
        <v>53</v>
      </c>
      <c r="P121">
        <v>7.5471698113207544E-2</v>
      </c>
      <c r="Q121">
        <v>4</v>
      </c>
      <c r="R121">
        <v>102.9</v>
      </c>
      <c r="S121">
        <v>37</v>
      </c>
      <c r="T121">
        <v>21</v>
      </c>
      <c r="U121" s="5">
        <v>9.5238095238095233E-2</v>
      </c>
      <c r="V121">
        <v>2</v>
      </c>
      <c r="W121">
        <v>0.22516556291390699</v>
      </c>
      <c r="X121">
        <v>9.9337748344370799E-2</v>
      </c>
      <c r="Y121">
        <v>216</v>
      </c>
      <c r="Z121">
        <v>6</v>
      </c>
      <c r="AA121">
        <v>36</v>
      </c>
      <c r="AB121">
        <v>0.24590163934426201</v>
      </c>
      <c r="AC121">
        <v>0.12295081967213101</v>
      </c>
      <c r="AD121">
        <v>175</v>
      </c>
      <c r="AE121">
        <v>6</v>
      </c>
      <c r="AF121">
        <v>29.166666666666668</v>
      </c>
      <c r="AG121" s="3">
        <v>44719</v>
      </c>
    </row>
    <row r="122" spans="1:34" hidden="1" x14ac:dyDescent="0.25">
      <c r="A122" t="s">
        <v>1</v>
      </c>
      <c r="B122" t="s">
        <v>18</v>
      </c>
      <c r="C122" t="s">
        <v>273</v>
      </c>
      <c r="D122" t="s">
        <v>63</v>
      </c>
      <c r="E122">
        <v>608344</v>
      </c>
      <c r="F122" t="s">
        <v>51</v>
      </c>
      <c r="G122">
        <v>1.0001599999999999</v>
      </c>
      <c r="H122">
        <v>7</v>
      </c>
      <c r="I122" t="s">
        <v>228</v>
      </c>
      <c r="J122" t="s">
        <v>50</v>
      </c>
      <c r="K122">
        <v>661388</v>
      </c>
      <c r="M122">
        <v>104.82</v>
      </c>
      <c r="N122">
        <v>82</v>
      </c>
      <c r="O122">
        <v>50</v>
      </c>
      <c r="P122">
        <v>0.14000000000000001</v>
      </c>
      <c r="Q122">
        <v>7</v>
      </c>
      <c r="R122">
        <v>106.06</v>
      </c>
      <c r="S122">
        <v>28</v>
      </c>
      <c r="T122">
        <v>16</v>
      </c>
      <c r="U122" s="5">
        <v>0.125</v>
      </c>
      <c r="V122">
        <v>2</v>
      </c>
      <c r="W122">
        <v>0.26174496644295298</v>
      </c>
      <c r="X122">
        <v>0.14093959731543601</v>
      </c>
      <c r="Y122">
        <v>189</v>
      </c>
      <c r="Z122">
        <v>5</v>
      </c>
      <c r="AA122">
        <v>37.799999999999997</v>
      </c>
      <c r="AB122">
        <v>0.28037383177570002</v>
      </c>
      <c r="AC122">
        <v>0.14018691588785001</v>
      </c>
      <c r="AD122">
        <v>136</v>
      </c>
      <c r="AE122">
        <v>3</v>
      </c>
      <c r="AF122">
        <v>45.333333333333336</v>
      </c>
      <c r="AG122" s="3">
        <v>44719</v>
      </c>
    </row>
    <row r="123" spans="1:34" hidden="1" x14ac:dyDescent="0.25">
      <c r="A123" t="s">
        <v>4</v>
      </c>
      <c r="B123" t="s">
        <v>2</v>
      </c>
      <c r="C123" t="s">
        <v>364</v>
      </c>
      <c r="D123" t="s">
        <v>50</v>
      </c>
      <c r="E123">
        <v>680694</v>
      </c>
      <c r="F123" t="s">
        <v>61</v>
      </c>
      <c r="G123">
        <v>1.3475999999999999</v>
      </c>
      <c r="H123">
        <v>2</v>
      </c>
      <c r="I123" t="s">
        <v>202</v>
      </c>
      <c r="J123" t="s">
        <v>50</v>
      </c>
      <c r="K123">
        <v>575929</v>
      </c>
      <c r="L123">
        <v>4.9000000000000004</v>
      </c>
      <c r="M123">
        <v>104.3</v>
      </c>
      <c r="N123">
        <v>197</v>
      </c>
      <c r="O123">
        <v>123</v>
      </c>
      <c r="P123">
        <v>7.3170731707317069E-2</v>
      </c>
      <c r="Q123">
        <v>9</v>
      </c>
      <c r="R123">
        <v>103.6</v>
      </c>
      <c r="S123">
        <v>143</v>
      </c>
      <c r="T123">
        <v>89</v>
      </c>
      <c r="U123" s="5">
        <v>4.49438202247191E-2</v>
      </c>
      <c r="V123">
        <v>4</v>
      </c>
      <c r="W123">
        <v>0.28421052631578902</v>
      </c>
      <c r="X123">
        <v>0.12631578947368399</v>
      </c>
      <c r="Y123">
        <v>144</v>
      </c>
      <c r="Z123">
        <v>8</v>
      </c>
      <c r="AA123">
        <v>18</v>
      </c>
      <c r="AB123">
        <v>0.35185185185185103</v>
      </c>
      <c r="AC123">
        <v>0.148148148148148</v>
      </c>
      <c r="AD123">
        <v>79</v>
      </c>
      <c r="AE123">
        <v>7</v>
      </c>
      <c r="AF123">
        <v>11.285714285714286</v>
      </c>
      <c r="AG123" s="3">
        <v>44719</v>
      </c>
      <c r="AH123">
        <v>1</v>
      </c>
    </row>
    <row r="124" spans="1:34" hidden="1" x14ac:dyDescent="0.25">
      <c r="A124" t="s">
        <v>10</v>
      </c>
      <c r="B124" t="s">
        <v>22</v>
      </c>
      <c r="C124" t="s">
        <v>215</v>
      </c>
      <c r="D124" t="s">
        <v>50</v>
      </c>
      <c r="E124">
        <v>623167</v>
      </c>
      <c r="F124" t="s">
        <v>51</v>
      </c>
      <c r="G124">
        <v>1.0625100000000001</v>
      </c>
      <c r="H124">
        <v>4</v>
      </c>
      <c r="I124" t="s">
        <v>67</v>
      </c>
      <c r="J124" t="s">
        <v>63</v>
      </c>
      <c r="K124">
        <v>670541</v>
      </c>
      <c r="L124">
        <v>3</v>
      </c>
      <c r="M124">
        <v>106.56</v>
      </c>
      <c r="N124">
        <v>205</v>
      </c>
      <c r="O124">
        <v>145</v>
      </c>
      <c r="P124">
        <v>0.1103448275862069</v>
      </c>
      <c r="Q124">
        <v>16</v>
      </c>
      <c r="R124">
        <v>106.86</v>
      </c>
      <c r="S124">
        <v>131</v>
      </c>
      <c r="T124">
        <v>98</v>
      </c>
      <c r="U124" s="5">
        <v>0.14285714285714285</v>
      </c>
      <c r="V124">
        <v>14</v>
      </c>
      <c r="W124">
        <v>0.33888888888888802</v>
      </c>
      <c r="X124">
        <v>0.155555555555555</v>
      </c>
      <c r="Y124">
        <v>239</v>
      </c>
      <c r="Z124">
        <v>9</v>
      </c>
      <c r="AA124">
        <v>26.555555555555557</v>
      </c>
      <c r="AB124">
        <v>0.30434782608695599</v>
      </c>
      <c r="AC124">
        <v>0.13043478260869501</v>
      </c>
      <c r="AD124">
        <v>93</v>
      </c>
      <c r="AE124">
        <v>3</v>
      </c>
      <c r="AF124">
        <v>31</v>
      </c>
      <c r="AG124" s="3">
        <v>44719</v>
      </c>
      <c r="AH124">
        <v>1</v>
      </c>
    </row>
    <row r="125" spans="1:34" hidden="1" x14ac:dyDescent="0.25">
      <c r="A125" t="s">
        <v>3</v>
      </c>
      <c r="B125" t="s">
        <v>11</v>
      </c>
      <c r="C125" t="s">
        <v>339</v>
      </c>
      <c r="D125" t="s">
        <v>63</v>
      </c>
      <c r="E125">
        <v>672282</v>
      </c>
      <c r="F125" t="s">
        <v>61</v>
      </c>
      <c r="G125">
        <v>1.0264800000000001</v>
      </c>
      <c r="H125">
        <v>7</v>
      </c>
      <c r="I125" t="s">
        <v>174</v>
      </c>
      <c r="J125" t="s">
        <v>50</v>
      </c>
      <c r="K125">
        <v>666915</v>
      </c>
      <c r="M125">
        <v>101.58</v>
      </c>
      <c r="N125">
        <v>156</v>
      </c>
      <c r="O125">
        <v>96</v>
      </c>
      <c r="P125">
        <v>3.125E-2</v>
      </c>
      <c r="Q125">
        <v>3</v>
      </c>
      <c r="R125">
        <v>102.4</v>
      </c>
      <c r="S125">
        <v>40</v>
      </c>
      <c r="T125">
        <v>19</v>
      </c>
      <c r="U125" s="5">
        <v>0.10526315789473684</v>
      </c>
      <c r="V125">
        <v>2</v>
      </c>
      <c r="W125">
        <v>0.29770992366412202</v>
      </c>
      <c r="X125">
        <v>0.16030534351145001</v>
      </c>
      <c r="Y125">
        <v>178</v>
      </c>
      <c r="Z125">
        <v>7</v>
      </c>
      <c r="AA125">
        <v>25.428571428571427</v>
      </c>
      <c r="AB125">
        <v>0.28282828282828198</v>
      </c>
      <c r="AC125">
        <v>0.15151515151515099</v>
      </c>
      <c r="AD125">
        <v>139</v>
      </c>
      <c r="AE125">
        <v>4</v>
      </c>
      <c r="AF125">
        <v>34.75</v>
      </c>
      <c r="AG125" s="3">
        <v>44720</v>
      </c>
    </row>
    <row r="126" spans="1:34" hidden="1" x14ac:dyDescent="0.25">
      <c r="A126" t="s">
        <v>16</v>
      </c>
      <c r="B126" t="s">
        <v>21</v>
      </c>
      <c r="C126" t="s">
        <v>216</v>
      </c>
      <c r="D126" t="s">
        <v>63</v>
      </c>
      <c r="E126">
        <v>640455</v>
      </c>
      <c r="F126" t="s">
        <v>61</v>
      </c>
      <c r="G126">
        <v>0.95219999999999994</v>
      </c>
      <c r="H126">
        <v>1</v>
      </c>
      <c r="I126" t="s">
        <v>363</v>
      </c>
      <c r="J126" t="s">
        <v>63</v>
      </c>
      <c r="K126">
        <v>607043</v>
      </c>
      <c r="M126">
        <v>101.1</v>
      </c>
      <c r="N126">
        <v>219</v>
      </c>
      <c r="O126">
        <v>152</v>
      </c>
      <c r="P126">
        <v>1.9736842105263157E-2</v>
      </c>
      <c r="Q126">
        <v>3</v>
      </c>
      <c r="R126">
        <v>102.7</v>
      </c>
      <c r="S126">
        <v>77</v>
      </c>
      <c r="T126">
        <v>54</v>
      </c>
      <c r="U126" s="5">
        <v>1.8518518518518517E-2</v>
      </c>
      <c r="V126">
        <v>1</v>
      </c>
      <c r="W126">
        <v>0.27160493827160398</v>
      </c>
      <c r="X126">
        <v>0.117283950617283</v>
      </c>
      <c r="Y126">
        <v>251</v>
      </c>
      <c r="Z126">
        <v>8</v>
      </c>
      <c r="AA126">
        <v>31.375</v>
      </c>
      <c r="AB126">
        <v>0.34090909090909</v>
      </c>
      <c r="AC126">
        <v>0.13636363636363599</v>
      </c>
      <c r="AD126">
        <v>68</v>
      </c>
      <c r="AE126">
        <v>3</v>
      </c>
      <c r="AF126">
        <v>22.666666666666668</v>
      </c>
      <c r="AG126" s="3">
        <v>44720</v>
      </c>
    </row>
    <row r="127" spans="1:34" hidden="1" x14ac:dyDescent="0.25">
      <c r="A127" t="s">
        <v>3</v>
      </c>
      <c r="B127" t="s">
        <v>11</v>
      </c>
      <c r="C127" t="s">
        <v>339</v>
      </c>
      <c r="D127" t="s">
        <v>63</v>
      </c>
      <c r="E127">
        <v>672282</v>
      </c>
      <c r="F127" t="s">
        <v>61</v>
      </c>
      <c r="G127">
        <v>1.0264800000000001</v>
      </c>
      <c r="H127">
        <v>1</v>
      </c>
      <c r="I127" t="s">
        <v>173</v>
      </c>
      <c r="J127" t="s">
        <v>50</v>
      </c>
      <c r="K127">
        <v>624414</v>
      </c>
      <c r="M127">
        <v>103.1</v>
      </c>
      <c r="N127">
        <v>89</v>
      </c>
      <c r="O127">
        <v>68</v>
      </c>
      <c r="P127">
        <v>4.4117647058823532E-2</v>
      </c>
      <c r="Q127">
        <v>3</v>
      </c>
      <c r="R127">
        <v>104.22</v>
      </c>
      <c r="S127">
        <v>34</v>
      </c>
      <c r="T127">
        <v>24</v>
      </c>
      <c r="U127" s="5">
        <v>4.1666666666666664E-2</v>
      </c>
      <c r="V127">
        <v>1</v>
      </c>
      <c r="W127">
        <v>0.29770992366412202</v>
      </c>
      <c r="X127">
        <v>0.16030534351145001</v>
      </c>
      <c r="Y127">
        <v>178</v>
      </c>
      <c r="Z127">
        <v>7</v>
      </c>
      <c r="AA127">
        <v>25.428571428571427</v>
      </c>
      <c r="AB127">
        <v>0.28282828282828198</v>
      </c>
      <c r="AC127">
        <v>0.15151515151515099</v>
      </c>
      <c r="AD127">
        <v>139</v>
      </c>
      <c r="AE127">
        <v>4</v>
      </c>
      <c r="AF127">
        <v>34.75</v>
      </c>
      <c r="AG127" s="3">
        <v>44720</v>
      </c>
    </row>
    <row r="128" spans="1:34" hidden="1" x14ac:dyDescent="0.25">
      <c r="A128" t="s">
        <v>14</v>
      </c>
      <c r="B128" t="s">
        <v>19</v>
      </c>
      <c r="C128" t="s">
        <v>247</v>
      </c>
      <c r="D128" t="s">
        <v>50</v>
      </c>
      <c r="E128">
        <v>605400</v>
      </c>
      <c r="F128" t="s">
        <v>51</v>
      </c>
      <c r="G128">
        <v>1.06704</v>
      </c>
      <c r="H128">
        <v>1</v>
      </c>
      <c r="I128" t="s">
        <v>181</v>
      </c>
      <c r="J128" t="s">
        <v>63</v>
      </c>
      <c r="K128">
        <v>592885</v>
      </c>
      <c r="M128">
        <v>103.96</v>
      </c>
      <c r="N128">
        <v>231</v>
      </c>
      <c r="O128">
        <v>145</v>
      </c>
      <c r="P128">
        <v>3.4482758620689655E-2</v>
      </c>
      <c r="Q128">
        <v>5</v>
      </c>
      <c r="R128">
        <v>104.24</v>
      </c>
      <c r="S128">
        <v>160</v>
      </c>
      <c r="T128">
        <v>95</v>
      </c>
      <c r="U128" s="5">
        <v>4.2105263157894736E-2</v>
      </c>
      <c r="V128">
        <v>4</v>
      </c>
      <c r="W128">
        <v>0.28742514970059801</v>
      </c>
      <c r="X128">
        <v>0.125748502994011</v>
      </c>
      <c r="Y128">
        <v>262</v>
      </c>
      <c r="Z128">
        <v>10</v>
      </c>
      <c r="AA128">
        <v>26.2</v>
      </c>
      <c r="AB128">
        <v>0.32432432432432401</v>
      </c>
      <c r="AC128">
        <v>0.121621621621621</v>
      </c>
      <c r="AD128">
        <v>124</v>
      </c>
      <c r="AE128">
        <v>3</v>
      </c>
      <c r="AF128">
        <v>41.333333333333336</v>
      </c>
      <c r="AG128" s="3">
        <v>44720</v>
      </c>
    </row>
    <row r="129" spans="1:34" hidden="1" x14ac:dyDescent="0.25">
      <c r="A129" t="s">
        <v>22</v>
      </c>
      <c r="B129" t="s">
        <v>10</v>
      </c>
      <c r="C129" t="s">
        <v>134</v>
      </c>
      <c r="D129" t="s">
        <v>50</v>
      </c>
      <c r="E129">
        <v>664353</v>
      </c>
      <c r="F129" t="s">
        <v>61</v>
      </c>
      <c r="G129">
        <v>1.11216</v>
      </c>
      <c r="H129">
        <v>5</v>
      </c>
      <c r="I129" t="s">
        <v>76</v>
      </c>
      <c r="J129" t="s">
        <v>50</v>
      </c>
      <c r="K129">
        <v>553993</v>
      </c>
      <c r="M129">
        <v>102.44</v>
      </c>
      <c r="N129">
        <v>232</v>
      </c>
      <c r="O129">
        <v>128</v>
      </c>
      <c r="P129">
        <v>8.59375E-2</v>
      </c>
      <c r="Q129">
        <v>11</v>
      </c>
      <c r="R129">
        <v>102.5</v>
      </c>
      <c r="S129">
        <v>175</v>
      </c>
      <c r="T129">
        <v>100</v>
      </c>
      <c r="U129" s="5">
        <v>0.09</v>
      </c>
      <c r="V129">
        <v>9</v>
      </c>
      <c r="W129">
        <v>0.26815642458100503</v>
      </c>
      <c r="X129">
        <v>0.12290502793296</v>
      </c>
      <c r="Y129">
        <v>229</v>
      </c>
      <c r="Z129">
        <v>9</v>
      </c>
      <c r="AA129">
        <v>25.444444444444443</v>
      </c>
      <c r="AB129">
        <v>0.240384615384615</v>
      </c>
      <c r="AC129">
        <v>0.144230769230769</v>
      </c>
      <c r="AD129">
        <v>130</v>
      </c>
      <c r="AE129">
        <v>8</v>
      </c>
      <c r="AF129">
        <v>16.25</v>
      </c>
      <c r="AG129" s="3">
        <v>44720</v>
      </c>
    </row>
    <row r="130" spans="1:34" hidden="1" x14ac:dyDescent="0.25">
      <c r="A130" t="s">
        <v>16</v>
      </c>
      <c r="B130" t="s">
        <v>21</v>
      </c>
      <c r="C130" t="s">
        <v>216</v>
      </c>
      <c r="D130" t="s">
        <v>63</v>
      </c>
      <c r="E130">
        <v>640455</v>
      </c>
      <c r="F130" t="s">
        <v>61</v>
      </c>
      <c r="G130">
        <v>1.0143</v>
      </c>
      <c r="H130">
        <v>4</v>
      </c>
      <c r="I130" t="s">
        <v>341</v>
      </c>
      <c r="J130" t="s">
        <v>50</v>
      </c>
      <c r="K130">
        <v>605204</v>
      </c>
      <c r="M130">
        <v>106.6</v>
      </c>
      <c r="N130">
        <v>120</v>
      </c>
      <c r="O130">
        <v>72</v>
      </c>
      <c r="P130">
        <v>1.3888888888888888E-2</v>
      </c>
      <c r="Q130">
        <v>1</v>
      </c>
      <c r="R130">
        <v>105.98</v>
      </c>
      <c r="S130">
        <v>56</v>
      </c>
      <c r="T130">
        <v>31</v>
      </c>
      <c r="U130" s="5">
        <v>0</v>
      </c>
      <c r="V130">
        <v>0</v>
      </c>
      <c r="W130">
        <v>0.27160493827160398</v>
      </c>
      <c r="X130">
        <v>0.117283950617283</v>
      </c>
      <c r="Y130">
        <v>251</v>
      </c>
      <c r="Z130">
        <v>8</v>
      </c>
      <c r="AA130">
        <v>31.375</v>
      </c>
      <c r="AB130">
        <v>0.24576271186440601</v>
      </c>
      <c r="AC130">
        <v>0.11016949152542301</v>
      </c>
      <c r="AD130">
        <v>183</v>
      </c>
      <c r="AE130">
        <v>5</v>
      </c>
      <c r="AF130">
        <v>36.6</v>
      </c>
      <c r="AG130" s="3">
        <v>44720</v>
      </c>
    </row>
    <row r="131" spans="1:34" hidden="1" x14ac:dyDescent="0.25">
      <c r="A131" t="s">
        <v>11</v>
      </c>
      <c r="B131" t="s">
        <v>3</v>
      </c>
      <c r="C131" t="s">
        <v>404</v>
      </c>
      <c r="D131" t="s">
        <v>50</v>
      </c>
      <c r="E131">
        <v>543135</v>
      </c>
      <c r="F131" t="s">
        <v>51</v>
      </c>
      <c r="G131">
        <v>1.2732300000000001</v>
      </c>
      <c r="H131">
        <v>3</v>
      </c>
      <c r="I131" t="s">
        <v>139</v>
      </c>
      <c r="J131" t="s">
        <v>63</v>
      </c>
      <c r="K131">
        <v>665120</v>
      </c>
      <c r="M131">
        <v>103</v>
      </c>
      <c r="N131">
        <v>211</v>
      </c>
      <c r="O131">
        <v>138</v>
      </c>
      <c r="P131">
        <v>7.2463768115942032E-2</v>
      </c>
      <c r="Q131">
        <v>10</v>
      </c>
      <c r="R131">
        <v>103</v>
      </c>
      <c r="S131">
        <v>158</v>
      </c>
      <c r="T131">
        <v>103</v>
      </c>
      <c r="U131" s="5">
        <v>8.7378640776699032E-2</v>
      </c>
      <c r="V131">
        <v>9</v>
      </c>
      <c r="W131">
        <v>0.266666666666666</v>
      </c>
      <c r="X131">
        <v>0.12777777777777699</v>
      </c>
      <c r="Y131">
        <v>258</v>
      </c>
      <c r="Z131">
        <v>16</v>
      </c>
      <c r="AA131">
        <v>16.125</v>
      </c>
      <c r="AB131">
        <v>0.42372881355932202</v>
      </c>
      <c r="AC131">
        <v>0.152542372881355</v>
      </c>
      <c r="AD131">
        <v>95</v>
      </c>
      <c r="AE131">
        <v>7</v>
      </c>
      <c r="AF131">
        <v>13.571428571428571</v>
      </c>
      <c r="AG131" s="3">
        <v>44720</v>
      </c>
    </row>
    <row r="132" spans="1:34" hidden="1" x14ac:dyDescent="0.25">
      <c r="A132" t="s">
        <v>6</v>
      </c>
      <c r="B132" t="s">
        <v>0</v>
      </c>
      <c r="C132" t="s">
        <v>149</v>
      </c>
      <c r="D132" t="s">
        <v>50</v>
      </c>
      <c r="E132">
        <v>518876</v>
      </c>
      <c r="F132" t="s">
        <v>51</v>
      </c>
      <c r="G132">
        <v>1.4225600000000003</v>
      </c>
      <c r="H132">
        <v>4</v>
      </c>
      <c r="I132" t="s">
        <v>91</v>
      </c>
      <c r="J132" t="s">
        <v>63</v>
      </c>
      <c r="K132">
        <v>458015</v>
      </c>
      <c r="M132">
        <v>101.94</v>
      </c>
      <c r="N132">
        <v>159</v>
      </c>
      <c r="O132">
        <v>90</v>
      </c>
      <c r="P132">
        <v>5.5555555555555552E-2</v>
      </c>
      <c r="Q132">
        <v>5</v>
      </c>
      <c r="R132">
        <v>102.1</v>
      </c>
      <c r="S132">
        <v>98</v>
      </c>
      <c r="T132">
        <v>61</v>
      </c>
      <c r="U132" s="5">
        <v>6.5573770491803282E-2</v>
      </c>
      <c r="V132">
        <v>4</v>
      </c>
      <c r="W132">
        <v>0.28089887640449401</v>
      </c>
      <c r="X132">
        <v>0.101123595505617</v>
      </c>
      <c r="Y132">
        <v>251</v>
      </c>
      <c r="Z132">
        <v>3</v>
      </c>
      <c r="AA132">
        <v>83.666666666666671</v>
      </c>
      <c r="AB132">
        <v>0.32</v>
      </c>
      <c r="AC132">
        <v>0.133333333333333</v>
      </c>
      <c r="AD132">
        <v>111</v>
      </c>
      <c r="AE132">
        <v>2</v>
      </c>
      <c r="AF132">
        <v>55.5</v>
      </c>
      <c r="AG132" s="3">
        <v>44720</v>
      </c>
    </row>
    <row r="133" spans="1:34" hidden="1" x14ac:dyDescent="0.25">
      <c r="A133" t="s">
        <v>21</v>
      </c>
      <c r="B133" t="s">
        <v>16</v>
      </c>
      <c r="C133" t="s">
        <v>350</v>
      </c>
      <c r="D133" t="s">
        <v>50</v>
      </c>
      <c r="E133">
        <v>605135</v>
      </c>
      <c r="F133" t="s">
        <v>51</v>
      </c>
      <c r="G133">
        <v>1.0143</v>
      </c>
      <c r="H133">
        <v>6</v>
      </c>
      <c r="I133" t="s">
        <v>145</v>
      </c>
      <c r="J133" t="s">
        <v>50</v>
      </c>
      <c r="K133">
        <v>595751</v>
      </c>
      <c r="M133">
        <v>105</v>
      </c>
      <c r="N133">
        <v>96</v>
      </c>
      <c r="O133">
        <v>51</v>
      </c>
      <c r="P133">
        <v>5.8823529411764705E-2</v>
      </c>
      <c r="Q133">
        <v>3</v>
      </c>
      <c r="R133">
        <v>103.6</v>
      </c>
      <c r="S133">
        <v>77</v>
      </c>
      <c r="T133">
        <v>44</v>
      </c>
      <c r="U133" s="5">
        <v>2.2727272727272728E-2</v>
      </c>
      <c r="V133">
        <v>1</v>
      </c>
      <c r="W133">
        <v>0.275280898876404</v>
      </c>
      <c r="X133">
        <v>0.151685393258426</v>
      </c>
      <c r="Y133">
        <v>272</v>
      </c>
      <c r="Z133">
        <v>11</v>
      </c>
      <c r="AA133">
        <v>24.727272727272727</v>
      </c>
      <c r="AB133">
        <v>0.26881720430107497</v>
      </c>
      <c r="AC133">
        <v>0.15053763440860199</v>
      </c>
      <c r="AD133">
        <v>143</v>
      </c>
      <c r="AE133">
        <v>4</v>
      </c>
      <c r="AF133">
        <v>35.75</v>
      </c>
      <c r="AG133" s="3">
        <v>44720</v>
      </c>
    </row>
    <row r="134" spans="1:34" hidden="1" x14ac:dyDescent="0.25">
      <c r="A134" t="s">
        <v>22</v>
      </c>
      <c r="B134" t="s">
        <v>10</v>
      </c>
      <c r="C134" t="s">
        <v>134</v>
      </c>
      <c r="D134" t="s">
        <v>50</v>
      </c>
      <c r="E134">
        <v>664353</v>
      </c>
      <c r="F134" t="s">
        <v>61</v>
      </c>
      <c r="G134">
        <v>1.11216</v>
      </c>
      <c r="H134">
        <v>3</v>
      </c>
      <c r="I134" t="s">
        <v>75</v>
      </c>
      <c r="J134" t="s">
        <v>50</v>
      </c>
      <c r="K134">
        <v>677594</v>
      </c>
      <c r="M134">
        <v>106.1</v>
      </c>
      <c r="N134">
        <v>226</v>
      </c>
      <c r="O134">
        <v>141</v>
      </c>
      <c r="P134">
        <v>4.9645390070921988E-2</v>
      </c>
      <c r="Q134">
        <v>7</v>
      </c>
      <c r="R134">
        <v>105.8</v>
      </c>
      <c r="S134">
        <v>169</v>
      </c>
      <c r="T134">
        <v>108</v>
      </c>
      <c r="U134" s="5">
        <v>4.6296296296296294E-2</v>
      </c>
      <c r="V134">
        <v>5</v>
      </c>
      <c r="W134">
        <v>0.26815642458100503</v>
      </c>
      <c r="X134">
        <v>0.12290502793296</v>
      </c>
      <c r="Y134">
        <v>229</v>
      </c>
      <c r="Z134">
        <v>9</v>
      </c>
      <c r="AA134">
        <v>25.444444444444443</v>
      </c>
      <c r="AB134">
        <v>0.240384615384615</v>
      </c>
      <c r="AC134">
        <v>0.144230769230769</v>
      </c>
      <c r="AD134">
        <v>130</v>
      </c>
      <c r="AE134">
        <v>8</v>
      </c>
      <c r="AF134">
        <v>16.25</v>
      </c>
      <c r="AG134" s="3">
        <v>44720</v>
      </c>
    </row>
    <row r="135" spans="1:34" hidden="1" x14ac:dyDescent="0.25">
      <c r="A135" t="s">
        <v>10</v>
      </c>
      <c r="B135" t="s">
        <v>22</v>
      </c>
      <c r="C135" t="s">
        <v>74</v>
      </c>
      <c r="D135" t="s">
        <v>50</v>
      </c>
      <c r="E135">
        <v>669302</v>
      </c>
      <c r="F135" t="s">
        <v>51</v>
      </c>
      <c r="G135">
        <v>1.0625100000000001</v>
      </c>
      <c r="H135">
        <v>5</v>
      </c>
      <c r="I135" t="s">
        <v>68</v>
      </c>
      <c r="J135" t="s">
        <v>63</v>
      </c>
      <c r="K135">
        <v>663656</v>
      </c>
      <c r="M135">
        <v>102.1</v>
      </c>
      <c r="N135">
        <v>205</v>
      </c>
      <c r="O135">
        <v>139</v>
      </c>
      <c r="P135">
        <v>7.1942446043165464E-2</v>
      </c>
      <c r="Q135">
        <v>10</v>
      </c>
      <c r="R135">
        <v>102.1</v>
      </c>
      <c r="S135">
        <v>142</v>
      </c>
      <c r="T135">
        <v>93</v>
      </c>
      <c r="U135" s="5">
        <v>8.6021505376344093E-2</v>
      </c>
      <c r="V135">
        <v>8</v>
      </c>
      <c r="W135">
        <v>0.25581395348837199</v>
      </c>
      <c r="X135">
        <v>0.127906976744186</v>
      </c>
      <c r="Y135">
        <v>260</v>
      </c>
      <c r="Z135">
        <v>5</v>
      </c>
      <c r="AA135">
        <v>52</v>
      </c>
      <c r="AB135">
        <v>0.24242424242424199</v>
      </c>
      <c r="AC135">
        <v>0.10606060606060599</v>
      </c>
      <c r="AD135">
        <v>110</v>
      </c>
      <c r="AE135">
        <v>1</v>
      </c>
      <c r="AF135">
        <v>110</v>
      </c>
      <c r="AG135" s="3">
        <v>44720</v>
      </c>
    </row>
    <row r="136" spans="1:34" hidden="1" x14ac:dyDescent="0.25">
      <c r="A136" t="s">
        <v>24</v>
      </c>
      <c r="B136" t="s">
        <v>25</v>
      </c>
      <c r="C136" t="s">
        <v>164</v>
      </c>
      <c r="D136" t="s">
        <v>50</v>
      </c>
      <c r="E136">
        <v>446372</v>
      </c>
      <c r="F136" t="s">
        <v>61</v>
      </c>
      <c r="G136">
        <v>0.95519999999999994</v>
      </c>
      <c r="H136">
        <v>8</v>
      </c>
      <c r="I136" t="s">
        <v>330</v>
      </c>
      <c r="J136" t="s">
        <v>63</v>
      </c>
      <c r="K136">
        <v>663457</v>
      </c>
      <c r="M136">
        <v>102.32</v>
      </c>
      <c r="N136">
        <v>53</v>
      </c>
      <c r="O136">
        <v>30</v>
      </c>
      <c r="P136">
        <v>3.3333333333333333E-2</v>
      </c>
      <c r="Q136">
        <v>1</v>
      </c>
      <c r="R136">
        <v>104.16</v>
      </c>
      <c r="S136">
        <v>46</v>
      </c>
      <c r="T136">
        <v>26</v>
      </c>
      <c r="U136" s="5">
        <v>3.8461538461538464E-2</v>
      </c>
      <c r="V136">
        <v>1</v>
      </c>
      <c r="W136">
        <v>0.27027027027027001</v>
      </c>
      <c r="X136">
        <v>0.135135135135135</v>
      </c>
      <c r="Y136">
        <v>206</v>
      </c>
      <c r="Z136">
        <v>6</v>
      </c>
      <c r="AA136">
        <v>34.333333333333336</v>
      </c>
      <c r="AB136">
        <v>0.25</v>
      </c>
      <c r="AC136">
        <v>0.10294117647058799</v>
      </c>
      <c r="AD136">
        <v>94</v>
      </c>
      <c r="AE136">
        <v>1</v>
      </c>
      <c r="AF136">
        <v>94</v>
      </c>
      <c r="AG136" s="3">
        <v>44720</v>
      </c>
    </row>
    <row r="137" spans="1:34" hidden="1" x14ac:dyDescent="0.25">
      <c r="A137" t="s">
        <v>21</v>
      </c>
      <c r="B137" t="s">
        <v>16</v>
      </c>
      <c r="C137" t="s">
        <v>350</v>
      </c>
      <c r="D137" t="s">
        <v>50</v>
      </c>
      <c r="E137">
        <v>605135</v>
      </c>
      <c r="F137" t="s">
        <v>51</v>
      </c>
      <c r="G137">
        <v>1.0143</v>
      </c>
      <c r="H137">
        <v>4</v>
      </c>
      <c r="I137" t="s">
        <v>192</v>
      </c>
      <c r="J137" t="s">
        <v>50</v>
      </c>
      <c r="K137">
        <v>572228</v>
      </c>
      <c r="M137">
        <v>104.24</v>
      </c>
      <c r="N137">
        <v>153</v>
      </c>
      <c r="O137">
        <v>82</v>
      </c>
      <c r="P137">
        <v>6.097560975609756E-2</v>
      </c>
      <c r="Q137">
        <v>5</v>
      </c>
      <c r="R137">
        <v>104.72</v>
      </c>
      <c r="S137">
        <v>106</v>
      </c>
      <c r="T137">
        <v>63</v>
      </c>
      <c r="U137" s="5">
        <v>7.9365079365079361E-2</v>
      </c>
      <c r="V137">
        <v>5</v>
      </c>
      <c r="W137">
        <v>0.275280898876404</v>
      </c>
      <c r="X137">
        <v>0.151685393258426</v>
      </c>
      <c r="Y137">
        <v>272</v>
      </c>
      <c r="Z137">
        <v>11</v>
      </c>
      <c r="AA137">
        <v>24.727272727272727</v>
      </c>
      <c r="AB137">
        <v>0.26881720430107497</v>
      </c>
      <c r="AC137">
        <v>0.15053763440860199</v>
      </c>
      <c r="AD137">
        <v>143</v>
      </c>
      <c r="AE137">
        <v>4</v>
      </c>
      <c r="AF137">
        <v>35.75</v>
      </c>
      <c r="AG137" s="3">
        <v>44720</v>
      </c>
    </row>
    <row r="138" spans="1:34" hidden="1" x14ac:dyDescent="0.25">
      <c r="A138" t="s">
        <v>21</v>
      </c>
      <c r="B138" t="s">
        <v>16</v>
      </c>
      <c r="C138" t="s">
        <v>350</v>
      </c>
      <c r="D138" t="s">
        <v>50</v>
      </c>
      <c r="E138">
        <v>605135</v>
      </c>
      <c r="F138" t="s">
        <v>51</v>
      </c>
      <c r="G138">
        <v>1.0143</v>
      </c>
      <c r="H138">
        <v>3</v>
      </c>
      <c r="I138" t="s">
        <v>144</v>
      </c>
      <c r="J138" t="s">
        <v>50</v>
      </c>
      <c r="K138">
        <v>592518</v>
      </c>
      <c r="M138">
        <v>105</v>
      </c>
      <c r="N138">
        <v>229</v>
      </c>
      <c r="O138">
        <v>170</v>
      </c>
      <c r="P138">
        <v>5.2941176470588235E-2</v>
      </c>
      <c r="Q138">
        <v>9</v>
      </c>
      <c r="R138">
        <v>104.38</v>
      </c>
      <c r="S138">
        <v>169</v>
      </c>
      <c r="T138">
        <v>120</v>
      </c>
      <c r="U138" s="5">
        <v>2.5000000000000001E-2</v>
      </c>
      <c r="V138">
        <v>3</v>
      </c>
      <c r="W138">
        <v>0.275280898876404</v>
      </c>
      <c r="X138">
        <v>0.151685393258426</v>
      </c>
      <c r="Y138">
        <v>272</v>
      </c>
      <c r="Z138">
        <v>11</v>
      </c>
      <c r="AA138">
        <v>24.727272727272727</v>
      </c>
      <c r="AB138">
        <v>0.26881720430107497</v>
      </c>
      <c r="AC138">
        <v>0.15053763440860199</v>
      </c>
      <c r="AD138">
        <v>143</v>
      </c>
      <c r="AE138">
        <v>4</v>
      </c>
      <c r="AF138">
        <v>35.75</v>
      </c>
      <c r="AG138" s="3">
        <v>44720</v>
      </c>
    </row>
    <row r="139" spans="1:34" hidden="1" x14ac:dyDescent="0.25">
      <c r="A139" t="s">
        <v>24</v>
      </c>
      <c r="B139" t="s">
        <v>25</v>
      </c>
      <c r="C139" t="s">
        <v>164</v>
      </c>
      <c r="D139" t="s">
        <v>50</v>
      </c>
      <c r="E139">
        <v>446372</v>
      </c>
      <c r="F139" t="s">
        <v>61</v>
      </c>
      <c r="G139">
        <v>0.95519999999999994</v>
      </c>
      <c r="H139">
        <v>2</v>
      </c>
      <c r="I139" t="s">
        <v>218</v>
      </c>
      <c r="J139" t="s">
        <v>63</v>
      </c>
      <c r="K139">
        <v>669357</v>
      </c>
      <c r="M139">
        <v>102.4</v>
      </c>
      <c r="N139">
        <v>53</v>
      </c>
      <c r="O139">
        <v>28</v>
      </c>
      <c r="P139">
        <v>0.10714285714285714</v>
      </c>
      <c r="Q139">
        <v>3</v>
      </c>
      <c r="R139">
        <v>102.7</v>
      </c>
      <c r="S139">
        <v>48</v>
      </c>
      <c r="T139">
        <v>26</v>
      </c>
      <c r="U139" s="5">
        <v>0.11538461538461539</v>
      </c>
      <c r="V139">
        <v>3</v>
      </c>
      <c r="W139">
        <v>0.27027027027027001</v>
      </c>
      <c r="X139">
        <v>0.135135135135135</v>
      </c>
      <c r="Y139">
        <v>206</v>
      </c>
      <c r="Z139">
        <v>6</v>
      </c>
      <c r="AA139">
        <v>34.333333333333336</v>
      </c>
      <c r="AB139">
        <v>0.25</v>
      </c>
      <c r="AC139">
        <v>0.10294117647058799</v>
      </c>
      <c r="AD139">
        <v>94</v>
      </c>
      <c r="AE139">
        <v>1</v>
      </c>
      <c r="AF139">
        <v>94</v>
      </c>
      <c r="AG139" s="3">
        <v>44720</v>
      </c>
    </row>
    <row r="140" spans="1:34" hidden="1" x14ac:dyDescent="0.25">
      <c r="A140" t="s">
        <v>24</v>
      </c>
      <c r="B140" t="s">
        <v>25</v>
      </c>
      <c r="C140" t="s">
        <v>164</v>
      </c>
      <c r="D140" t="s">
        <v>50</v>
      </c>
      <c r="E140">
        <v>446372</v>
      </c>
      <c r="F140" t="s">
        <v>61</v>
      </c>
      <c r="G140">
        <v>0.90544999999999998</v>
      </c>
      <c r="H140">
        <v>3</v>
      </c>
      <c r="I140" t="s">
        <v>147</v>
      </c>
      <c r="J140" t="s">
        <v>50</v>
      </c>
      <c r="K140">
        <v>502671</v>
      </c>
      <c r="M140">
        <v>103.7</v>
      </c>
      <c r="N140">
        <v>239</v>
      </c>
      <c r="O140">
        <v>162</v>
      </c>
      <c r="P140">
        <v>7.407407407407407E-2</v>
      </c>
      <c r="Q140">
        <v>12</v>
      </c>
      <c r="R140">
        <v>103.92</v>
      </c>
      <c r="S140">
        <v>189</v>
      </c>
      <c r="T140">
        <v>128</v>
      </c>
      <c r="U140" s="5">
        <v>7.03125E-2</v>
      </c>
      <c r="V140">
        <v>9</v>
      </c>
      <c r="W140">
        <v>0.27027027027027001</v>
      </c>
      <c r="X140">
        <v>0.135135135135135</v>
      </c>
      <c r="Y140">
        <v>206</v>
      </c>
      <c r="Z140">
        <v>6</v>
      </c>
      <c r="AA140">
        <v>34.333333333333336</v>
      </c>
      <c r="AB140">
        <v>0.28749999999999998</v>
      </c>
      <c r="AC140">
        <v>0.16250000000000001</v>
      </c>
      <c r="AD140">
        <v>112</v>
      </c>
      <c r="AE140">
        <v>5</v>
      </c>
      <c r="AF140">
        <v>22.4</v>
      </c>
      <c r="AG140" s="3">
        <v>44720</v>
      </c>
    </row>
    <row r="141" spans="1:34" hidden="1" x14ac:dyDescent="0.25">
      <c r="A141" t="s">
        <v>14</v>
      </c>
      <c r="B141" t="s">
        <v>19</v>
      </c>
      <c r="C141" t="s">
        <v>247</v>
      </c>
      <c r="D141" t="s">
        <v>50</v>
      </c>
      <c r="E141">
        <v>605400</v>
      </c>
      <c r="F141" t="s">
        <v>51</v>
      </c>
      <c r="G141">
        <v>1.06704</v>
      </c>
      <c r="H141">
        <v>3</v>
      </c>
      <c r="I141" t="s">
        <v>182</v>
      </c>
      <c r="J141" t="s">
        <v>63</v>
      </c>
      <c r="K141">
        <v>642133</v>
      </c>
      <c r="M141">
        <v>103.96</v>
      </c>
      <c r="N141">
        <v>204</v>
      </c>
      <c r="O141">
        <v>142</v>
      </c>
      <c r="P141">
        <v>7.0422535211267609E-2</v>
      </c>
      <c r="Q141">
        <v>10</v>
      </c>
      <c r="R141">
        <v>104.86</v>
      </c>
      <c r="S141">
        <v>153</v>
      </c>
      <c r="T141">
        <v>109</v>
      </c>
      <c r="U141" s="5">
        <v>8.2568807339449546E-2</v>
      </c>
      <c r="V141">
        <v>9</v>
      </c>
      <c r="W141">
        <v>0.28742514970059801</v>
      </c>
      <c r="X141">
        <v>0.125748502994011</v>
      </c>
      <c r="Y141">
        <v>262</v>
      </c>
      <c r="Z141">
        <v>10</v>
      </c>
      <c r="AA141">
        <v>26.2</v>
      </c>
      <c r="AB141">
        <v>0.32432432432432401</v>
      </c>
      <c r="AC141">
        <v>0.121621621621621</v>
      </c>
      <c r="AD141">
        <v>124</v>
      </c>
      <c r="AE141">
        <v>3</v>
      </c>
      <c r="AF141">
        <v>41.333333333333336</v>
      </c>
      <c r="AG141" s="3">
        <v>44720</v>
      </c>
    </row>
    <row r="142" spans="1:34" hidden="1" x14ac:dyDescent="0.25">
      <c r="A142" t="s">
        <v>11</v>
      </c>
      <c r="B142" t="s">
        <v>3</v>
      </c>
      <c r="C142" t="s">
        <v>404</v>
      </c>
      <c r="D142" t="s">
        <v>50</v>
      </c>
      <c r="E142">
        <v>543135</v>
      </c>
      <c r="F142" t="s">
        <v>51</v>
      </c>
      <c r="G142">
        <v>1.2732300000000001</v>
      </c>
      <c r="H142">
        <v>1</v>
      </c>
      <c r="I142" t="s">
        <v>138</v>
      </c>
      <c r="J142" t="s">
        <v>63</v>
      </c>
      <c r="K142">
        <v>660271</v>
      </c>
      <c r="M142">
        <v>105.92</v>
      </c>
      <c r="N142">
        <v>237</v>
      </c>
      <c r="O142">
        <v>155</v>
      </c>
      <c r="P142">
        <v>7.0967741935483872E-2</v>
      </c>
      <c r="Q142">
        <v>11</v>
      </c>
      <c r="R142">
        <v>106.46</v>
      </c>
      <c r="S142">
        <v>151</v>
      </c>
      <c r="T142">
        <v>96</v>
      </c>
      <c r="U142" s="5">
        <v>8.3333333333333329E-2</v>
      </c>
      <c r="V142">
        <v>8</v>
      </c>
      <c r="W142">
        <v>0.266666666666666</v>
      </c>
      <c r="X142">
        <v>0.12777777777777699</v>
      </c>
      <c r="Y142">
        <v>258</v>
      </c>
      <c r="Z142">
        <v>16</v>
      </c>
      <c r="AA142">
        <v>16.125</v>
      </c>
      <c r="AB142">
        <v>0.42372881355932202</v>
      </c>
      <c r="AC142">
        <v>0.152542372881355</v>
      </c>
      <c r="AD142">
        <v>95</v>
      </c>
      <c r="AE142">
        <v>7</v>
      </c>
      <c r="AF142">
        <v>13.571428571428571</v>
      </c>
      <c r="AG142" s="3">
        <v>44720</v>
      </c>
    </row>
    <row r="143" spans="1:34" hidden="1" x14ac:dyDescent="0.25">
      <c r="A143" t="s">
        <v>22</v>
      </c>
      <c r="B143" t="s">
        <v>10</v>
      </c>
      <c r="C143" t="s">
        <v>134</v>
      </c>
      <c r="D143" t="s">
        <v>50</v>
      </c>
      <c r="E143">
        <v>664353</v>
      </c>
      <c r="F143" t="s">
        <v>61</v>
      </c>
      <c r="G143">
        <v>1.11216</v>
      </c>
      <c r="H143">
        <v>2</v>
      </c>
      <c r="I143" t="s">
        <v>328</v>
      </c>
      <c r="J143" t="s">
        <v>50</v>
      </c>
      <c r="K143">
        <v>664034</v>
      </c>
      <c r="L143">
        <v>4.5999999999999996</v>
      </c>
      <c r="M143">
        <v>101.72</v>
      </c>
      <c r="N143">
        <v>251</v>
      </c>
      <c r="O143">
        <v>192</v>
      </c>
      <c r="P143">
        <v>4.1666666666666664E-2</v>
      </c>
      <c r="Q143">
        <v>8</v>
      </c>
      <c r="R143">
        <v>102.86</v>
      </c>
      <c r="S143">
        <v>191</v>
      </c>
      <c r="T143">
        <v>146</v>
      </c>
      <c r="U143" s="5">
        <v>4.1095890410958902E-2</v>
      </c>
      <c r="V143">
        <v>6</v>
      </c>
      <c r="W143">
        <v>0.26815642458100503</v>
      </c>
      <c r="X143">
        <v>0.12290502793296</v>
      </c>
      <c r="Y143">
        <v>229</v>
      </c>
      <c r="Z143">
        <v>9</v>
      </c>
      <c r="AA143">
        <v>25.444444444444443</v>
      </c>
      <c r="AB143">
        <v>0.240384615384615</v>
      </c>
      <c r="AC143">
        <v>0.144230769230769</v>
      </c>
      <c r="AD143">
        <v>130</v>
      </c>
      <c r="AE143">
        <v>8</v>
      </c>
      <c r="AF143">
        <v>16.25</v>
      </c>
      <c r="AG143" s="3">
        <v>44720</v>
      </c>
      <c r="AH143">
        <v>1</v>
      </c>
    </row>
    <row r="144" spans="1:34" hidden="1" x14ac:dyDescent="0.25">
      <c r="A144" t="s">
        <v>10</v>
      </c>
      <c r="B144" t="s">
        <v>22</v>
      </c>
      <c r="C144" t="s">
        <v>74</v>
      </c>
      <c r="D144" t="s">
        <v>50</v>
      </c>
      <c r="E144">
        <v>669302</v>
      </c>
      <c r="F144" t="s">
        <v>51</v>
      </c>
      <c r="G144">
        <v>1.0625100000000001</v>
      </c>
      <c r="H144">
        <v>4</v>
      </c>
      <c r="I144" t="s">
        <v>67</v>
      </c>
      <c r="J144" t="s">
        <v>63</v>
      </c>
      <c r="K144">
        <v>670541</v>
      </c>
      <c r="M144">
        <v>106.56</v>
      </c>
      <c r="N144">
        <v>209</v>
      </c>
      <c r="O144">
        <v>148</v>
      </c>
      <c r="P144">
        <v>0.11486486486486487</v>
      </c>
      <c r="Q144">
        <v>17</v>
      </c>
      <c r="R144">
        <v>106.86</v>
      </c>
      <c r="S144">
        <v>134</v>
      </c>
      <c r="T144">
        <v>100</v>
      </c>
      <c r="U144" s="5">
        <v>0.14000000000000001</v>
      </c>
      <c r="V144">
        <v>14</v>
      </c>
      <c r="W144">
        <v>0.25581395348837199</v>
      </c>
      <c r="X144">
        <v>0.127906976744186</v>
      </c>
      <c r="Y144">
        <v>260</v>
      </c>
      <c r="Z144">
        <v>5</v>
      </c>
      <c r="AA144">
        <v>52</v>
      </c>
      <c r="AB144">
        <v>0.24242424242424199</v>
      </c>
      <c r="AC144">
        <v>0.10606060606060599</v>
      </c>
      <c r="AD144">
        <v>110</v>
      </c>
      <c r="AE144">
        <v>1</v>
      </c>
      <c r="AF144">
        <v>110</v>
      </c>
      <c r="AG144" s="3">
        <v>44720</v>
      </c>
    </row>
    <row r="145" spans="1:34" hidden="1" x14ac:dyDescent="0.25">
      <c r="A145" t="s">
        <v>5</v>
      </c>
      <c r="B145" t="s">
        <v>12</v>
      </c>
      <c r="C145" t="s">
        <v>143</v>
      </c>
      <c r="D145" t="s">
        <v>63</v>
      </c>
      <c r="E145">
        <v>542881</v>
      </c>
      <c r="F145" t="s">
        <v>51</v>
      </c>
      <c r="G145">
        <v>1.0315200000000002</v>
      </c>
      <c r="H145">
        <v>6</v>
      </c>
      <c r="I145" t="s">
        <v>400</v>
      </c>
      <c r="J145" t="s">
        <v>50</v>
      </c>
      <c r="K145">
        <v>572041</v>
      </c>
      <c r="M145">
        <v>101.66</v>
      </c>
      <c r="N145">
        <v>137</v>
      </c>
      <c r="O145">
        <v>101</v>
      </c>
      <c r="P145">
        <v>2.9702970297029702E-2</v>
      </c>
      <c r="Q145">
        <v>3</v>
      </c>
      <c r="R145">
        <v>102.7</v>
      </c>
      <c r="S145">
        <v>34</v>
      </c>
      <c r="T145">
        <v>28</v>
      </c>
      <c r="U145" s="5">
        <v>0.10714285714285714</v>
      </c>
      <c r="V145">
        <v>3</v>
      </c>
      <c r="W145">
        <v>0.273885350318471</v>
      </c>
      <c r="X145">
        <v>0.14012738853503101</v>
      </c>
      <c r="Y145">
        <v>219</v>
      </c>
      <c r="Z145">
        <v>6</v>
      </c>
      <c r="AA145">
        <v>36.5</v>
      </c>
      <c r="AB145">
        <v>0.30769230769230699</v>
      </c>
      <c r="AC145">
        <v>0.15384615384615299</v>
      </c>
      <c r="AD145">
        <v>163</v>
      </c>
      <c r="AE145">
        <v>4</v>
      </c>
      <c r="AF145">
        <v>40.75</v>
      </c>
      <c r="AG145" s="3">
        <v>44721</v>
      </c>
    </row>
    <row r="146" spans="1:34" hidden="1" x14ac:dyDescent="0.25">
      <c r="A146" t="s">
        <v>17</v>
      </c>
      <c r="B146" t="s">
        <v>15</v>
      </c>
      <c r="C146" t="s">
        <v>265</v>
      </c>
      <c r="D146" t="s">
        <v>50</v>
      </c>
      <c r="E146">
        <v>605164</v>
      </c>
      <c r="F146" t="s">
        <v>61</v>
      </c>
      <c r="G146">
        <v>1.00878</v>
      </c>
      <c r="H146">
        <v>2</v>
      </c>
      <c r="I146" t="s">
        <v>254</v>
      </c>
      <c r="J146" t="s">
        <v>50</v>
      </c>
      <c r="K146">
        <v>592450</v>
      </c>
      <c r="M146">
        <v>107.7</v>
      </c>
      <c r="N146">
        <v>233</v>
      </c>
      <c r="O146">
        <v>148</v>
      </c>
      <c r="P146">
        <v>0.14864864864864866</v>
      </c>
      <c r="Q146">
        <v>22</v>
      </c>
      <c r="R146">
        <v>107.86</v>
      </c>
      <c r="S146">
        <v>162</v>
      </c>
      <c r="T146">
        <v>109</v>
      </c>
      <c r="U146" s="5">
        <v>0.15596330275229359</v>
      </c>
      <c r="V146">
        <v>17</v>
      </c>
      <c r="W146">
        <v>0.25352112676056299</v>
      </c>
      <c r="X146">
        <v>8.4507042253521097E-2</v>
      </c>
      <c r="Y146">
        <v>189</v>
      </c>
      <c r="Z146">
        <v>8</v>
      </c>
      <c r="AA146">
        <v>23.625</v>
      </c>
      <c r="AB146">
        <v>0.28205128205128199</v>
      </c>
      <c r="AC146">
        <v>0.10256410256410201</v>
      </c>
      <c r="AD146">
        <v>109</v>
      </c>
      <c r="AE146">
        <v>5</v>
      </c>
      <c r="AF146">
        <v>21.8</v>
      </c>
      <c r="AG146" s="3">
        <v>44721</v>
      </c>
    </row>
    <row r="147" spans="1:34" hidden="1" x14ac:dyDescent="0.25">
      <c r="A147" t="s">
        <v>5</v>
      </c>
      <c r="B147" t="s">
        <v>12</v>
      </c>
      <c r="C147" t="s">
        <v>143</v>
      </c>
      <c r="D147" t="s">
        <v>63</v>
      </c>
      <c r="E147">
        <v>542881</v>
      </c>
      <c r="F147" t="s">
        <v>51</v>
      </c>
      <c r="G147">
        <v>1.0315200000000002</v>
      </c>
      <c r="H147">
        <v>2</v>
      </c>
      <c r="I147" t="s">
        <v>292</v>
      </c>
      <c r="J147" t="s">
        <v>50</v>
      </c>
      <c r="K147">
        <v>683734</v>
      </c>
      <c r="M147">
        <v>102.78</v>
      </c>
      <c r="N147">
        <v>147</v>
      </c>
      <c r="O147">
        <v>110</v>
      </c>
      <c r="P147">
        <v>5.4545454545454543E-2</v>
      </c>
      <c r="Q147">
        <v>6</v>
      </c>
      <c r="R147">
        <v>104.14</v>
      </c>
      <c r="S147">
        <v>36</v>
      </c>
      <c r="T147">
        <v>27</v>
      </c>
      <c r="U147" s="5">
        <v>3.7037037037037035E-2</v>
      </c>
      <c r="V147">
        <v>1</v>
      </c>
      <c r="W147">
        <v>0.273885350318471</v>
      </c>
      <c r="X147">
        <v>0.14012738853503101</v>
      </c>
      <c r="Y147">
        <v>219</v>
      </c>
      <c r="Z147">
        <v>6</v>
      </c>
      <c r="AA147">
        <v>36.5</v>
      </c>
      <c r="AB147">
        <v>0.30769230769230699</v>
      </c>
      <c r="AC147">
        <v>0.15384615384615299</v>
      </c>
      <c r="AD147">
        <v>163</v>
      </c>
      <c r="AE147">
        <v>4</v>
      </c>
      <c r="AF147">
        <v>40.75</v>
      </c>
      <c r="AG147" s="3">
        <v>44721</v>
      </c>
    </row>
    <row r="148" spans="1:34" hidden="1" x14ac:dyDescent="0.25">
      <c r="A148" t="s">
        <v>1</v>
      </c>
      <c r="B148" t="s">
        <v>20</v>
      </c>
      <c r="C148" t="s">
        <v>252</v>
      </c>
      <c r="D148" t="s">
        <v>50</v>
      </c>
      <c r="E148">
        <v>664141</v>
      </c>
      <c r="F148" t="s">
        <v>51</v>
      </c>
      <c r="G148">
        <v>1.0001599999999999</v>
      </c>
      <c r="H148">
        <v>3</v>
      </c>
      <c r="I148" t="s">
        <v>54</v>
      </c>
      <c r="J148" t="s">
        <v>50</v>
      </c>
      <c r="K148">
        <v>663586</v>
      </c>
      <c r="M148">
        <v>106.5</v>
      </c>
      <c r="N148">
        <v>246</v>
      </c>
      <c r="O148">
        <v>155</v>
      </c>
      <c r="P148">
        <v>9.6774193548387094E-2</v>
      </c>
      <c r="Q148">
        <v>15</v>
      </c>
      <c r="R148">
        <v>106.28</v>
      </c>
      <c r="S148">
        <v>169</v>
      </c>
      <c r="T148">
        <v>113</v>
      </c>
      <c r="U148" s="5">
        <v>8.8495575221238937E-2</v>
      </c>
      <c r="V148">
        <v>10</v>
      </c>
      <c r="W148">
        <v>0.26114649681528601</v>
      </c>
      <c r="X148">
        <v>0.121019108280254</v>
      </c>
      <c r="Y148">
        <v>236</v>
      </c>
      <c r="Z148">
        <v>8</v>
      </c>
      <c r="AA148">
        <v>29.5</v>
      </c>
      <c r="AB148">
        <v>0.17499999999999999</v>
      </c>
      <c r="AC148">
        <v>0.1</v>
      </c>
      <c r="AD148">
        <v>117</v>
      </c>
      <c r="AE148">
        <v>3</v>
      </c>
      <c r="AF148">
        <v>39</v>
      </c>
      <c r="AG148" s="3">
        <v>44721</v>
      </c>
    </row>
    <row r="149" spans="1:34" hidden="1" x14ac:dyDescent="0.25">
      <c r="A149" t="s">
        <v>6</v>
      </c>
      <c r="B149" t="s">
        <v>0</v>
      </c>
      <c r="C149" t="s">
        <v>348</v>
      </c>
      <c r="D149" t="s">
        <v>50</v>
      </c>
      <c r="E149">
        <v>605200</v>
      </c>
      <c r="F149" t="s">
        <v>51</v>
      </c>
      <c r="G149">
        <v>1.3130000000000002</v>
      </c>
      <c r="H149">
        <v>2</v>
      </c>
      <c r="I149" t="s">
        <v>284</v>
      </c>
      <c r="J149" t="s">
        <v>50</v>
      </c>
      <c r="K149">
        <v>592273</v>
      </c>
      <c r="M149">
        <v>102.72</v>
      </c>
      <c r="N149">
        <v>190</v>
      </c>
      <c r="O149">
        <v>133</v>
      </c>
      <c r="P149">
        <v>8.2706766917293228E-2</v>
      </c>
      <c r="Q149">
        <v>11</v>
      </c>
      <c r="R149">
        <v>102.64</v>
      </c>
      <c r="S149">
        <v>135</v>
      </c>
      <c r="T149">
        <v>94</v>
      </c>
      <c r="U149" s="5">
        <v>6.3829787234042548E-2</v>
      </c>
      <c r="V149">
        <v>6</v>
      </c>
      <c r="W149">
        <v>0.26035502958579798</v>
      </c>
      <c r="X149">
        <v>0.106508875739644</v>
      </c>
      <c r="Y149">
        <v>234</v>
      </c>
      <c r="Z149">
        <v>8</v>
      </c>
      <c r="AA149">
        <v>29.25</v>
      </c>
      <c r="AB149">
        <v>0.31168831168831101</v>
      </c>
      <c r="AC149">
        <v>0.129870129870129</v>
      </c>
      <c r="AD149">
        <v>118</v>
      </c>
      <c r="AE149">
        <v>6</v>
      </c>
      <c r="AF149">
        <v>19.666666666666668</v>
      </c>
      <c r="AG149" s="3">
        <v>44721</v>
      </c>
    </row>
    <row r="150" spans="1:34" hidden="1" x14ac:dyDescent="0.25">
      <c r="A150" t="s">
        <v>20</v>
      </c>
      <c r="B150" t="s">
        <v>1</v>
      </c>
      <c r="C150" t="s">
        <v>402</v>
      </c>
      <c r="D150" t="s">
        <v>63</v>
      </c>
      <c r="E150">
        <v>608331</v>
      </c>
      <c r="F150" t="s">
        <v>61</v>
      </c>
      <c r="G150">
        <v>1.0001599999999999</v>
      </c>
      <c r="H150">
        <v>2</v>
      </c>
      <c r="I150" t="s">
        <v>288</v>
      </c>
      <c r="J150" t="s">
        <v>38</v>
      </c>
      <c r="K150">
        <v>668804</v>
      </c>
      <c r="M150">
        <v>101.5</v>
      </c>
      <c r="N150">
        <v>217</v>
      </c>
      <c r="O150">
        <v>143</v>
      </c>
      <c r="P150">
        <v>5.5944055944055944E-2</v>
      </c>
      <c r="Q150">
        <v>8</v>
      </c>
      <c r="R150">
        <v>104.1</v>
      </c>
      <c r="S150">
        <v>60</v>
      </c>
      <c r="T150">
        <v>45</v>
      </c>
      <c r="U150" s="5">
        <v>4.4444444444444446E-2</v>
      </c>
      <c r="V150">
        <v>2</v>
      </c>
      <c r="W150">
        <v>0.20895522388059701</v>
      </c>
      <c r="X150">
        <v>9.4527363184079602E-2</v>
      </c>
      <c r="Y150">
        <v>274</v>
      </c>
      <c r="Z150">
        <v>5</v>
      </c>
      <c r="AA150">
        <v>54.8</v>
      </c>
      <c r="AB150">
        <v>0.23225806451612899</v>
      </c>
      <c r="AC150">
        <v>0.103225806451612</v>
      </c>
      <c r="AD150">
        <v>211</v>
      </c>
      <c r="AE150">
        <v>5</v>
      </c>
      <c r="AF150">
        <v>42.2</v>
      </c>
      <c r="AG150" s="3">
        <v>44721</v>
      </c>
    </row>
    <row r="151" spans="1:34" hidden="1" x14ac:dyDescent="0.25">
      <c r="A151" t="s">
        <v>3</v>
      </c>
      <c r="B151" t="s">
        <v>11</v>
      </c>
      <c r="C151" t="s">
        <v>138</v>
      </c>
      <c r="D151" t="s">
        <v>50</v>
      </c>
      <c r="E151">
        <v>660271</v>
      </c>
      <c r="F151" t="s">
        <v>61</v>
      </c>
      <c r="G151">
        <v>1.0264800000000001</v>
      </c>
      <c r="H151">
        <v>1</v>
      </c>
      <c r="I151" t="s">
        <v>173</v>
      </c>
      <c r="J151" t="s">
        <v>50</v>
      </c>
      <c r="K151">
        <v>624414</v>
      </c>
      <c r="M151">
        <v>103.1</v>
      </c>
      <c r="N151">
        <v>92</v>
      </c>
      <c r="O151">
        <v>70</v>
      </c>
      <c r="P151">
        <v>4.2857142857142858E-2</v>
      </c>
      <c r="Q151">
        <v>3</v>
      </c>
      <c r="R151">
        <v>102.96</v>
      </c>
      <c r="S151">
        <v>55</v>
      </c>
      <c r="T151">
        <v>44</v>
      </c>
      <c r="U151" s="5">
        <v>4.5454545454545456E-2</v>
      </c>
      <c r="V151">
        <v>2</v>
      </c>
      <c r="W151">
        <v>0.31666666666666599</v>
      </c>
      <c r="X151">
        <v>0.125</v>
      </c>
      <c r="Y151">
        <v>197</v>
      </c>
      <c r="Z151">
        <v>8</v>
      </c>
      <c r="AA151">
        <v>24.625</v>
      </c>
      <c r="AB151">
        <v>0.35593220338983</v>
      </c>
      <c r="AC151">
        <v>0.152542372881355</v>
      </c>
      <c r="AD151">
        <v>101</v>
      </c>
      <c r="AE151">
        <v>4</v>
      </c>
      <c r="AF151">
        <v>25.25</v>
      </c>
      <c r="AG151" s="3">
        <v>44721</v>
      </c>
    </row>
    <row r="152" spans="1:34" hidden="1" x14ac:dyDescent="0.25">
      <c r="A152" t="s">
        <v>18</v>
      </c>
      <c r="B152" t="s">
        <v>7</v>
      </c>
      <c r="C152" t="s">
        <v>370</v>
      </c>
      <c r="D152" t="s">
        <v>63</v>
      </c>
      <c r="E152">
        <v>663455</v>
      </c>
      <c r="F152" t="s">
        <v>61</v>
      </c>
      <c r="G152">
        <v>0.99861999999999984</v>
      </c>
      <c r="H152">
        <v>5</v>
      </c>
      <c r="I152" t="s">
        <v>105</v>
      </c>
      <c r="J152" t="s">
        <v>50</v>
      </c>
      <c r="K152">
        <v>542194</v>
      </c>
      <c r="L152">
        <v>7.5</v>
      </c>
      <c r="M152">
        <v>103.619999999999</v>
      </c>
      <c r="N152">
        <v>110</v>
      </c>
      <c r="O152">
        <v>79</v>
      </c>
      <c r="P152">
        <v>1.2658227848101266E-2</v>
      </c>
      <c r="Q152">
        <v>1</v>
      </c>
      <c r="R152">
        <v>104.02</v>
      </c>
      <c r="S152">
        <v>56</v>
      </c>
      <c r="T152">
        <v>39</v>
      </c>
      <c r="U152" s="5">
        <v>0</v>
      </c>
      <c r="V152">
        <v>0</v>
      </c>
      <c r="W152">
        <v>0.36956521739130399</v>
      </c>
      <c r="X152">
        <v>0.217391304347826</v>
      </c>
      <c r="Y152">
        <v>79</v>
      </c>
      <c r="Z152">
        <v>0</v>
      </c>
      <c r="AA152">
        <v>0</v>
      </c>
      <c r="AB152">
        <v>0.42857142857142799</v>
      </c>
      <c r="AC152">
        <v>0.22857142857142801</v>
      </c>
      <c r="AD152">
        <v>64</v>
      </c>
      <c r="AE152">
        <v>0</v>
      </c>
      <c r="AF152">
        <v>0</v>
      </c>
      <c r="AG152" s="3">
        <v>44721</v>
      </c>
      <c r="AH152">
        <v>1</v>
      </c>
    </row>
    <row r="153" spans="1:34" hidden="1" x14ac:dyDescent="0.25">
      <c r="A153" t="s">
        <v>0</v>
      </c>
      <c r="B153" t="s">
        <v>6</v>
      </c>
      <c r="C153" t="s">
        <v>120</v>
      </c>
      <c r="D153" t="s">
        <v>50</v>
      </c>
      <c r="E153">
        <v>641816</v>
      </c>
      <c r="F153" t="s">
        <v>61</v>
      </c>
      <c r="G153">
        <v>1.3130000000000002</v>
      </c>
      <c r="H153">
        <v>4</v>
      </c>
      <c r="I153" t="s">
        <v>119</v>
      </c>
      <c r="J153" t="s">
        <v>50</v>
      </c>
      <c r="K153">
        <v>572233</v>
      </c>
      <c r="M153">
        <v>103.1</v>
      </c>
      <c r="N153">
        <v>223</v>
      </c>
      <c r="O153">
        <v>151</v>
      </c>
      <c r="P153">
        <v>9.9337748344370855E-2</v>
      </c>
      <c r="Q153">
        <v>15</v>
      </c>
      <c r="R153">
        <v>102.94</v>
      </c>
      <c r="S153">
        <v>175</v>
      </c>
      <c r="T153">
        <v>115</v>
      </c>
      <c r="U153" s="5">
        <v>0.10434782608695652</v>
      </c>
      <c r="V153">
        <v>12</v>
      </c>
      <c r="W153">
        <v>0.33136094674556199</v>
      </c>
      <c r="X153">
        <v>0.15976331360946699</v>
      </c>
      <c r="Y153">
        <v>262</v>
      </c>
      <c r="Z153">
        <v>6</v>
      </c>
      <c r="AA153">
        <v>43.666666666666664</v>
      </c>
      <c r="AB153">
        <v>0.30487804878048702</v>
      </c>
      <c r="AC153">
        <v>0.15853658536585299</v>
      </c>
      <c r="AD153">
        <v>122</v>
      </c>
      <c r="AE153">
        <v>3</v>
      </c>
      <c r="AF153">
        <v>40.666666666666664</v>
      </c>
      <c r="AG153" s="3">
        <v>44721</v>
      </c>
    </row>
    <row r="154" spans="1:34" hidden="1" x14ac:dyDescent="0.25">
      <c r="A154" t="s">
        <v>14</v>
      </c>
      <c r="B154" t="s">
        <v>19</v>
      </c>
      <c r="C154" t="s">
        <v>315</v>
      </c>
      <c r="D154" t="s">
        <v>50</v>
      </c>
      <c r="E154">
        <v>621107</v>
      </c>
      <c r="F154" t="s">
        <v>51</v>
      </c>
      <c r="G154">
        <v>1.06704</v>
      </c>
      <c r="H154">
        <v>1</v>
      </c>
      <c r="I154" t="s">
        <v>181</v>
      </c>
      <c r="J154" t="s">
        <v>63</v>
      </c>
      <c r="K154">
        <v>592885</v>
      </c>
      <c r="M154">
        <v>103.96</v>
      </c>
      <c r="N154">
        <v>235</v>
      </c>
      <c r="O154">
        <v>148</v>
      </c>
      <c r="P154">
        <v>3.3783783783783786E-2</v>
      </c>
      <c r="Q154">
        <v>5</v>
      </c>
      <c r="R154">
        <v>104.24</v>
      </c>
      <c r="S154">
        <v>164</v>
      </c>
      <c r="T154">
        <v>98</v>
      </c>
      <c r="U154" s="5">
        <v>4.0816326530612242E-2</v>
      </c>
      <c r="V154">
        <v>4</v>
      </c>
      <c r="W154">
        <v>0.28289473684210498</v>
      </c>
      <c r="X154">
        <v>9.2105263157894704E-2</v>
      </c>
      <c r="Y154">
        <v>208</v>
      </c>
      <c r="Z154">
        <v>4</v>
      </c>
      <c r="AA154">
        <v>52</v>
      </c>
      <c r="AB154">
        <v>0.35802469135802401</v>
      </c>
      <c r="AC154">
        <v>0.148148148148148</v>
      </c>
      <c r="AD154">
        <v>110</v>
      </c>
      <c r="AE154">
        <v>3</v>
      </c>
      <c r="AF154">
        <v>36.666666666666664</v>
      </c>
      <c r="AG154" s="3">
        <v>44721</v>
      </c>
    </row>
    <row r="155" spans="1:34" hidden="1" x14ac:dyDescent="0.25">
      <c r="A155" t="s">
        <v>18</v>
      </c>
      <c r="B155" t="s">
        <v>7</v>
      </c>
      <c r="C155" t="s">
        <v>370</v>
      </c>
      <c r="D155" t="s">
        <v>63</v>
      </c>
      <c r="E155">
        <v>663455</v>
      </c>
      <c r="F155" t="s">
        <v>61</v>
      </c>
      <c r="G155">
        <v>0.99861999999999984</v>
      </c>
      <c r="H155">
        <v>9</v>
      </c>
      <c r="I155" t="s">
        <v>287</v>
      </c>
      <c r="J155" t="s">
        <v>50</v>
      </c>
      <c r="K155">
        <v>665506</v>
      </c>
      <c r="M155">
        <v>102.3</v>
      </c>
      <c r="N155">
        <v>177</v>
      </c>
      <c r="O155">
        <v>124</v>
      </c>
      <c r="P155">
        <v>1.6129032258064516E-2</v>
      </c>
      <c r="Q155">
        <v>2</v>
      </c>
      <c r="R155">
        <v>103.2</v>
      </c>
      <c r="S155">
        <v>53</v>
      </c>
      <c r="T155">
        <v>43</v>
      </c>
      <c r="U155" s="5">
        <v>0</v>
      </c>
      <c r="V155">
        <v>0</v>
      </c>
      <c r="W155">
        <v>0.36956521739130399</v>
      </c>
      <c r="X155">
        <v>0.217391304347826</v>
      </c>
      <c r="Y155">
        <v>79</v>
      </c>
      <c r="Z155">
        <v>0</v>
      </c>
      <c r="AA155">
        <v>0</v>
      </c>
      <c r="AB155">
        <v>0.42857142857142799</v>
      </c>
      <c r="AC155">
        <v>0.22857142857142801</v>
      </c>
      <c r="AD155">
        <v>64</v>
      </c>
      <c r="AE155">
        <v>0</v>
      </c>
      <c r="AF155">
        <v>0</v>
      </c>
      <c r="AG155" s="3">
        <v>44721</v>
      </c>
    </row>
    <row r="156" spans="1:34" hidden="1" x14ac:dyDescent="0.25">
      <c r="A156" t="s">
        <v>1</v>
      </c>
      <c r="B156" t="s">
        <v>20</v>
      </c>
      <c r="C156" t="s">
        <v>252</v>
      </c>
      <c r="D156" t="s">
        <v>50</v>
      </c>
      <c r="E156">
        <v>664141</v>
      </c>
      <c r="F156" t="s">
        <v>51</v>
      </c>
      <c r="G156">
        <v>1.0001599999999999</v>
      </c>
      <c r="H156">
        <v>2</v>
      </c>
      <c r="I156" t="s">
        <v>53</v>
      </c>
      <c r="J156" t="s">
        <v>50</v>
      </c>
      <c r="K156">
        <v>621020</v>
      </c>
      <c r="M156">
        <v>102.9</v>
      </c>
      <c r="N156">
        <v>229</v>
      </c>
      <c r="O156">
        <v>142</v>
      </c>
      <c r="P156">
        <v>4.2253521126760563E-2</v>
      </c>
      <c r="Q156">
        <v>6</v>
      </c>
      <c r="R156">
        <v>102.72</v>
      </c>
      <c r="S156">
        <v>166</v>
      </c>
      <c r="T156">
        <v>101</v>
      </c>
      <c r="U156" s="5">
        <v>3.9603960396039604E-2</v>
      </c>
      <c r="V156">
        <v>4</v>
      </c>
      <c r="W156">
        <v>0.26114649681528601</v>
      </c>
      <c r="X156">
        <v>0.121019108280254</v>
      </c>
      <c r="Y156">
        <v>236</v>
      </c>
      <c r="Z156">
        <v>8</v>
      </c>
      <c r="AA156">
        <v>29.5</v>
      </c>
      <c r="AB156">
        <v>0.17499999999999999</v>
      </c>
      <c r="AC156">
        <v>0.1</v>
      </c>
      <c r="AD156">
        <v>117</v>
      </c>
      <c r="AE156">
        <v>3</v>
      </c>
      <c r="AF156">
        <v>39</v>
      </c>
      <c r="AG156" s="3">
        <v>44721</v>
      </c>
    </row>
    <row r="157" spans="1:34" hidden="1" x14ac:dyDescent="0.25">
      <c r="A157" t="s">
        <v>0</v>
      </c>
      <c r="B157" t="s">
        <v>6</v>
      </c>
      <c r="C157" t="s">
        <v>120</v>
      </c>
      <c r="D157" t="s">
        <v>50</v>
      </c>
      <c r="E157">
        <v>641816</v>
      </c>
      <c r="F157" t="s">
        <v>61</v>
      </c>
      <c r="G157">
        <v>1.3736000000000002</v>
      </c>
      <c r="H157">
        <v>5</v>
      </c>
      <c r="I157" t="s">
        <v>263</v>
      </c>
      <c r="J157" t="s">
        <v>63</v>
      </c>
      <c r="K157">
        <v>444482</v>
      </c>
      <c r="M157">
        <v>103.12</v>
      </c>
      <c r="N157">
        <v>192</v>
      </c>
      <c r="O157">
        <v>129</v>
      </c>
      <c r="P157">
        <v>6.2015503875968991E-2</v>
      </c>
      <c r="Q157">
        <v>8</v>
      </c>
      <c r="R157">
        <v>104.16</v>
      </c>
      <c r="S157">
        <v>161</v>
      </c>
      <c r="T157">
        <v>111</v>
      </c>
      <c r="U157" s="5">
        <v>7.2072072072072071E-2</v>
      </c>
      <c r="V157">
        <v>8</v>
      </c>
      <c r="W157">
        <v>0.33136094674556199</v>
      </c>
      <c r="X157">
        <v>0.15976331360946699</v>
      </c>
      <c r="Y157">
        <v>262</v>
      </c>
      <c r="Z157">
        <v>6</v>
      </c>
      <c r="AA157">
        <v>43.666666666666664</v>
      </c>
      <c r="AB157">
        <v>0.356321839080459</v>
      </c>
      <c r="AC157">
        <v>0.160919540229885</v>
      </c>
      <c r="AD157">
        <v>140</v>
      </c>
      <c r="AE157">
        <v>3</v>
      </c>
      <c r="AF157">
        <v>46.666666666666664</v>
      </c>
      <c r="AG157" s="3">
        <v>44721</v>
      </c>
    </row>
    <row r="158" spans="1:34" hidden="1" x14ac:dyDescent="0.25">
      <c r="A158" t="s">
        <v>3</v>
      </c>
      <c r="B158" t="s">
        <v>11</v>
      </c>
      <c r="C158" t="s">
        <v>138</v>
      </c>
      <c r="D158" t="s">
        <v>50</v>
      </c>
      <c r="E158">
        <v>660271</v>
      </c>
      <c r="F158" t="s">
        <v>61</v>
      </c>
      <c r="G158">
        <v>1.0264800000000001</v>
      </c>
      <c r="H158">
        <v>3</v>
      </c>
      <c r="I158" t="s">
        <v>57</v>
      </c>
      <c r="J158" t="s">
        <v>50</v>
      </c>
      <c r="K158">
        <v>502110</v>
      </c>
      <c r="M158">
        <v>103.72</v>
      </c>
      <c r="N158">
        <v>206</v>
      </c>
      <c r="O158">
        <v>136</v>
      </c>
      <c r="P158">
        <v>3.6764705882352942E-2</v>
      </c>
      <c r="Q158">
        <v>5</v>
      </c>
      <c r="R158">
        <v>104.26</v>
      </c>
      <c r="S158">
        <v>167</v>
      </c>
      <c r="T158">
        <v>108</v>
      </c>
      <c r="U158" s="5">
        <v>4.6296296296296294E-2</v>
      </c>
      <c r="V158">
        <v>5</v>
      </c>
      <c r="W158">
        <v>0.31666666666666599</v>
      </c>
      <c r="X158">
        <v>0.125</v>
      </c>
      <c r="Y158">
        <v>197</v>
      </c>
      <c r="Z158">
        <v>8</v>
      </c>
      <c r="AA158">
        <v>24.625</v>
      </c>
      <c r="AB158">
        <v>0.35593220338983</v>
      </c>
      <c r="AC158">
        <v>0.152542372881355</v>
      </c>
      <c r="AD158">
        <v>101</v>
      </c>
      <c r="AE158">
        <v>4</v>
      </c>
      <c r="AF158">
        <v>25.25</v>
      </c>
      <c r="AG158" s="3">
        <v>44721</v>
      </c>
    </row>
    <row r="159" spans="1:34" hidden="1" x14ac:dyDescent="0.25">
      <c r="A159" t="s">
        <v>5</v>
      </c>
      <c r="B159" t="s">
        <v>12</v>
      </c>
      <c r="C159" t="s">
        <v>143</v>
      </c>
      <c r="D159" t="s">
        <v>63</v>
      </c>
      <c r="E159">
        <v>542881</v>
      </c>
      <c r="F159" t="s">
        <v>51</v>
      </c>
      <c r="G159">
        <v>1.0315200000000002</v>
      </c>
      <c r="H159">
        <v>5</v>
      </c>
      <c r="I159" t="s">
        <v>310</v>
      </c>
      <c r="J159" t="s">
        <v>50</v>
      </c>
      <c r="K159">
        <v>669394</v>
      </c>
      <c r="L159">
        <v>5.4</v>
      </c>
      <c r="M159">
        <v>105.84</v>
      </c>
      <c r="N159">
        <v>123</v>
      </c>
      <c r="O159">
        <v>79</v>
      </c>
      <c r="P159">
        <v>7.5949367088607597E-2</v>
      </c>
      <c r="Q159">
        <v>6</v>
      </c>
      <c r="R159">
        <v>107.6</v>
      </c>
      <c r="S159">
        <v>31</v>
      </c>
      <c r="T159">
        <v>18</v>
      </c>
      <c r="U159" s="5">
        <v>0.1111111111111111</v>
      </c>
      <c r="V159">
        <v>2</v>
      </c>
      <c r="W159">
        <v>0.273885350318471</v>
      </c>
      <c r="X159">
        <v>0.14012738853503101</v>
      </c>
      <c r="Y159">
        <v>219</v>
      </c>
      <c r="Z159">
        <v>6</v>
      </c>
      <c r="AA159">
        <v>36.5</v>
      </c>
      <c r="AB159">
        <v>0.30769230769230699</v>
      </c>
      <c r="AC159">
        <v>0.15384615384615299</v>
      </c>
      <c r="AD159">
        <v>163</v>
      </c>
      <c r="AE159">
        <v>4</v>
      </c>
      <c r="AF159">
        <v>40.75</v>
      </c>
      <c r="AG159" s="3">
        <v>44721</v>
      </c>
      <c r="AH159">
        <v>1</v>
      </c>
    </row>
    <row r="160" spans="1:34" hidden="1" x14ac:dyDescent="0.25">
      <c r="A160" t="s">
        <v>11</v>
      </c>
      <c r="B160" t="s">
        <v>3</v>
      </c>
      <c r="C160" t="s">
        <v>56</v>
      </c>
      <c r="D160" t="s">
        <v>50</v>
      </c>
      <c r="E160">
        <v>601713</v>
      </c>
      <c r="F160" t="s">
        <v>51</v>
      </c>
      <c r="G160">
        <v>1.2732300000000001</v>
      </c>
      <c r="H160">
        <v>4</v>
      </c>
      <c r="I160" t="s">
        <v>139</v>
      </c>
      <c r="J160" t="s">
        <v>63</v>
      </c>
      <c r="K160">
        <v>665120</v>
      </c>
      <c r="M160">
        <v>103</v>
      </c>
      <c r="N160">
        <v>215</v>
      </c>
      <c r="O160">
        <v>140</v>
      </c>
      <c r="P160">
        <v>7.1428571428571425E-2</v>
      </c>
      <c r="Q160">
        <v>10</v>
      </c>
      <c r="R160">
        <v>103</v>
      </c>
      <c r="S160">
        <v>162</v>
      </c>
      <c r="T160">
        <v>105</v>
      </c>
      <c r="U160" s="5">
        <v>8.5714285714285715E-2</v>
      </c>
      <c r="V160">
        <v>9</v>
      </c>
      <c r="W160">
        <v>0.26627218934911201</v>
      </c>
      <c r="X160">
        <v>0.15384615384615299</v>
      </c>
      <c r="Y160">
        <v>249</v>
      </c>
      <c r="Z160">
        <v>6</v>
      </c>
      <c r="AA160">
        <v>41.5</v>
      </c>
      <c r="AB160">
        <v>0.31944444444444398</v>
      </c>
      <c r="AC160">
        <v>0.125</v>
      </c>
      <c r="AD160">
        <v>99</v>
      </c>
      <c r="AE160">
        <v>2</v>
      </c>
      <c r="AF160">
        <v>49.5</v>
      </c>
      <c r="AG160" s="3">
        <v>44721</v>
      </c>
    </row>
    <row r="161" spans="1:34" hidden="1" x14ac:dyDescent="0.25">
      <c r="A161" t="s">
        <v>15</v>
      </c>
      <c r="B161" t="s">
        <v>17</v>
      </c>
      <c r="C161" t="s">
        <v>124</v>
      </c>
      <c r="D161" t="s">
        <v>50</v>
      </c>
      <c r="E161">
        <v>543037</v>
      </c>
      <c r="F161" t="s">
        <v>51</v>
      </c>
      <c r="G161">
        <v>1.0439700000000001</v>
      </c>
      <c r="H161">
        <v>4</v>
      </c>
      <c r="I161" t="s">
        <v>98</v>
      </c>
      <c r="J161" t="s">
        <v>38</v>
      </c>
      <c r="K161">
        <v>593871</v>
      </c>
      <c r="M161">
        <v>102.02</v>
      </c>
      <c r="N161">
        <v>234</v>
      </c>
      <c r="O161">
        <v>154</v>
      </c>
      <c r="P161">
        <v>4.5454545454545456E-2</v>
      </c>
      <c r="Q161">
        <v>7</v>
      </c>
      <c r="R161">
        <v>102.46</v>
      </c>
      <c r="S161">
        <v>158</v>
      </c>
      <c r="T161">
        <v>95</v>
      </c>
      <c r="U161" s="5">
        <v>6.3157894736842107E-2</v>
      </c>
      <c r="V161">
        <v>6</v>
      </c>
      <c r="W161">
        <v>0.26250000000000001</v>
      </c>
      <c r="X161">
        <v>9.375E-2</v>
      </c>
      <c r="Y161">
        <v>257</v>
      </c>
      <c r="Z161">
        <v>6</v>
      </c>
      <c r="AA161">
        <v>42.833333333333336</v>
      </c>
      <c r="AB161">
        <v>0.390625</v>
      </c>
      <c r="AC161">
        <v>0.125</v>
      </c>
      <c r="AD161">
        <v>111</v>
      </c>
      <c r="AE161">
        <v>3</v>
      </c>
      <c r="AF161">
        <v>37</v>
      </c>
      <c r="AG161" s="3">
        <v>44721</v>
      </c>
    </row>
    <row r="162" spans="1:34" hidden="1" x14ac:dyDescent="0.25">
      <c r="A162" t="s">
        <v>5</v>
      </c>
      <c r="B162" t="s">
        <v>12</v>
      </c>
      <c r="C162" t="s">
        <v>143</v>
      </c>
      <c r="D162" t="s">
        <v>63</v>
      </c>
      <c r="E162">
        <v>542881</v>
      </c>
      <c r="F162" t="s">
        <v>51</v>
      </c>
      <c r="G162">
        <v>1.0315200000000002</v>
      </c>
      <c r="H162">
        <v>4</v>
      </c>
      <c r="I162" t="s">
        <v>268</v>
      </c>
      <c r="J162" t="s">
        <v>50</v>
      </c>
      <c r="K162">
        <v>547989</v>
      </c>
      <c r="M162">
        <v>104.38</v>
      </c>
      <c r="N162">
        <v>225</v>
      </c>
      <c r="O162">
        <v>161</v>
      </c>
      <c r="P162">
        <v>4.3478260869565216E-2</v>
      </c>
      <c r="Q162">
        <v>7</v>
      </c>
      <c r="R162">
        <v>104.6</v>
      </c>
      <c r="S162">
        <v>41</v>
      </c>
      <c r="T162">
        <v>28</v>
      </c>
      <c r="U162" s="5">
        <v>0.10714285714285714</v>
      </c>
      <c r="V162">
        <v>3</v>
      </c>
      <c r="W162">
        <v>0.273885350318471</v>
      </c>
      <c r="X162">
        <v>0.14012738853503101</v>
      </c>
      <c r="Y162">
        <v>219</v>
      </c>
      <c r="Z162">
        <v>6</v>
      </c>
      <c r="AA162">
        <v>36.5</v>
      </c>
      <c r="AB162">
        <v>0.30769230769230699</v>
      </c>
      <c r="AC162">
        <v>0.15384615384615299</v>
      </c>
      <c r="AD162">
        <v>163</v>
      </c>
      <c r="AE162">
        <v>4</v>
      </c>
      <c r="AF162">
        <v>40.75</v>
      </c>
      <c r="AG162" s="3">
        <v>44721</v>
      </c>
    </row>
    <row r="163" spans="1:34" hidden="1" x14ac:dyDescent="0.25">
      <c r="A163" t="s">
        <v>17</v>
      </c>
      <c r="B163" t="s">
        <v>15</v>
      </c>
      <c r="C163" t="s">
        <v>265</v>
      </c>
      <c r="D163" t="s">
        <v>50</v>
      </c>
      <c r="E163">
        <v>605164</v>
      </c>
      <c r="F163" t="s">
        <v>61</v>
      </c>
      <c r="G163">
        <v>1.00878</v>
      </c>
      <c r="H163">
        <v>4</v>
      </c>
      <c r="I163" t="s">
        <v>256</v>
      </c>
      <c r="J163" t="s">
        <v>50</v>
      </c>
      <c r="K163">
        <v>518626</v>
      </c>
      <c r="M163">
        <v>102.619999999999</v>
      </c>
      <c r="N163">
        <v>176</v>
      </c>
      <c r="O163">
        <v>108</v>
      </c>
      <c r="P163">
        <v>4.6296296296296294E-2</v>
      </c>
      <c r="Q163">
        <v>5</v>
      </c>
      <c r="R163">
        <v>102.4</v>
      </c>
      <c r="S163">
        <v>137</v>
      </c>
      <c r="T163">
        <v>85</v>
      </c>
      <c r="U163" s="5">
        <v>4.7058823529411764E-2</v>
      </c>
      <c r="V163">
        <v>4</v>
      </c>
      <c r="W163">
        <v>0.25352112676056299</v>
      </c>
      <c r="X163">
        <v>8.4507042253521097E-2</v>
      </c>
      <c r="Y163">
        <v>189</v>
      </c>
      <c r="Z163">
        <v>8</v>
      </c>
      <c r="AA163">
        <v>23.625</v>
      </c>
      <c r="AB163">
        <v>0.28205128205128199</v>
      </c>
      <c r="AC163">
        <v>0.10256410256410201</v>
      </c>
      <c r="AD163">
        <v>109</v>
      </c>
      <c r="AE163">
        <v>5</v>
      </c>
      <c r="AF163">
        <v>21.8</v>
      </c>
      <c r="AG163" s="3">
        <v>44721</v>
      </c>
    </row>
    <row r="164" spans="1:34" hidden="1" x14ac:dyDescent="0.25">
      <c r="A164" t="s">
        <v>7</v>
      </c>
      <c r="B164" t="s">
        <v>18</v>
      </c>
      <c r="C164" t="s">
        <v>160</v>
      </c>
      <c r="D164" t="s">
        <v>50</v>
      </c>
      <c r="E164">
        <v>621076</v>
      </c>
      <c r="F164" t="s">
        <v>51</v>
      </c>
      <c r="G164">
        <v>1.1005199999999999</v>
      </c>
      <c r="H164">
        <v>4</v>
      </c>
      <c r="I164" t="s">
        <v>125</v>
      </c>
      <c r="J164" t="s">
        <v>63</v>
      </c>
      <c r="K164">
        <v>647304</v>
      </c>
      <c r="L164">
        <v>6.1</v>
      </c>
      <c r="M164">
        <v>102.039999999999</v>
      </c>
      <c r="N164">
        <v>135</v>
      </c>
      <c r="O164">
        <v>102</v>
      </c>
      <c r="P164">
        <v>5.8823529411764705E-2</v>
      </c>
      <c r="Q164">
        <v>6</v>
      </c>
      <c r="R164">
        <v>102.179999999999</v>
      </c>
      <c r="S164">
        <v>95</v>
      </c>
      <c r="T164">
        <v>77</v>
      </c>
      <c r="U164" s="5">
        <v>6.4935064935064929E-2</v>
      </c>
      <c r="V164">
        <v>5</v>
      </c>
      <c r="W164">
        <v>0.33653846153846101</v>
      </c>
      <c r="X164">
        <v>0.144230769230769</v>
      </c>
      <c r="Y164">
        <v>141</v>
      </c>
      <c r="Z164">
        <v>7</v>
      </c>
      <c r="AA164">
        <v>20.142857142857142</v>
      </c>
      <c r="AB164">
        <v>0.29090909090909001</v>
      </c>
      <c r="AC164">
        <v>0.12727272727272701</v>
      </c>
      <c r="AD164">
        <v>72</v>
      </c>
      <c r="AE164">
        <v>3</v>
      </c>
      <c r="AF164">
        <v>24</v>
      </c>
      <c r="AG164" s="3">
        <v>44721</v>
      </c>
      <c r="AH164">
        <v>1</v>
      </c>
    </row>
    <row r="165" spans="1:34" hidden="1" x14ac:dyDescent="0.25">
      <c r="A165" t="s">
        <v>20</v>
      </c>
      <c r="B165" t="s">
        <v>1</v>
      </c>
      <c r="C165" t="s">
        <v>402</v>
      </c>
      <c r="D165" t="s">
        <v>63</v>
      </c>
      <c r="E165">
        <v>608331</v>
      </c>
      <c r="F165" t="s">
        <v>61</v>
      </c>
      <c r="G165">
        <v>1.0001599999999999</v>
      </c>
      <c r="H165">
        <v>1</v>
      </c>
      <c r="I165" t="s">
        <v>277</v>
      </c>
      <c r="J165" t="s">
        <v>50</v>
      </c>
      <c r="K165">
        <v>663647</v>
      </c>
      <c r="M165">
        <v>103.98</v>
      </c>
      <c r="N165">
        <v>215</v>
      </c>
      <c r="O165">
        <v>144</v>
      </c>
      <c r="P165">
        <v>1.3888888888888888E-2</v>
      </c>
      <c r="Q165">
        <v>2</v>
      </c>
      <c r="R165">
        <v>105.2</v>
      </c>
      <c r="S165">
        <v>58</v>
      </c>
      <c r="T165">
        <v>43</v>
      </c>
      <c r="U165" s="5">
        <v>2.3255813953488372E-2</v>
      </c>
      <c r="V165">
        <v>1</v>
      </c>
      <c r="W165">
        <v>0.20895522388059701</v>
      </c>
      <c r="X165">
        <v>9.4527363184079602E-2</v>
      </c>
      <c r="Y165">
        <v>274</v>
      </c>
      <c r="Z165">
        <v>5</v>
      </c>
      <c r="AA165">
        <v>54.8</v>
      </c>
      <c r="AB165">
        <v>0.23225806451612899</v>
      </c>
      <c r="AC165">
        <v>0.103225806451612</v>
      </c>
      <c r="AD165">
        <v>211</v>
      </c>
      <c r="AE165">
        <v>5</v>
      </c>
      <c r="AF165">
        <v>42.2</v>
      </c>
      <c r="AG165" s="3">
        <v>44721</v>
      </c>
    </row>
    <row r="166" spans="1:34" hidden="1" x14ac:dyDescent="0.25">
      <c r="A166" t="s">
        <v>1</v>
      </c>
      <c r="B166" t="s">
        <v>20</v>
      </c>
      <c r="C166" t="s">
        <v>252</v>
      </c>
      <c r="D166" t="s">
        <v>50</v>
      </c>
      <c r="E166">
        <v>664141</v>
      </c>
      <c r="F166" t="s">
        <v>51</v>
      </c>
      <c r="G166">
        <v>1.0001599999999999</v>
      </c>
      <c r="H166">
        <v>7</v>
      </c>
      <c r="I166" t="s">
        <v>55</v>
      </c>
      <c r="J166" t="s">
        <v>50</v>
      </c>
      <c r="K166">
        <v>542303</v>
      </c>
      <c r="M166">
        <v>104.5</v>
      </c>
      <c r="N166">
        <v>234</v>
      </c>
      <c r="O166">
        <v>167</v>
      </c>
      <c r="P166">
        <v>5.9880239520958084E-2</v>
      </c>
      <c r="Q166">
        <v>10</v>
      </c>
      <c r="R166">
        <v>104.92</v>
      </c>
      <c r="S166">
        <v>166</v>
      </c>
      <c r="T166">
        <v>120</v>
      </c>
      <c r="U166" s="5">
        <v>7.4999999999999997E-2</v>
      </c>
      <c r="V166">
        <v>9</v>
      </c>
      <c r="W166">
        <v>0.26114649681528601</v>
      </c>
      <c r="X166">
        <v>0.121019108280254</v>
      </c>
      <c r="Y166">
        <v>236</v>
      </c>
      <c r="Z166">
        <v>8</v>
      </c>
      <c r="AA166">
        <v>29.5</v>
      </c>
      <c r="AB166">
        <v>0.17499999999999999</v>
      </c>
      <c r="AC166">
        <v>0.1</v>
      </c>
      <c r="AD166">
        <v>117</v>
      </c>
      <c r="AE166">
        <v>3</v>
      </c>
      <c r="AF166">
        <v>39</v>
      </c>
      <c r="AG166" s="3">
        <v>44721</v>
      </c>
    </row>
    <row r="167" spans="1:34" hidden="1" x14ac:dyDescent="0.25">
      <c r="A167" t="s">
        <v>1</v>
      </c>
      <c r="B167" t="s">
        <v>20</v>
      </c>
      <c r="C167" t="s">
        <v>252</v>
      </c>
      <c r="D167" t="s">
        <v>50</v>
      </c>
      <c r="E167">
        <v>664141</v>
      </c>
      <c r="F167" t="s">
        <v>51</v>
      </c>
      <c r="G167">
        <v>0.97888000000000008</v>
      </c>
      <c r="H167">
        <v>4</v>
      </c>
      <c r="I167" t="s">
        <v>88</v>
      </c>
      <c r="J167" t="s">
        <v>63</v>
      </c>
      <c r="K167">
        <v>621566</v>
      </c>
      <c r="M167">
        <v>105.32</v>
      </c>
      <c r="N167">
        <v>253</v>
      </c>
      <c r="O167">
        <v>160</v>
      </c>
      <c r="P167">
        <v>4.3749999999999997E-2</v>
      </c>
      <c r="Q167">
        <v>7</v>
      </c>
      <c r="R167">
        <v>106.34</v>
      </c>
      <c r="S167">
        <v>160</v>
      </c>
      <c r="T167">
        <v>102</v>
      </c>
      <c r="U167" s="5">
        <v>4.9019607843137254E-2</v>
      </c>
      <c r="V167">
        <v>5</v>
      </c>
      <c r="W167">
        <v>0.26114649681528601</v>
      </c>
      <c r="X167">
        <v>0.121019108280254</v>
      </c>
      <c r="Y167">
        <v>236</v>
      </c>
      <c r="Z167">
        <v>8</v>
      </c>
      <c r="AA167">
        <v>29.5</v>
      </c>
      <c r="AB167">
        <v>0.35064935064934999</v>
      </c>
      <c r="AC167">
        <v>0.14285714285714199</v>
      </c>
      <c r="AD167">
        <v>119</v>
      </c>
      <c r="AE167">
        <v>5</v>
      </c>
      <c r="AF167">
        <v>23.8</v>
      </c>
      <c r="AG167" s="3">
        <v>44721</v>
      </c>
    </row>
    <row r="168" spans="1:34" hidden="1" x14ac:dyDescent="0.25">
      <c r="A168" t="s">
        <v>15</v>
      </c>
      <c r="B168" t="s">
        <v>17</v>
      </c>
      <c r="C168" t="s">
        <v>124</v>
      </c>
      <c r="D168" t="s">
        <v>50</v>
      </c>
      <c r="E168">
        <v>543037</v>
      </c>
      <c r="F168" t="s">
        <v>51</v>
      </c>
      <c r="G168">
        <v>1.0439700000000001</v>
      </c>
      <c r="H168">
        <v>5</v>
      </c>
      <c r="I168" t="s">
        <v>99</v>
      </c>
      <c r="J168" t="s">
        <v>63</v>
      </c>
      <c r="K168">
        <v>596146</v>
      </c>
      <c r="M168">
        <v>102.72</v>
      </c>
      <c r="N168">
        <v>192</v>
      </c>
      <c r="O168">
        <v>135</v>
      </c>
      <c r="P168">
        <v>4.4444444444444446E-2</v>
      </c>
      <c r="Q168">
        <v>6</v>
      </c>
      <c r="R168">
        <v>103.3</v>
      </c>
      <c r="S168">
        <v>132</v>
      </c>
      <c r="T168">
        <v>93</v>
      </c>
      <c r="U168" s="5">
        <v>5.3763440860215055E-2</v>
      </c>
      <c r="V168">
        <v>5</v>
      </c>
      <c r="W168">
        <v>0.26250000000000001</v>
      </c>
      <c r="X168">
        <v>9.375E-2</v>
      </c>
      <c r="Y168">
        <v>257</v>
      </c>
      <c r="Z168">
        <v>6</v>
      </c>
      <c r="AA168">
        <v>42.833333333333336</v>
      </c>
      <c r="AB168">
        <v>0.390625</v>
      </c>
      <c r="AC168">
        <v>0.125</v>
      </c>
      <c r="AD168">
        <v>111</v>
      </c>
      <c r="AE168">
        <v>3</v>
      </c>
      <c r="AF168">
        <v>37</v>
      </c>
      <c r="AG168" s="3">
        <v>44721</v>
      </c>
    </row>
    <row r="169" spans="1:34" hidden="1" x14ac:dyDescent="0.25">
      <c r="A169" t="s">
        <v>20</v>
      </c>
      <c r="B169" t="s">
        <v>1</v>
      </c>
      <c r="C169" t="s">
        <v>402</v>
      </c>
      <c r="D169" t="s">
        <v>63</v>
      </c>
      <c r="E169">
        <v>608331</v>
      </c>
      <c r="F169" t="s">
        <v>61</v>
      </c>
      <c r="G169">
        <v>1.0001599999999999</v>
      </c>
      <c r="H169">
        <v>4</v>
      </c>
      <c r="I169" t="s">
        <v>289</v>
      </c>
      <c r="J169" t="s">
        <v>50</v>
      </c>
      <c r="K169">
        <v>656308</v>
      </c>
      <c r="M169">
        <v>102.1</v>
      </c>
      <c r="N169">
        <v>148</v>
      </c>
      <c r="O169">
        <v>100</v>
      </c>
      <c r="P169">
        <v>0.05</v>
      </c>
      <c r="Q169">
        <v>5</v>
      </c>
      <c r="R169">
        <v>103.32</v>
      </c>
      <c r="S169">
        <v>58</v>
      </c>
      <c r="T169">
        <v>37</v>
      </c>
      <c r="U169" s="5">
        <v>8.1081081081081086E-2</v>
      </c>
      <c r="V169">
        <v>3</v>
      </c>
      <c r="W169">
        <v>0.20895522388059701</v>
      </c>
      <c r="X169">
        <v>9.4527363184079602E-2</v>
      </c>
      <c r="Y169">
        <v>274</v>
      </c>
      <c r="Z169">
        <v>5</v>
      </c>
      <c r="AA169">
        <v>54.8</v>
      </c>
      <c r="AB169">
        <v>0.23225806451612899</v>
      </c>
      <c r="AC169">
        <v>0.103225806451612</v>
      </c>
      <c r="AD169">
        <v>211</v>
      </c>
      <c r="AE169">
        <v>5</v>
      </c>
      <c r="AF169">
        <v>42.2</v>
      </c>
      <c r="AG169" s="3">
        <v>44721</v>
      </c>
    </row>
    <row r="170" spans="1:34" hidden="1" x14ac:dyDescent="0.25">
      <c r="A170" t="s">
        <v>1</v>
      </c>
      <c r="B170" t="s">
        <v>20</v>
      </c>
      <c r="C170" t="s">
        <v>252</v>
      </c>
      <c r="D170" t="s">
        <v>50</v>
      </c>
      <c r="E170">
        <v>664141</v>
      </c>
      <c r="F170" t="s">
        <v>51</v>
      </c>
      <c r="G170">
        <v>0.97888000000000008</v>
      </c>
      <c r="H170">
        <v>9</v>
      </c>
      <c r="I170" t="s">
        <v>220</v>
      </c>
      <c r="J170" t="s">
        <v>63</v>
      </c>
      <c r="K170">
        <v>671739</v>
      </c>
      <c r="M170">
        <v>101.8</v>
      </c>
      <c r="N170">
        <v>42</v>
      </c>
      <c r="O170">
        <v>31</v>
      </c>
      <c r="P170">
        <v>0</v>
      </c>
      <c r="Q170">
        <v>0</v>
      </c>
      <c r="R170">
        <v>102.9</v>
      </c>
      <c r="S170">
        <v>23</v>
      </c>
      <c r="T170">
        <v>19</v>
      </c>
      <c r="U170" s="5">
        <v>0</v>
      </c>
      <c r="V170">
        <v>0</v>
      </c>
      <c r="W170">
        <v>0.26114649681528601</v>
      </c>
      <c r="X170">
        <v>0.121019108280254</v>
      </c>
      <c r="Y170">
        <v>236</v>
      </c>
      <c r="Z170">
        <v>8</v>
      </c>
      <c r="AA170">
        <v>29.5</v>
      </c>
      <c r="AB170">
        <v>0.35064935064934999</v>
      </c>
      <c r="AC170">
        <v>0.14285714285714199</v>
      </c>
      <c r="AD170">
        <v>119</v>
      </c>
      <c r="AE170">
        <v>5</v>
      </c>
      <c r="AF170">
        <v>23.8</v>
      </c>
      <c r="AG170" s="3">
        <v>44721</v>
      </c>
    </row>
    <row r="171" spans="1:34" hidden="1" x14ac:dyDescent="0.25">
      <c r="A171" t="s">
        <v>25</v>
      </c>
      <c r="B171" t="s">
        <v>24</v>
      </c>
      <c r="C171" t="s">
        <v>158</v>
      </c>
      <c r="D171" t="s">
        <v>50</v>
      </c>
      <c r="E171">
        <v>571945</v>
      </c>
      <c r="F171" t="s">
        <v>51</v>
      </c>
      <c r="G171">
        <v>0.90544999999999998</v>
      </c>
      <c r="H171">
        <v>8</v>
      </c>
      <c r="I171" t="s">
        <v>403</v>
      </c>
      <c r="J171" t="s">
        <v>50</v>
      </c>
      <c r="K171">
        <v>572287</v>
      </c>
      <c r="M171">
        <v>103.72</v>
      </c>
      <c r="N171">
        <v>120</v>
      </c>
      <c r="O171">
        <v>68</v>
      </c>
      <c r="P171">
        <v>7.3529411764705885E-2</v>
      </c>
      <c r="Q171">
        <v>5</v>
      </c>
      <c r="R171">
        <v>104.32</v>
      </c>
      <c r="S171">
        <v>80</v>
      </c>
      <c r="T171">
        <v>43</v>
      </c>
      <c r="U171" s="5">
        <v>6.9767441860465115E-2</v>
      </c>
      <c r="V171">
        <v>3</v>
      </c>
      <c r="W171">
        <v>0.22388059701492499</v>
      </c>
      <c r="X171">
        <v>0.109452736318407</v>
      </c>
      <c r="Y171">
        <v>270</v>
      </c>
      <c r="Z171">
        <v>6</v>
      </c>
      <c r="AA171">
        <v>45</v>
      </c>
      <c r="AB171">
        <v>0.20202020202020199</v>
      </c>
      <c r="AC171">
        <v>0.14141414141414099</v>
      </c>
      <c r="AD171">
        <v>134</v>
      </c>
      <c r="AE171">
        <v>3</v>
      </c>
      <c r="AF171">
        <v>44.666666666666664</v>
      </c>
      <c r="AG171" s="3">
        <v>44721</v>
      </c>
    </row>
    <row r="172" spans="1:34" hidden="1" x14ac:dyDescent="0.25">
      <c r="A172" t="s">
        <v>7</v>
      </c>
      <c r="B172" t="s">
        <v>18</v>
      </c>
      <c r="C172" t="s">
        <v>160</v>
      </c>
      <c r="D172" t="s">
        <v>50</v>
      </c>
      <c r="E172">
        <v>621076</v>
      </c>
      <c r="F172" t="s">
        <v>51</v>
      </c>
      <c r="G172">
        <v>0.99861999999999984</v>
      </c>
      <c r="H172">
        <v>5</v>
      </c>
      <c r="I172" t="s">
        <v>266</v>
      </c>
      <c r="J172" t="s">
        <v>50</v>
      </c>
      <c r="K172">
        <v>660757</v>
      </c>
      <c r="M172">
        <v>105.42</v>
      </c>
      <c r="N172">
        <v>49</v>
      </c>
      <c r="O172">
        <v>42</v>
      </c>
      <c r="P172">
        <v>0</v>
      </c>
      <c r="Q172">
        <v>0</v>
      </c>
      <c r="R172">
        <v>105.36</v>
      </c>
      <c r="S172">
        <v>32</v>
      </c>
      <c r="T172">
        <v>28</v>
      </c>
      <c r="U172" s="5">
        <v>0</v>
      </c>
      <c r="V172">
        <v>0</v>
      </c>
      <c r="W172">
        <v>0.33653846153846101</v>
      </c>
      <c r="X172">
        <v>0.144230769230769</v>
      </c>
      <c r="Y172">
        <v>141</v>
      </c>
      <c r="Z172">
        <v>7</v>
      </c>
      <c r="AA172">
        <v>20.142857142857142</v>
      </c>
      <c r="AB172">
        <v>0.38775510204081598</v>
      </c>
      <c r="AC172">
        <v>0.163265306122448</v>
      </c>
      <c r="AD172">
        <v>69</v>
      </c>
      <c r="AE172">
        <v>4</v>
      </c>
      <c r="AF172">
        <v>17.25</v>
      </c>
      <c r="AG172" s="3">
        <v>44721</v>
      </c>
    </row>
    <row r="173" spans="1:34" hidden="1" x14ac:dyDescent="0.25">
      <c r="A173" t="s">
        <v>18</v>
      </c>
      <c r="B173" t="s">
        <v>7</v>
      </c>
      <c r="C173" t="s">
        <v>370</v>
      </c>
      <c r="D173" t="s">
        <v>63</v>
      </c>
      <c r="E173">
        <v>663455</v>
      </c>
      <c r="F173" t="s">
        <v>61</v>
      </c>
      <c r="G173">
        <v>0.99861999999999984</v>
      </c>
      <c r="H173">
        <v>2</v>
      </c>
      <c r="I173" t="s">
        <v>104</v>
      </c>
      <c r="J173" t="s">
        <v>50</v>
      </c>
      <c r="K173">
        <v>657656</v>
      </c>
      <c r="M173">
        <v>101.8</v>
      </c>
      <c r="N173">
        <v>110</v>
      </c>
      <c r="O173">
        <v>75</v>
      </c>
      <c r="P173">
        <v>1.3333333333333334E-2</v>
      </c>
      <c r="Q173">
        <v>1</v>
      </c>
      <c r="R173">
        <v>102.539999999999</v>
      </c>
      <c r="S173">
        <v>31</v>
      </c>
      <c r="T173">
        <v>20</v>
      </c>
      <c r="U173" s="5">
        <v>0.05</v>
      </c>
      <c r="V173">
        <v>1</v>
      </c>
      <c r="W173">
        <v>0.36956521739130399</v>
      </c>
      <c r="X173">
        <v>0.217391304347826</v>
      </c>
      <c r="Y173">
        <v>79</v>
      </c>
      <c r="Z173">
        <v>0</v>
      </c>
      <c r="AA173">
        <v>0</v>
      </c>
      <c r="AB173">
        <v>0.42857142857142799</v>
      </c>
      <c r="AC173">
        <v>0.22857142857142801</v>
      </c>
      <c r="AD173">
        <v>64</v>
      </c>
      <c r="AE173">
        <v>0</v>
      </c>
      <c r="AF173">
        <v>0</v>
      </c>
      <c r="AG173" s="3">
        <v>44721</v>
      </c>
    </row>
    <row r="174" spans="1:34" hidden="1" x14ac:dyDescent="0.25">
      <c r="A174" t="s">
        <v>25</v>
      </c>
      <c r="B174" t="s">
        <v>24</v>
      </c>
      <c r="C174" t="s">
        <v>158</v>
      </c>
      <c r="D174" t="s">
        <v>50</v>
      </c>
      <c r="E174">
        <v>571945</v>
      </c>
      <c r="F174" t="s">
        <v>51</v>
      </c>
      <c r="G174">
        <v>0.90544999999999998</v>
      </c>
      <c r="H174">
        <v>4</v>
      </c>
      <c r="I174" t="s">
        <v>81</v>
      </c>
      <c r="J174" t="s">
        <v>50</v>
      </c>
      <c r="K174">
        <v>668227</v>
      </c>
      <c r="M174">
        <v>103.4</v>
      </c>
      <c r="N174">
        <v>224</v>
      </c>
      <c r="O174">
        <v>156</v>
      </c>
      <c r="P174">
        <v>3.8461538461538464E-2</v>
      </c>
      <c r="Q174">
        <v>6</v>
      </c>
      <c r="R174">
        <v>103.58</v>
      </c>
      <c r="S174">
        <v>176</v>
      </c>
      <c r="T174">
        <v>119</v>
      </c>
      <c r="U174" s="5">
        <v>5.0420168067226892E-2</v>
      </c>
      <c r="V174">
        <v>6</v>
      </c>
      <c r="W174">
        <v>0.22388059701492499</v>
      </c>
      <c r="X174">
        <v>0.109452736318407</v>
      </c>
      <c r="Y174">
        <v>270</v>
      </c>
      <c r="Z174">
        <v>6</v>
      </c>
      <c r="AA174">
        <v>45</v>
      </c>
      <c r="AB174">
        <v>0.20202020202020199</v>
      </c>
      <c r="AC174">
        <v>0.14141414141414099</v>
      </c>
      <c r="AD174">
        <v>134</v>
      </c>
      <c r="AE174">
        <v>3</v>
      </c>
      <c r="AF174">
        <v>44.666666666666664</v>
      </c>
      <c r="AG174" s="3">
        <v>44721</v>
      </c>
    </row>
    <row r="175" spans="1:34" hidden="1" x14ac:dyDescent="0.25">
      <c r="A175" t="s">
        <v>19</v>
      </c>
      <c r="B175" t="s">
        <v>14</v>
      </c>
      <c r="C175" t="s">
        <v>318</v>
      </c>
      <c r="D175" t="s">
        <v>50</v>
      </c>
      <c r="E175">
        <v>669203</v>
      </c>
      <c r="F175" t="s">
        <v>61</v>
      </c>
      <c r="G175">
        <v>1.12632</v>
      </c>
      <c r="H175">
        <v>2</v>
      </c>
      <c r="I175" t="s">
        <v>159</v>
      </c>
      <c r="J175" t="s">
        <v>50</v>
      </c>
      <c r="K175">
        <v>656555</v>
      </c>
      <c r="M175">
        <v>102.5</v>
      </c>
      <c r="N175">
        <v>236</v>
      </c>
      <c r="O175">
        <v>146</v>
      </c>
      <c r="P175">
        <v>6.1643835616438353E-2</v>
      </c>
      <c r="Q175">
        <v>9</v>
      </c>
      <c r="R175">
        <v>102.06</v>
      </c>
      <c r="S175">
        <v>177</v>
      </c>
      <c r="T175">
        <v>109</v>
      </c>
      <c r="U175" s="5">
        <v>5.5045871559633031E-2</v>
      </c>
      <c r="V175">
        <v>6</v>
      </c>
      <c r="W175">
        <v>0.29341317365269398</v>
      </c>
      <c r="X175">
        <v>0.101796407185628</v>
      </c>
      <c r="Y175">
        <v>268</v>
      </c>
      <c r="Z175">
        <v>9</v>
      </c>
      <c r="AA175">
        <v>29.777777777777779</v>
      </c>
      <c r="AB175">
        <v>0.37113402061855599</v>
      </c>
      <c r="AC175">
        <v>0.134020618556701</v>
      </c>
      <c r="AD175">
        <v>151</v>
      </c>
      <c r="AE175">
        <v>7</v>
      </c>
      <c r="AF175">
        <v>21.571428571428573</v>
      </c>
      <c r="AG175" s="3">
        <v>44721</v>
      </c>
    </row>
    <row r="176" spans="1:34" hidden="1" x14ac:dyDescent="0.25">
      <c r="A176" t="s">
        <v>1</v>
      </c>
      <c r="B176" t="s">
        <v>20</v>
      </c>
      <c r="C176" t="s">
        <v>252</v>
      </c>
      <c r="D176" t="s">
        <v>50</v>
      </c>
      <c r="E176">
        <v>664141</v>
      </c>
      <c r="F176" t="s">
        <v>51</v>
      </c>
      <c r="G176">
        <v>1.0001599999999999</v>
      </c>
      <c r="H176">
        <v>1</v>
      </c>
      <c r="I176" t="s">
        <v>52</v>
      </c>
      <c r="J176" t="s">
        <v>50</v>
      </c>
      <c r="K176">
        <v>660670</v>
      </c>
      <c r="M176">
        <v>106</v>
      </c>
      <c r="N176">
        <v>127</v>
      </c>
      <c r="O176">
        <v>73</v>
      </c>
      <c r="P176">
        <v>6.8493150684931503E-2</v>
      </c>
      <c r="Q176">
        <v>5</v>
      </c>
      <c r="R176">
        <v>105.74</v>
      </c>
      <c r="S176">
        <v>93</v>
      </c>
      <c r="T176">
        <v>54</v>
      </c>
      <c r="U176" s="5">
        <v>3.7037037037037035E-2</v>
      </c>
      <c r="V176">
        <v>2</v>
      </c>
      <c r="W176">
        <v>0.26114649681528601</v>
      </c>
      <c r="X176">
        <v>0.121019108280254</v>
      </c>
      <c r="Y176">
        <v>236</v>
      </c>
      <c r="Z176">
        <v>8</v>
      </c>
      <c r="AA176">
        <v>29.5</v>
      </c>
      <c r="AB176">
        <v>0.17499999999999999</v>
      </c>
      <c r="AC176">
        <v>0.1</v>
      </c>
      <c r="AD176">
        <v>117</v>
      </c>
      <c r="AE176">
        <v>3</v>
      </c>
      <c r="AF176">
        <v>39</v>
      </c>
      <c r="AG176" s="3">
        <v>44721</v>
      </c>
    </row>
    <row r="177" spans="1:35" hidden="1" x14ac:dyDescent="0.25">
      <c r="A177" t="s">
        <v>14</v>
      </c>
      <c r="B177" t="s">
        <v>19</v>
      </c>
      <c r="C177" t="s">
        <v>315</v>
      </c>
      <c r="D177" t="s">
        <v>50</v>
      </c>
      <c r="E177">
        <v>621107</v>
      </c>
      <c r="F177" t="s">
        <v>51</v>
      </c>
      <c r="G177">
        <v>1.06704</v>
      </c>
      <c r="H177">
        <v>3</v>
      </c>
      <c r="I177" t="s">
        <v>182</v>
      </c>
      <c r="J177" t="s">
        <v>63</v>
      </c>
      <c r="K177">
        <v>642133</v>
      </c>
      <c r="M177">
        <v>103.96</v>
      </c>
      <c r="N177">
        <v>208</v>
      </c>
      <c r="O177">
        <v>146</v>
      </c>
      <c r="P177">
        <v>6.8493150684931503E-2</v>
      </c>
      <c r="Q177">
        <v>10</v>
      </c>
      <c r="R177">
        <v>104.86</v>
      </c>
      <c r="S177">
        <v>157</v>
      </c>
      <c r="T177">
        <v>113</v>
      </c>
      <c r="U177" s="5">
        <v>7.9646017699115043E-2</v>
      </c>
      <c r="V177">
        <v>9</v>
      </c>
      <c r="W177">
        <v>0.28289473684210498</v>
      </c>
      <c r="X177">
        <v>9.2105263157894704E-2</v>
      </c>
      <c r="Y177">
        <v>208</v>
      </c>
      <c r="Z177">
        <v>4</v>
      </c>
      <c r="AA177">
        <v>52</v>
      </c>
      <c r="AB177">
        <v>0.35802469135802401</v>
      </c>
      <c r="AC177">
        <v>0.148148148148148</v>
      </c>
      <c r="AD177">
        <v>110</v>
      </c>
      <c r="AE177">
        <v>3</v>
      </c>
      <c r="AF177">
        <v>36.666666666666664</v>
      </c>
      <c r="AG177" s="3">
        <v>44721</v>
      </c>
    </row>
    <row r="178" spans="1:35" hidden="1" x14ac:dyDescent="0.25">
      <c r="A178" t="s">
        <v>18</v>
      </c>
      <c r="B178" t="s">
        <v>7</v>
      </c>
      <c r="C178" t="s">
        <v>370</v>
      </c>
      <c r="D178" t="s">
        <v>63</v>
      </c>
      <c r="E178">
        <v>663455</v>
      </c>
      <c r="F178" t="s">
        <v>61</v>
      </c>
      <c r="G178">
        <v>0.99861999999999984</v>
      </c>
      <c r="H178">
        <v>4</v>
      </c>
      <c r="I178" t="s">
        <v>106</v>
      </c>
      <c r="J178" t="s">
        <v>50</v>
      </c>
      <c r="K178">
        <v>669221</v>
      </c>
      <c r="M178">
        <v>102.22</v>
      </c>
      <c r="N178">
        <v>209</v>
      </c>
      <c r="O178">
        <v>134</v>
      </c>
      <c r="P178">
        <v>3.7313432835820892E-2</v>
      </c>
      <c r="Q178">
        <v>5</v>
      </c>
      <c r="R178">
        <v>102</v>
      </c>
      <c r="S178">
        <v>60</v>
      </c>
      <c r="T178">
        <v>33</v>
      </c>
      <c r="U178" s="5">
        <v>9.0909090909090912E-2</v>
      </c>
      <c r="V178">
        <v>3</v>
      </c>
      <c r="W178">
        <v>0.36956521739130399</v>
      </c>
      <c r="X178">
        <v>0.217391304347826</v>
      </c>
      <c r="Y178">
        <v>79</v>
      </c>
      <c r="Z178">
        <v>0</v>
      </c>
      <c r="AA178">
        <v>0</v>
      </c>
      <c r="AB178">
        <v>0.42857142857142799</v>
      </c>
      <c r="AC178">
        <v>0.22857142857142801</v>
      </c>
      <c r="AD178">
        <v>64</v>
      </c>
      <c r="AE178">
        <v>0</v>
      </c>
      <c r="AF178">
        <v>0</v>
      </c>
      <c r="AG178" s="3">
        <v>44721</v>
      </c>
    </row>
    <row r="179" spans="1:35" hidden="1" x14ac:dyDescent="0.25">
      <c r="A179" t="s">
        <v>11</v>
      </c>
      <c r="B179" t="s">
        <v>3</v>
      </c>
      <c r="C179" t="s">
        <v>56</v>
      </c>
      <c r="D179" t="s">
        <v>50</v>
      </c>
      <c r="E179">
        <v>601713</v>
      </c>
      <c r="F179" t="s">
        <v>51</v>
      </c>
      <c r="G179">
        <v>1.2732300000000001</v>
      </c>
      <c r="H179">
        <v>2</v>
      </c>
      <c r="I179" t="s">
        <v>138</v>
      </c>
      <c r="J179" t="s">
        <v>63</v>
      </c>
      <c r="K179">
        <v>660271</v>
      </c>
      <c r="L179">
        <v>3.8</v>
      </c>
      <c r="M179">
        <v>105.92</v>
      </c>
      <c r="N179">
        <v>241</v>
      </c>
      <c r="O179">
        <v>157</v>
      </c>
      <c r="P179">
        <v>7.0063694267515922E-2</v>
      </c>
      <c r="Q179">
        <v>11</v>
      </c>
      <c r="R179">
        <v>106.46</v>
      </c>
      <c r="S179">
        <v>154</v>
      </c>
      <c r="T179">
        <v>98</v>
      </c>
      <c r="U179" s="5">
        <v>8.1632653061224483E-2</v>
      </c>
      <c r="V179">
        <v>8</v>
      </c>
      <c r="W179">
        <v>0.26627218934911201</v>
      </c>
      <c r="X179">
        <v>0.15384615384615299</v>
      </c>
      <c r="Y179">
        <v>249</v>
      </c>
      <c r="Z179">
        <v>6</v>
      </c>
      <c r="AA179">
        <v>41.5</v>
      </c>
      <c r="AB179">
        <v>0.31944444444444398</v>
      </c>
      <c r="AC179">
        <v>0.125</v>
      </c>
      <c r="AD179">
        <v>99</v>
      </c>
      <c r="AE179">
        <v>2</v>
      </c>
      <c r="AF179">
        <v>49.5</v>
      </c>
      <c r="AG179" s="3">
        <v>44721</v>
      </c>
      <c r="AH179">
        <v>1</v>
      </c>
    </row>
    <row r="180" spans="1:35" hidden="1" x14ac:dyDescent="0.25">
      <c r="A180" t="s">
        <v>6</v>
      </c>
      <c r="B180" t="s">
        <v>0</v>
      </c>
      <c r="C180" t="s">
        <v>348</v>
      </c>
      <c r="D180" t="s">
        <v>50</v>
      </c>
      <c r="E180">
        <v>605200</v>
      </c>
      <c r="F180" t="s">
        <v>51</v>
      </c>
      <c r="G180">
        <v>1.3130000000000002</v>
      </c>
      <c r="H180">
        <v>3</v>
      </c>
      <c r="I180" t="s">
        <v>90</v>
      </c>
      <c r="J180" t="s">
        <v>50</v>
      </c>
      <c r="K180">
        <v>502054</v>
      </c>
      <c r="M180">
        <v>104.34</v>
      </c>
      <c r="N180">
        <v>206</v>
      </c>
      <c r="O180">
        <v>128</v>
      </c>
      <c r="P180">
        <v>5.46875E-2</v>
      </c>
      <c r="Q180">
        <v>7</v>
      </c>
      <c r="R180">
        <v>102.96</v>
      </c>
      <c r="S180">
        <v>145</v>
      </c>
      <c r="T180">
        <v>90</v>
      </c>
      <c r="U180" s="5">
        <v>5.5555555555555552E-2</v>
      </c>
      <c r="V180">
        <v>5</v>
      </c>
      <c r="W180">
        <v>0.26035502958579798</v>
      </c>
      <c r="X180">
        <v>0.106508875739644</v>
      </c>
      <c r="Y180">
        <v>234</v>
      </c>
      <c r="Z180">
        <v>8</v>
      </c>
      <c r="AA180">
        <v>29.25</v>
      </c>
      <c r="AB180">
        <v>0.31168831168831101</v>
      </c>
      <c r="AC180">
        <v>0.129870129870129</v>
      </c>
      <c r="AD180">
        <v>118</v>
      </c>
      <c r="AE180">
        <v>6</v>
      </c>
      <c r="AF180">
        <v>19.666666666666668</v>
      </c>
      <c r="AG180" s="3">
        <v>44721</v>
      </c>
    </row>
    <row r="181" spans="1:35" hidden="1" x14ac:dyDescent="0.25">
      <c r="A181" t="s">
        <v>15</v>
      </c>
      <c r="B181" t="s">
        <v>17</v>
      </c>
      <c r="C181" t="s">
        <v>124</v>
      </c>
      <c r="D181" t="s">
        <v>50</v>
      </c>
      <c r="E181">
        <v>543037</v>
      </c>
      <c r="F181" t="s">
        <v>51</v>
      </c>
      <c r="G181">
        <v>1.0439700000000001</v>
      </c>
      <c r="H181">
        <v>7</v>
      </c>
      <c r="I181" t="s">
        <v>335</v>
      </c>
      <c r="J181" t="s">
        <v>63</v>
      </c>
      <c r="K181">
        <v>663616</v>
      </c>
      <c r="L181">
        <v>7.5</v>
      </c>
      <c r="M181">
        <v>102.08</v>
      </c>
      <c r="N181">
        <v>136</v>
      </c>
      <c r="O181">
        <v>79</v>
      </c>
      <c r="P181">
        <v>5.0632911392405063E-2</v>
      </c>
      <c r="Q181">
        <v>4</v>
      </c>
      <c r="R181">
        <v>102</v>
      </c>
      <c r="S181">
        <v>99</v>
      </c>
      <c r="T181">
        <v>56</v>
      </c>
      <c r="U181" s="5">
        <v>7.1428571428571425E-2</v>
      </c>
      <c r="V181">
        <v>4</v>
      </c>
      <c r="W181">
        <v>0.26250000000000001</v>
      </c>
      <c r="X181">
        <v>9.375E-2</v>
      </c>
      <c r="Y181">
        <v>257</v>
      </c>
      <c r="Z181">
        <v>6</v>
      </c>
      <c r="AA181">
        <v>42.833333333333336</v>
      </c>
      <c r="AB181">
        <v>0.390625</v>
      </c>
      <c r="AC181">
        <v>0.125</v>
      </c>
      <c r="AD181">
        <v>111</v>
      </c>
      <c r="AE181">
        <v>3</v>
      </c>
      <c r="AF181">
        <v>37</v>
      </c>
      <c r="AG181" s="3">
        <v>44721</v>
      </c>
      <c r="AH181">
        <v>1</v>
      </c>
    </row>
    <row r="182" spans="1:35" hidden="1" x14ac:dyDescent="0.25">
      <c r="A182" t="s">
        <v>25</v>
      </c>
      <c r="B182" t="s">
        <v>24</v>
      </c>
      <c r="C182" t="s">
        <v>158</v>
      </c>
      <c r="D182" t="s">
        <v>50</v>
      </c>
      <c r="E182">
        <v>571945</v>
      </c>
      <c r="F182" t="s">
        <v>51</v>
      </c>
      <c r="G182">
        <v>0.90544999999999998</v>
      </c>
      <c r="H182">
        <v>5</v>
      </c>
      <c r="I182" t="s">
        <v>79</v>
      </c>
      <c r="J182" t="s">
        <v>50</v>
      </c>
      <c r="K182">
        <v>650490</v>
      </c>
      <c r="M182">
        <v>104.62</v>
      </c>
      <c r="N182">
        <v>191</v>
      </c>
      <c r="O182">
        <v>136</v>
      </c>
      <c r="P182">
        <v>2.2058823529411766E-2</v>
      </c>
      <c r="Q182">
        <v>3</v>
      </c>
      <c r="R182">
        <v>104.06</v>
      </c>
      <c r="S182">
        <v>136</v>
      </c>
      <c r="T182">
        <v>91</v>
      </c>
      <c r="U182" s="5">
        <v>1.098901098901099E-2</v>
      </c>
      <c r="V182">
        <v>1</v>
      </c>
      <c r="W182">
        <v>0.22388059701492499</v>
      </c>
      <c r="X182">
        <v>0.109452736318407</v>
      </c>
      <c r="Y182">
        <v>270</v>
      </c>
      <c r="Z182">
        <v>6</v>
      </c>
      <c r="AA182">
        <v>45</v>
      </c>
      <c r="AB182">
        <v>0.20202020202020199</v>
      </c>
      <c r="AC182">
        <v>0.14141414141414099</v>
      </c>
      <c r="AD182">
        <v>134</v>
      </c>
      <c r="AE182">
        <v>3</v>
      </c>
      <c r="AF182">
        <v>44.666666666666664</v>
      </c>
      <c r="AG182" s="3">
        <v>44721</v>
      </c>
    </row>
    <row r="183" spans="1:35" hidden="1" x14ac:dyDescent="0.25">
      <c r="A183" t="s">
        <v>5</v>
      </c>
      <c r="B183" t="s">
        <v>12</v>
      </c>
      <c r="C183" t="s">
        <v>143</v>
      </c>
      <c r="D183" t="s">
        <v>63</v>
      </c>
      <c r="E183">
        <v>542881</v>
      </c>
      <c r="F183" t="s">
        <v>51</v>
      </c>
      <c r="G183">
        <v>1.0315200000000002</v>
      </c>
      <c r="H183">
        <v>7</v>
      </c>
      <c r="I183" t="s">
        <v>401</v>
      </c>
      <c r="J183" t="s">
        <v>38</v>
      </c>
      <c r="K183">
        <v>518735</v>
      </c>
      <c r="M183">
        <v>100.98</v>
      </c>
      <c r="N183">
        <v>189</v>
      </c>
      <c r="O183">
        <v>122</v>
      </c>
      <c r="P183">
        <v>1.6393442622950821E-2</v>
      </c>
      <c r="Q183">
        <v>2</v>
      </c>
      <c r="R183">
        <v>102.2</v>
      </c>
      <c r="S183">
        <v>38</v>
      </c>
      <c r="T183">
        <v>22</v>
      </c>
      <c r="U183" s="5">
        <v>0</v>
      </c>
      <c r="V183">
        <v>0</v>
      </c>
      <c r="W183">
        <v>0.273885350318471</v>
      </c>
      <c r="X183">
        <v>0.14012738853503101</v>
      </c>
      <c r="Y183">
        <v>219</v>
      </c>
      <c r="Z183">
        <v>6</v>
      </c>
      <c r="AA183">
        <v>36.5</v>
      </c>
      <c r="AB183">
        <v>0.30769230769230699</v>
      </c>
      <c r="AC183">
        <v>0.15384615384615299</v>
      </c>
      <c r="AD183">
        <v>163</v>
      </c>
      <c r="AE183">
        <v>4</v>
      </c>
      <c r="AF183">
        <v>40.75</v>
      </c>
      <c r="AG183" s="3">
        <v>44721</v>
      </c>
    </row>
    <row r="184" spans="1:35" hidden="1" x14ac:dyDescent="0.25">
      <c r="A184" t="s">
        <v>26</v>
      </c>
      <c r="B184" t="s">
        <v>5</v>
      </c>
      <c r="C184" t="s">
        <v>397</v>
      </c>
      <c r="D184" t="s">
        <v>50</v>
      </c>
      <c r="E184">
        <v>625643</v>
      </c>
      <c r="F184" t="s">
        <v>61</v>
      </c>
      <c r="G184">
        <v>1.0315200000000002</v>
      </c>
      <c r="H184">
        <v>3</v>
      </c>
      <c r="I184" t="s">
        <v>197</v>
      </c>
      <c r="J184" t="s">
        <v>50</v>
      </c>
      <c r="K184">
        <v>666969</v>
      </c>
      <c r="L184">
        <v>4.0999999999999996</v>
      </c>
      <c r="M184">
        <v>103.4</v>
      </c>
      <c r="N184">
        <v>226</v>
      </c>
      <c r="O184">
        <v>151</v>
      </c>
      <c r="P184">
        <v>6.6225165562913912E-2</v>
      </c>
      <c r="Q184">
        <v>10</v>
      </c>
      <c r="R184">
        <v>103.16</v>
      </c>
      <c r="S184">
        <v>155</v>
      </c>
      <c r="T184">
        <v>107</v>
      </c>
      <c r="U184" s="5">
        <v>5.6074766355140186E-2</v>
      </c>
      <c r="V184">
        <v>6</v>
      </c>
      <c r="W184">
        <v>0.183098591549295</v>
      </c>
      <c r="X184">
        <v>0.12676056338028099</v>
      </c>
      <c r="Y184">
        <v>95</v>
      </c>
      <c r="Z184">
        <v>0</v>
      </c>
      <c r="AA184">
        <v>0</v>
      </c>
      <c r="AB184">
        <v>0.20408163265306101</v>
      </c>
      <c r="AC184">
        <v>0.14285714285714199</v>
      </c>
      <c r="AD184">
        <v>68</v>
      </c>
      <c r="AE184">
        <v>0</v>
      </c>
      <c r="AF184">
        <v>0</v>
      </c>
      <c r="AG184" s="3">
        <v>44722</v>
      </c>
      <c r="AH184">
        <v>1</v>
      </c>
    </row>
    <row r="185" spans="1:35" hidden="1" x14ac:dyDescent="0.25">
      <c r="A185" t="s">
        <v>27</v>
      </c>
      <c r="B185" t="s">
        <v>9</v>
      </c>
      <c r="C185" t="s">
        <v>398</v>
      </c>
      <c r="D185" t="s">
        <v>50</v>
      </c>
      <c r="E185">
        <v>660730</v>
      </c>
      <c r="F185" t="s">
        <v>61</v>
      </c>
      <c r="G185">
        <v>1.01376</v>
      </c>
      <c r="H185">
        <v>5</v>
      </c>
      <c r="I185" t="s">
        <v>167</v>
      </c>
      <c r="J185" t="s">
        <v>50</v>
      </c>
      <c r="K185">
        <v>672386</v>
      </c>
      <c r="M185">
        <v>103.28</v>
      </c>
      <c r="N185">
        <v>171</v>
      </c>
      <c r="O185">
        <v>135</v>
      </c>
      <c r="P185">
        <v>3.7037037037037035E-2</v>
      </c>
      <c r="Q185">
        <v>5</v>
      </c>
      <c r="R185">
        <v>104.5</v>
      </c>
      <c r="S185">
        <v>135</v>
      </c>
      <c r="T185">
        <v>104</v>
      </c>
      <c r="U185" s="5">
        <v>3.8461538461538464E-2</v>
      </c>
      <c r="V185">
        <v>4</v>
      </c>
      <c r="W185">
        <v>0.31372549019607798</v>
      </c>
      <c r="X185">
        <v>0.17647058823529399</v>
      </c>
      <c r="Y185">
        <v>72</v>
      </c>
      <c r="Z185">
        <v>6</v>
      </c>
      <c r="AA185">
        <v>12</v>
      </c>
      <c r="AB185">
        <v>0.375</v>
      </c>
      <c r="AC185">
        <v>0.1875</v>
      </c>
      <c r="AD185">
        <v>45</v>
      </c>
      <c r="AE185">
        <v>3</v>
      </c>
      <c r="AF185">
        <v>15</v>
      </c>
      <c r="AG185" s="3">
        <v>44722</v>
      </c>
    </row>
    <row r="186" spans="1:35" hidden="1" x14ac:dyDescent="0.25">
      <c r="A186" t="s">
        <v>27</v>
      </c>
      <c r="B186" t="s">
        <v>9</v>
      </c>
      <c r="C186" t="s">
        <v>398</v>
      </c>
      <c r="D186" t="s">
        <v>50</v>
      </c>
      <c r="E186">
        <v>660730</v>
      </c>
      <c r="F186" t="s">
        <v>61</v>
      </c>
      <c r="G186">
        <v>1.01376</v>
      </c>
      <c r="H186">
        <v>2</v>
      </c>
      <c r="I186" t="s">
        <v>165</v>
      </c>
      <c r="J186" t="s">
        <v>50</v>
      </c>
      <c r="K186">
        <v>666182</v>
      </c>
      <c r="L186">
        <v>4.2</v>
      </c>
      <c r="M186">
        <v>103.8</v>
      </c>
      <c r="N186">
        <v>250</v>
      </c>
      <c r="O186">
        <v>172</v>
      </c>
      <c r="P186">
        <v>5.232558139534884E-2</v>
      </c>
      <c r="Q186">
        <v>9</v>
      </c>
      <c r="R186">
        <v>104.14</v>
      </c>
      <c r="S186">
        <v>212</v>
      </c>
      <c r="T186">
        <v>151</v>
      </c>
      <c r="U186" s="5">
        <v>4.6357615894039736E-2</v>
      </c>
      <c r="V186">
        <v>7</v>
      </c>
      <c r="W186">
        <v>0.31372549019607798</v>
      </c>
      <c r="X186">
        <v>0.17647058823529399</v>
      </c>
      <c r="Y186">
        <v>72</v>
      </c>
      <c r="Z186">
        <v>6</v>
      </c>
      <c r="AA186">
        <v>12</v>
      </c>
      <c r="AB186">
        <v>0.375</v>
      </c>
      <c r="AC186">
        <v>0.1875</v>
      </c>
      <c r="AD186">
        <v>45</v>
      </c>
      <c r="AE186">
        <v>3</v>
      </c>
      <c r="AF186">
        <v>15</v>
      </c>
      <c r="AG186" s="3">
        <v>44722</v>
      </c>
      <c r="AH186">
        <v>1</v>
      </c>
    </row>
    <row r="187" spans="1:35" hidden="1" x14ac:dyDescent="0.25">
      <c r="A187" t="s">
        <v>3</v>
      </c>
      <c r="B187" t="s">
        <v>22</v>
      </c>
      <c r="C187" t="s">
        <v>157</v>
      </c>
      <c r="D187" t="s">
        <v>63</v>
      </c>
      <c r="E187">
        <v>594835</v>
      </c>
      <c r="F187" t="s">
        <v>61</v>
      </c>
      <c r="G187">
        <v>1.04</v>
      </c>
      <c r="H187">
        <v>9</v>
      </c>
      <c r="I187" t="s">
        <v>174</v>
      </c>
      <c r="J187" t="s">
        <v>50</v>
      </c>
      <c r="K187">
        <v>666915</v>
      </c>
      <c r="L187">
        <v>4.5999999999999996</v>
      </c>
      <c r="M187">
        <v>101.58</v>
      </c>
      <c r="N187">
        <v>164</v>
      </c>
      <c r="O187">
        <v>102</v>
      </c>
      <c r="P187">
        <v>2.9411764705882353E-2</v>
      </c>
      <c r="Q187">
        <v>3</v>
      </c>
      <c r="R187">
        <v>102.4</v>
      </c>
      <c r="S187">
        <v>42</v>
      </c>
      <c r="T187">
        <v>20</v>
      </c>
      <c r="U187" s="5">
        <v>0.1</v>
      </c>
      <c r="V187">
        <v>2</v>
      </c>
      <c r="W187">
        <v>0.27692307692307599</v>
      </c>
      <c r="X187">
        <v>0.128205128205128</v>
      </c>
      <c r="Y187">
        <v>248</v>
      </c>
      <c r="Z187">
        <v>11</v>
      </c>
      <c r="AA187">
        <v>22.545454545454547</v>
      </c>
      <c r="AB187">
        <v>0.29032258064516098</v>
      </c>
      <c r="AC187">
        <v>0.12258064516129</v>
      </c>
      <c r="AD187">
        <v>198</v>
      </c>
      <c r="AE187">
        <v>8</v>
      </c>
      <c r="AF187">
        <v>24.75</v>
      </c>
      <c r="AG187" s="3">
        <v>44722</v>
      </c>
      <c r="AH187">
        <v>1</v>
      </c>
    </row>
    <row r="188" spans="1:35" hidden="1" x14ac:dyDescent="0.25">
      <c r="A188" t="s">
        <v>13</v>
      </c>
      <c r="B188" t="s">
        <v>10</v>
      </c>
      <c r="C188" t="s">
        <v>65</v>
      </c>
      <c r="D188" t="s">
        <v>50</v>
      </c>
      <c r="E188">
        <v>677651</v>
      </c>
      <c r="F188" t="s">
        <v>61</v>
      </c>
      <c r="G188">
        <v>1.11216</v>
      </c>
      <c r="H188">
        <v>9</v>
      </c>
      <c r="I188" t="s">
        <v>352</v>
      </c>
      <c r="J188" t="s">
        <v>50</v>
      </c>
      <c r="K188">
        <v>650559</v>
      </c>
      <c r="M188">
        <v>102.1</v>
      </c>
      <c r="N188">
        <v>99</v>
      </c>
      <c r="O188">
        <v>67</v>
      </c>
      <c r="P188">
        <v>1.4925373134328358E-2</v>
      </c>
      <c r="Q188">
        <v>1</v>
      </c>
      <c r="R188">
        <v>103.1</v>
      </c>
      <c r="S188">
        <v>63</v>
      </c>
      <c r="T188">
        <v>46</v>
      </c>
      <c r="U188" s="5">
        <v>2.1739130434782608E-2</v>
      </c>
      <c r="V188">
        <v>1</v>
      </c>
      <c r="W188">
        <v>0.33974358974358898</v>
      </c>
      <c r="X188">
        <v>0.19230769230769201</v>
      </c>
      <c r="Y188">
        <v>226</v>
      </c>
      <c r="Z188">
        <v>8</v>
      </c>
      <c r="AA188">
        <v>28.25</v>
      </c>
      <c r="AB188">
        <v>0.34883720930232498</v>
      </c>
      <c r="AC188">
        <v>0.22093023255813901</v>
      </c>
      <c r="AD188">
        <v>121</v>
      </c>
      <c r="AE188">
        <v>6</v>
      </c>
      <c r="AF188">
        <v>20.166666666666668</v>
      </c>
      <c r="AG188" s="3">
        <v>44722</v>
      </c>
    </row>
    <row r="189" spans="1:35" hidden="1" x14ac:dyDescent="0.25">
      <c r="A189" t="s">
        <v>15</v>
      </c>
      <c r="B189" t="s">
        <v>25</v>
      </c>
      <c r="C189" t="s">
        <v>396</v>
      </c>
      <c r="D189" t="s">
        <v>50</v>
      </c>
      <c r="E189">
        <v>656876</v>
      </c>
      <c r="F189" t="s">
        <v>51</v>
      </c>
      <c r="G189">
        <v>0.90644000000000002</v>
      </c>
      <c r="H189">
        <v>2</v>
      </c>
      <c r="I189" t="s">
        <v>184</v>
      </c>
      <c r="J189" t="s">
        <v>50</v>
      </c>
      <c r="K189">
        <v>621439</v>
      </c>
      <c r="L189">
        <v>2.7</v>
      </c>
      <c r="M189">
        <v>105.68</v>
      </c>
      <c r="N189">
        <v>181</v>
      </c>
      <c r="O189">
        <v>113</v>
      </c>
      <c r="P189">
        <v>0.13274336283185842</v>
      </c>
      <c r="Q189">
        <v>15</v>
      </c>
      <c r="R189">
        <v>104.1</v>
      </c>
      <c r="S189">
        <v>129</v>
      </c>
      <c r="T189">
        <v>83</v>
      </c>
      <c r="U189" s="5">
        <v>0.10843373493975904</v>
      </c>
      <c r="V189">
        <v>9</v>
      </c>
      <c r="W189">
        <v>0.20394736842105199</v>
      </c>
      <c r="X189">
        <v>0.125</v>
      </c>
      <c r="Y189">
        <v>213</v>
      </c>
      <c r="Z189">
        <v>5</v>
      </c>
      <c r="AA189">
        <v>42.6</v>
      </c>
      <c r="AB189">
        <v>0.240963855421686</v>
      </c>
      <c r="AC189">
        <v>0.156626506024096</v>
      </c>
      <c r="AD189">
        <v>120</v>
      </c>
      <c r="AE189">
        <v>4</v>
      </c>
      <c r="AF189">
        <v>30</v>
      </c>
      <c r="AG189" s="3">
        <v>44722</v>
      </c>
      <c r="AH189">
        <v>1</v>
      </c>
      <c r="AI189" t="s">
        <v>416</v>
      </c>
    </row>
    <row r="190" spans="1:35" hidden="1" x14ac:dyDescent="0.25">
      <c r="A190" t="s">
        <v>15</v>
      </c>
      <c r="B190" t="s">
        <v>25</v>
      </c>
      <c r="C190" t="s">
        <v>396</v>
      </c>
      <c r="D190" t="s">
        <v>50</v>
      </c>
      <c r="E190">
        <v>656876</v>
      </c>
      <c r="F190" t="s">
        <v>51</v>
      </c>
      <c r="G190">
        <v>0.90644000000000002</v>
      </c>
      <c r="H190">
        <v>3</v>
      </c>
      <c r="I190" t="s">
        <v>97</v>
      </c>
      <c r="J190" t="s">
        <v>50</v>
      </c>
      <c r="K190">
        <v>621043</v>
      </c>
      <c r="L190">
        <v>4.2</v>
      </c>
      <c r="M190">
        <v>103.9</v>
      </c>
      <c r="N190">
        <v>164</v>
      </c>
      <c r="O190">
        <v>107</v>
      </c>
      <c r="P190">
        <v>3.7383177570093455E-2</v>
      </c>
      <c r="Q190">
        <v>4</v>
      </c>
      <c r="R190">
        <v>103.4</v>
      </c>
      <c r="S190">
        <v>110</v>
      </c>
      <c r="T190">
        <v>74</v>
      </c>
      <c r="U190" s="5">
        <v>5.4054054054054057E-2</v>
      </c>
      <c r="V190">
        <v>4</v>
      </c>
      <c r="W190">
        <v>0.20394736842105199</v>
      </c>
      <c r="X190">
        <v>0.125</v>
      </c>
      <c r="Y190">
        <v>213</v>
      </c>
      <c r="Z190">
        <v>5</v>
      </c>
      <c r="AA190">
        <v>42.6</v>
      </c>
      <c r="AB190">
        <v>0.240963855421686</v>
      </c>
      <c r="AC190">
        <v>0.156626506024096</v>
      </c>
      <c r="AD190">
        <v>120</v>
      </c>
      <c r="AE190">
        <v>4</v>
      </c>
      <c r="AF190">
        <v>30</v>
      </c>
      <c r="AG190" s="3">
        <v>44722</v>
      </c>
      <c r="AH190">
        <v>1</v>
      </c>
    </row>
    <row r="191" spans="1:35" hidden="1" x14ac:dyDescent="0.25">
      <c r="A191" t="s">
        <v>18</v>
      </c>
      <c r="B191" t="s">
        <v>7</v>
      </c>
      <c r="C191" t="s">
        <v>101</v>
      </c>
      <c r="D191" t="s">
        <v>50</v>
      </c>
      <c r="E191">
        <v>663474</v>
      </c>
      <c r="F191" t="s">
        <v>61</v>
      </c>
      <c r="G191">
        <v>1.0123399999999998</v>
      </c>
      <c r="H191">
        <v>4</v>
      </c>
      <c r="I191" t="s">
        <v>105</v>
      </c>
      <c r="J191" t="s">
        <v>50</v>
      </c>
      <c r="K191">
        <v>542194</v>
      </c>
      <c r="M191">
        <v>103.619999999999</v>
      </c>
      <c r="N191">
        <v>114</v>
      </c>
      <c r="O191">
        <v>83</v>
      </c>
      <c r="P191">
        <v>2.4096385542168676E-2</v>
      </c>
      <c r="Q191">
        <v>2</v>
      </c>
      <c r="R191">
        <v>103.2</v>
      </c>
      <c r="S191">
        <v>55</v>
      </c>
      <c r="T191">
        <v>41</v>
      </c>
      <c r="U191" s="5">
        <v>2.4390243902439025E-2</v>
      </c>
      <c r="V191">
        <v>1</v>
      </c>
      <c r="W191">
        <v>0.40131578947368401</v>
      </c>
      <c r="X191">
        <v>0.21052631578947301</v>
      </c>
      <c r="Y191">
        <v>220</v>
      </c>
      <c r="Z191">
        <v>9</v>
      </c>
      <c r="AA191">
        <v>24.444444444444443</v>
      </c>
      <c r="AB191">
        <v>0.42857142857142799</v>
      </c>
      <c r="AC191">
        <v>0.23469387755102</v>
      </c>
      <c r="AD191">
        <v>137</v>
      </c>
      <c r="AE191">
        <v>6</v>
      </c>
      <c r="AF191">
        <v>22.833333333333332</v>
      </c>
      <c r="AG191" s="3">
        <v>44722</v>
      </c>
    </row>
    <row r="192" spans="1:35" hidden="1" x14ac:dyDescent="0.25">
      <c r="A192" t="s">
        <v>0</v>
      </c>
      <c r="B192" t="s">
        <v>19</v>
      </c>
      <c r="C192" t="s">
        <v>146</v>
      </c>
      <c r="D192" t="s">
        <v>50</v>
      </c>
      <c r="E192">
        <v>502043</v>
      </c>
      <c r="F192" t="s">
        <v>61</v>
      </c>
      <c r="G192">
        <v>1.2626999999999999</v>
      </c>
      <c r="H192">
        <v>4</v>
      </c>
      <c r="I192" t="s">
        <v>119</v>
      </c>
      <c r="J192" t="s">
        <v>50</v>
      </c>
      <c r="K192">
        <v>572233</v>
      </c>
      <c r="M192">
        <v>103.1</v>
      </c>
      <c r="N192">
        <v>227</v>
      </c>
      <c r="O192">
        <v>152</v>
      </c>
      <c r="P192">
        <v>9.8684210526315791E-2</v>
      </c>
      <c r="Q192">
        <v>15</v>
      </c>
      <c r="R192">
        <v>102.94</v>
      </c>
      <c r="S192">
        <v>179</v>
      </c>
      <c r="T192">
        <v>116</v>
      </c>
      <c r="U192" s="5">
        <v>0.10344827586206896</v>
      </c>
      <c r="V192">
        <v>12</v>
      </c>
      <c r="W192">
        <v>0.19411764705882301</v>
      </c>
      <c r="X192">
        <v>8.8235294117646995E-2</v>
      </c>
      <c r="Y192">
        <v>241</v>
      </c>
      <c r="Z192">
        <v>5</v>
      </c>
      <c r="AA192">
        <v>48.2</v>
      </c>
      <c r="AB192">
        <v>0.17582417582417501</v>
      </c>
      <c r="AC192">
        <v>0.12087912087912001</v>
      </c>
      <c r="AD192">
        <v>138</v>
      </c>
      <c r="AE192">
        <v>5</v>
      </c>
      <c r="AF192">
        <v>27.6</v>
      </c>
      <c r="AG192" s="3">
        <v>44722</v>
      </c>
    </row>
    <row r="193" spans="1:35" hidden="1" x14ac:dyDescent="0.25">
      <c r="A193" t="s">
        <v>14</v>
      </c>
      <c r="B193" t="s">
        <v>28</v>
      </c>
      <c r="C193" t="s">
        <v>94</v>
      </c>
      <c r="D193" t="s">
        <v>50</v>
      </c>
      <c r="E193">
        <v>607200</v>
      </c>
      <c r="F193" t="s">
        <v>61</v>
      </c>
      <c r="G193">
        <v>1.0978199999999998</v>
      </c>
      <c r="H193">
        <v>1</v>
      </c>
      <c r="I193" t="s">
        <v>181</v>
      </c>
      <c r="J193" t="s">
        <v>63</v>
      </c>
      <c r="K193">
        <v>592885</v>
      </c>
      <c r="M193">
        <v>103.96</v>
      </c>
      <c r="N193">
        <v>240</v>
      </c>
      <c r="O193">
        <v>151</v>
      </c>
      <c r="P193">
        <v>3.3112582781456956E-2</v>
      </c>
      <c r="Q193">
        <v>5</v>
      </c>
      <c r="R193">
        <v>104.24</v>
      </c>
      <c r="S193">
        <v>169</v>
      </c>
      <c r="T193">
        <v>101</v>
      </c>
      <c r="U193" s="5">
        <v>3.9603960396039604E-2</v>
      </c>
      <c r="V193">
        <v>4</v>
      </c>
      <c r="W193">
        <v>0.245398773006134</v>
      </c>
      <c r="X193">
        <v>9.8159509202453907E-2</v>
      </c>
      <c r="Y193">
        <v>231</v>
      </c>
      <c r="Z193">
        <v>6</v>
      </c>
      <c r="AA193">
        <v>38.5</v>
      </c>
      <c r="AB193">
        <v>0.29761904761904701</v>
      </c>
      <c r="AC193">
        <v>0.119047619047619</v>
      </c>
      <c r="AD193">
        <v>117</v>
      </c>
      <c r="AE193">
        <v>3</v>
      </c>
      <c r="AF193">
        <v>39</v>
      </c>
      <c r="AG193" s="3">
        <v>44722</v>
      </c>
    </row>
    <row r="194" spans="1:35" hidden="1" x14ac:dyDescent="0.25">
      <c r="A194" t="s">
        <v>20</v>
      </c>
      <c r="B194" t="s">
        <v>1</v>
      </c>
      <c r="C194" t="s">
        <v>123</v>
      </c>
      <c r="D194" t="s">
        <v>50</v>
      </c>
      <c r="E194">
        <v>675911</v>
      </c>
      <c r="F194" t="s">
        <v>61</v>
      </c>
      <c r="G194">
        <v>0.97888000000000008</v>
      </c>
      <c r="H194">
        <v>3</v>
      </c>
      <c r="I194" t="s">
        <v>190</v>
      </c>
      <c r="J194" t="s">
        <v>63</v>
      </c>
      <c r="K194">
        <v>596129</v>
      </c>
      <c r="M194">
        <v>102.26</v>
      </c>
      <c r="N194">
        <v>148</v>
      </c>
      <c r="O194">
        <v>94</v>
      </c>
      <c r="P194">
        <v>6.3829787234042548E-2</v>
      </c>
      <c r="Q194">
        <v>6</v>
      </c>
      <c r="R194">
        <v>103.2</v>
      </c>
      <c r="S194">
        <v>113</v>
      </c>
      <c r="T194">
        <v>73</v>
      </c>
      <c r="U194" s="5">
        <v>8.2191780821917804E-2</v>
      </c>
      <c r="V194">
        <v>6</v>
      </c>
      <c r="W194">
        <v>0.24242424242424199</v>
      </c>
      <c r="X194">
        <v>9.0909090909090898E-2</v>
      </c>
      <c r="Y194">
        <v>133</v>
      </c>
      <c r="Z194">
        <v>1</v>
      </c>
      <c r="AA194">
        <v>133</v>
      </c>
      <c r="AB194">
        <v>0.26190476190476097</v>
      </c>
      <c r="AC194">
        <v>0.119047619047619</v>
      </c>
      <c r="AD194">
        <v>73</v>
      </c>
      <c r="AE194">
        <v>1</v>
      </c>
      <c r="AF194">
        <v>73</v>
      </c>
      <c r="AG194" s="3">
        <v>44722</v>
      </c>
    </row>
    <row r="195" spans="1:35" hidden="1" x14ac:dyDescent="0.25">
      <c r="A195" t="s">
        <v>22</v>
      </c>
      <c r="B195" t="s">
        <v>3</v>
      </c>
      <c r="C195" t="s">
        <v>300</v>
      </c>
      <c r="D195" t="s">
        <v>63</v>
      </c>
      <c r="E195">
        <v>448179</v>
      </c>
      <c r="F195" t="s">
        <v>51</v>
      </c>
      <c r="G195">
        <v>1.04</v>
      </c>
      <c r="H195">
        <v>5</v>
      </c>
      <c r="I195" t="s">
        <v>76</v>
      </c>
      <c r="J195" t="s">
        <v>50</v>
      </c>
      <c r="K195">
        <v>553993</v>
      </c>
      <c r="M195">
        <v>102.44</v>
      </c>
      <c r="N195">
        <v>237</v>
      </c>
      <c r="O195">
        <v>130</v>
      </c>
      <c r="P195">
        <v>8.461538461538462E-2</v>
      </c>
      <c r="Q195">
        <v>11</v>
      </c>
      <c r="R195">
        <v>102.3</v>
      </c>
      <c r="S195">
        <v>57</v>
      </c>
      <c r="T195">
        <v>28</v>
      </c>
      <c r="U195" s="5">
        <v>7.1428571428571425E-2</v>
      </c>
      <c r="V195">
        <v>2</v>
      </c>
      <c r="W195">
        <v>0.29496402877697803</v>
      </c>
      <c r="X195">
        <v>0.14388489208633001</v>
      </c>
      <c r="Y195">
        <v>186</v>
      </c>
      <c r="Z195">
        <v>6</v>
      </c>
      <c r="AA195">
        <v>31</v>
      </c>
      <c r="AB195">
        <v>0.30327868852459</v>
      </c>
      <c r="AC195">
        <v>0.14754098360655701</v>
      </c>
      <c r="AD195">
        <v>158</v>
      </c>
      <c r="AE195">
        <v>6</v>
      </c>
      <c r="AF195">
        <v>26.333333333333332</v>
      </c>
      <c r="AG195" s="3">
        <v>44722</v>
      </c>
    </row>
    <row r="196" spans="1:35" hidden="1" x14ac:dyDescent="0.25">
      <c r="A196" t="s">
        <v>26</v>
      </c>
      <c r="B196" t="s">
        <v>5</v>
      </c>
      <c r="C196" t="s">
        <v>397</v>
      </c>
      <c r="D196" t="s">
        <v>50</v>
      </c>
      <c r="E196">
        <v>625643</v>
      </c>
      <c r="F196" t="s">
        <v>61</v>
      </c>
      <c r="G196">
        <v>1.0315200000000002</v>
      </c>
      <c r="H196">
        <v>8</v>
      </c>
      <c r="I196" t="s">
        <v>325</v>
      </c>
      <c r="J196" t="s">
        <v>50</v>
      </c>
      <c r="K196">
        <v>677649</v>
      </c>
      <c r="M196">
        <v>103.44</v>
      </c>
      <c r="N196">
        <v>19</v>
      </c>
      <c r="O196">
        <v>14</v>
      </c>
      <c r="P196">
        <v>7.1428571428571425E-2</v>
      </c>
      <c r="Q196">
        <v>1</v>
      </c>
      <c r="R196">
        <v>103.3</v>
      </c>
      <c r="S196">
        <v>13</v>
      </c>
      <c r="T196">
        <v>9</v>
      </c>
      <c r="U196" s="5">
        <v>0.1111111111111111</v>
      </c>
      <c r="V196">
        <v>1</v>
      </c>
      <c r="W196">
        <v>0.183098591549295</v>
      </c>
      <c r="X196">
        <v>0.12676056338028099</v>
      </c>
      <c r="Y196">
        <v>95</v>
      </c>
      <c r="Z196">
        <v>0</v>
      </c>
      <c r="AA196">
        <v>0</v>
      </c>
      <c r="AB196">
        <v>0.20408163265306101</v>
      </c>
      <c r="AC196">
        <v>0.14285714285714199</v>
      </c>
      <c r="AD196">
        <v>68</v>
      </c>
      <c r="AE196">
        <v>0</v>
      </c>
      <c r="AF196">
        <v>0</v>
      </c>
      <c r="AG196" s="3">
        <v>44722</v>
      </c>
    </row>
    <row r="197" spans="1:35" hidden="1" x14ac:dyDescent="0.25">
      <c r="A197" t="s">
        <v>13</v>
      </c>
      <c r="B197" t="s">
        <v>10</v>
      </c>
      <c r="C197" t="s">
        <v>65</v>
      </c>
      <c r="D197" t="s">
        <v>50</v>
      </c>
      <c r="E197">
        <v>677651</v>
      </c>
      <c r="F197" t="s">
        <v>61</v>
      </c>
      <c r="G197">
        <v>1.11216</v>
      </c>
      <c r="H197">
        <v>2</v>
      </c>
      <c r="I197" t="s">
        <v>153</v>
      </c>
      <c r="J197" t="s">
        <v>50</v>
      </c>
      <c r="K197">
        <v>643265</v>
      </c>
      <c r="M197">
        <v>104.1</v>
      </c>
      <c r="N197">
        <v>207</v>
      </c>
      <c r="O197">
        <v>137</v>
      </c>
      <c r="P197">
        <v>2.9197080291970802E-2</v>
      </c>
      <c r="Q197">
        <v>4</v>
      </c>
      <c r="R197">
        <v>103.62</v>
      </c>
      <c r="S197">
        <v>160</v>
      </c>
      <c r="T197">
        <v>108</v>
      </c>
      <c r="U197" s="5">
        <v>3.7037037037037035E-2</v>
      </c>
      <c r="V197">
        <v>4</v>
      </c>
      <c r="W197">
        <v>0.33974358974358898</v>
      </c>
      <c r="X197">
        <v>0.19230769230769201</v>
      </c>
      <c r="Y197">
        <v>226</v>
      </c>
      <c r="Z197">
        <v>8</v>
      </c>
      <c r="AA197">
        <v>28.25</v>
      </c>
      <c r="AB197">
        <v>0.34883720930232498</v>
      </c>
      <c r="AC197">
        <v>0.22093023255813901</v>
      </c>
      <c r="AD197">
        <v>121</v>
      </c>
      <c r="AE197">
        <v>6</v>
      </c>
      <c r="AF197">
        <v>20.166666666666668</v>
      </c>
      <c r="AG197" s="3">
        <v>44722</v>
      </c>
    </row>
    <row r="198" spans="1:35" hidden="1" x14ac:dyDescent="0.25">
      <c r="A198" t="s">
        <v>15</v>
      </c>
      <c r="B198" t="s">
        <v>25</v>
      </c>
      <c r="C198" t="s">
        <v>396</v>
      </c>
      <c r="D198" t="s">
        <v>50</v>
      </c>
      <c r="E198">
        <v>656876</v>
      </c>
      <c r="F198" t="s">
        <v>51</v>
      </c>
      <c r="G198">
        <v>0.90644000000000002</v>
      </c>
      <c r="H198">
        <v>7</v>
      </c>
      <c r="I198" t="s">
        <v>100</v>
      </c>
      <c r="J198" t="s">
        <v>50</v>
      </c>
      <c r="K198">
        <v>596142</v>
      </c>
      <c r="M198">
        <v>103.4</v>
      </c>
      <c r="N198">
        <v>181</v>
      </c>
      <c r="O198">
        <v>116</v>
      </c>
      <c r="P198">
        <v>6.0344827586206899E-2</v>
      </c>
      <c r="Q198">
        <v>7</v>
      </c>
      <c r="R198">
        <v>103.7</v>
      </c>
      <c r="S198">
        <v>130</v>
      </c>
      <c r="T198">
        <v>85</v>
      </c>
      <c r="U198" s="5">
        <v>7.0588235294117646E-2</v>
      </c>
      <c r="V198">
        <v>6</v>
      </c>
      <c r="W198">
        <v>0.20394736842105199</v>
      </c>
      <c r="X198">
        <v>0.125</v>
      </c>
      <c r="Y198">
        <v>213</v>
      </c>
      <c r="Z198">
        <v>5</v>
      </c>
      <c r="AA198">
        <v>42.6</v>
      </c>
      <c r="AB198">
        <v>0.240963855421686</v>
      </c>
      <c r="AC198">
        <v>0.156626506024096</v>
      </c>
      <c r="AD198">
        <v>120</v>
      </c>
      <c r="AE198">
        <v>4</v>
      </c>
      <c r="AF198">
        <v>30</v>
      </c>
      <c r="AG198" s="3">
        <v>44722</v>
      </c>
    </row>
    <row r="199" spans="1:35" hidden="1" x14ac:dyDescent="0.25">
      <c r="A199" t="s">
        <v>27</v>
      </c>
      <c r="B199" t="s">
        <v>9</v>
      </c>
      <c r="C199" t="s">
        <v>398</v>
      </c>
      <c r="D199" t="s">
        <v>50</v>
      </c>
      <c r="E199">
        <v>660730</v>
      </c>
      <c r="F199" t="s">
        <v>61</v>
      </c>
      <c r="G199">
        <v>1.01376</v>
      </c>
      <c r="H199">
        <v>1</v>
      </c>
      <c r="I199" t="s">
        <v>225</v>
      </c>
      <c r="J199" t="s">
        <v>50</v>
      </c>
      <c r="K199">
        <v>543807</v>
      </c>
      <c r="L199">
        <v>3.3</v>
      </c>
      <c r="M199">
        <v>102.3</v>
      </c>
      <c r="N199">
        <v>221</v>
      </c>
      <c r="O199">
        <v>150</v>
      </c>
      <c r="P199">
        <v>7.3333333333333334E-2</v>
      </c>
      <c r="Q199">
        <v>11</v>
      </c>
      <c r="R199">
        <v>102</v>
      </c>
      <c r="S199">
        <v>182</v>
      </c>
      <c r="T199">
        <v>125</v>
      </c>
      <c r="U199" s="5">
        <v>7.1999999999999995E-2</v>
      </c>
      <c r="V199">
        <v>9</v>
      </c>
      <c r="W199">
        <v>0.31372549019607798</v>
      </c>
      <c r="X199">
        <v>0.17647058823529399</v>
      </c>
      <c r="Y199">
        <v>72</v>
      </c>
      <c r="Z199">
        <v>6</v>
      </c>
      <c r="AA199">
        <v>12</v>
      </c>
      <c r="AB199">
        <v>0.375</v>
      </c>
      <c r="AC199">
        <v>0.1875</v>
      </c>
      <c r="AD199">
        <v>45</v>
      </c>
      <c r="AE199">
        <v>3</v>
      </c>
      <c r="AF199">
        <v>15</v>
      </c>
      <c r="AG199" s="3">
        <v>44722</v>
      </c>
      <c r="AH199">
        <v>1</v>
      </c>
    </row>
    <row r="200" spans="1:35" hidden="1" x14ac:dyDescent="0.25">
      <c r="A200" t="s">
        <v>25</v>
      </c>
      <c r="B200" t="s">
        <v>15</v>
      </c>
      <c r="C200" t="s">
        <v>221</v>
      </c>
      <c r="D200" t="s">
        <v>63</v>
      </c>
      <c r="E200">
        <v>656970</v>
      </c>
      <c r="F200" t="s">
        <v>61</v>
      </c>
      <c r="G200">
        <v>0.90644000000000002</v>
      </c>
      <c r="H200">
        <v>2</v>
      </c>
      <c r="I200" t="s">
        <v>80</v>
      </c>
      <c r="J200" t="s">
        <v>50</v>
      </c>
      <c r="K200">
        <v>623912</v>
      </c>
      <c r="M200">
        <v>104.039999999999</v>
      </c>
      <c r="N200">
        <v>145</v>
      </c>
      <c r="O200">
        <v>118</v>
      </c>
      <c r="P200">
        <v>1.6949152542372881E-2</v>
      </c>
      <c r="Q200">
        <v>2</v>
      </c>
      <c r="R200">
        <v>102.8</v>
      </c>
      <c r="S200">
        <v>49</v>
      </c>
      <c r="T200">
        <v>37</v>
      </c>
      <c r="U200" s="5">
        <v>0</v>
      </c>
      <c r="V200">
        <v>0</v>
      </c>
      <c r="W200">
        <v>0.28235294117646997</v>
      </c>
      <c r="X200">
        <v>0.11764705882352899</v>
      </c>
      <c r="Y200">
        <v>104</v>
      </c>
      <c r="Z200">
        <v>2</v>
      </c>
      <c r="AA200">
        <v>52</v>
      </c>
      <c r="AB200">
        <v>0.27941176470588203</v>
      </c>
      <c r="AC200">
        <v>0.11764705882352899</v>
      </c>
      <c r="AD200">
        <v>85</v>
      </c>
      <c r="AE200">
        <v>2</v>
      </c>
      <c r="AF200">
        <v>42.5</v>
      </c>
      <c r="AG200" s="3">
        <v>44722</v>
      </c>
    </row>
    <row r="201" spans="1:35" hidden="1" x14ac:dyDescent="0.25">
      <c r="A201" t="s">
        <v>11</v>
      </c>
      <c r="B201" t="s">
        <v>16</v>
      </c>
      <c r="C201" t="s">
        <v>368</v>
      </c>
      <c r="D201" t="s">
        <v>50</v>
      </c>
      <c r="E201">
        <v>656731</v>
      </c>
      <c r="F201" t="s">
        <v>51</v>
      </c>
      <c r="G201">
        <v>1.2732300000000001</v>
      </c>
      <c r="H201">
        <v>4</v>
      </c>
      <c r="I201" t="s">
        <v>139</v>
      </c>
      <c r="J201" t="s">
        <v>63</v>
      </c>
      <c r="K201">
        <v>665120</v>
      </c>
      <c r="M201">
        <v>103</v>
      </c>
      <c r="N201">
        <v>219</v>
      </c>
      <c r="O201">
        <v>142</v>
      </c>
      <c r="P201">
        <v>7.0422535211267609E-2</v>
      </c>
      <c r="Q201">
        <v>10</v>
      </c>
      <c r="R201">
        <v>103</v>
      </c>
      <c r="S201">
        <v>165</v>
      </c>
      <c r="T201">
        <v>106</v>
      </c>
      <c r="U201" s="5">
        <v>8.4905660377358486E-2</v>
      </c>
      <c r="V201">
        <v>9</v>
      </c>
      <c r="W201">
        <v>0.27835051546391698</v>
      </c>
      <c r="X201">
        <v>0.123711340206185</v>
      </c>
      <c r="Y201">
        <v>144</v>
      </c>
      <c r="Z201">
        <v>4</v>
      </c>
      <c r="AA201">
        <v>36</v>
      </c>
      <c r="AB201">
        <v>0.28813559322033899</v>
      </c>
      <c r="AC201">
        <v>0.101694915254237</v>
      </c>
      <c r="AD201">
        <v>82</v>
      </c>
      <c r="AE201">
        <v>2</v>
      </c>
      <c r="AF201">
        <v>41</v>
      </c>
      <c r="AG201" s="3">
        <v>44722</v>
      </c>
    </row>
    <row r="202" spans="1:35" hidden="1" x14ac:dyDescent="0.25">
      <c r="A202" t="s">
        <v>13</v>
      </c>
      <c r="B202" t="s">
        <v>10</v>
      </c>
      <c r="C202" t="s">
        <v>65</v>
      </c>
      <c r="D202" t="s">
        <v>50</v>
      </c>
      <c r="E202">
        <v>677651</v>
      </c>
      <c r="F202" t="s">
        <v>61</v>
      </c>
      <c r="G202">
        <v>1.0625100000000001</v>
      </c>
      <c r="H202">
        <v>1</v>
      </c>
      <c r="I202" t="s">
        <v>351</v>
      </c>
      <c r="J202" t="s">
        <v>63</v>
      </c>
      <c r="K202">
        <v>665862</v>
      </c>
      <c r="L202">
        <v>4.8</v>
      </c>
      <c r="M202">
        <v>102</v>
      </c>
      <c r="N202">
        <v>184</v>
      </c>
      <c r="O202">
        <v>120</v>
      </c>
      <c r="P202">
        <v>8.3333333333333329E-2</v>
      </c>
      <c r="Q202">
        <v>10</v>
      </c>
      <c r="R202">
        <v>102.179999999999</v>
      </c>
      <c r="S202">
        <v>154</v>
      </c>
      <c r="T202">
        <v>99</v>
      </c>
      <c r="U202" s="5">
        <v>0.10101010101010101</v>
      </c>
      <c r="V202">
        <v>10</v>
      </c>
      <c r="W202">
        <v>0.33974358974358898</v>
      </c>
      <c r="X202">
        <v>0.19230769230769201</v>
      </c>
      <c r="Y202">
        <v>226</v>
      </c>
      <c r="Z202">
        <v>8</v>
      </c>
      <c r="AA202">
        <v>28.25</v>
      </c>
      <c r="AB202">
        <v>0.32857142857142801</v>
      </c>
      <c r="AC202">
        <v>0.157142857142857</v>
      </c>
      <c r="AD202">
        <v>105</v>
      </c>
      <c r="AE202">
        <v>2</v>
      </c>
      <c r="AF202">
        <v>52.5</v>
      </c>
      <c r="AG202" s="3">
        <v>44722</v>
      </c>
      <c r="AH202">
        <v>1</v>
      </c>
      <c r="AI202" t="s">
        <v>416</v>
      </c>
    </row>
    <row r="203" spans="1:35" hidden="1" x14ac:dyDescent="0.25">
      <c r="A203" t="s">
        <v>10</v>
      </c>
      <c r="B203" t="s">
        <v>13</v>
      </c>
      <c r="C203" t="s">
        <v>115</v>
      </c>
      <c r="D203" t="s">
        <v>50</v>
      </c>
      <c r="E203">
        <v>641154</v>
      </c>
      <c r="F203" t="s">
        <v>51</v>
      </c>
      <c r="G203">
        <v>1.11216</v>
      </c>
      <c r="H203">
        <v>7</v>
      </c>
      <c r="I203" t="s">
        <v>66</v>
      </c>
      <c r="J203" t="s">
        <v>50</v>
      </c>
      <c r="K203">
        <v>665161</v>
      </c>
      <c r="M203">
        <v>102.7</v>
      </c>
      <c r="N203">
        <v>195</v>
      </c>
      <c r="O203">
        <v>134</v>
      </c>
      <c r="P203">
        <v>5.9701492537313432E-2</v>
      </c>
      <c r="Q203">
        <v>8</v>
      </c>
      <c r="R203">
        <v>103.2</v>
      </c>
      <c r="S203">
        <v>143</v>
      </c>
      <c r="T203">
        <v>94</v>
      </c>
      <c r="U203" s="5">
        <v>5.3191489361702128E-2</v>
      </c>
      <c r="V203">
        <v>5</v>
      </c>
      <c r="W203">
        <v>0.25433526011560598</v>
      </c>
      <c r="X203">
        <v>8.0924855491329398E-2</v>
      </c>
      <c r="Y203">
        <v>257</v>
      </c>
      <c r="Z203">
        <v>6</v>
      </c>
      <c r="AA203">
        <v>42.833333333333336</v>
      </c>
      <c r="AB203">
        <v>0.34285714285714203</v>
      </c>
      <c r="AC203">
        <v>0.1</v>
      </c>
      <c r="AD203">
        <v>114</v>
      </c>
      <c r="AE203">
        <v>1</v>
      </c>
      <c r="AF203">
        <v>114</v>
      </c>
      <c r="AG203" s="3">
        <v>44722</v>
      </c>
    </row>
    <row r="204" spans="1:35" hidden="1" x14ac:dyDescent="0.25">
      <c r="A204" t="s">
        <v>13</v>
      </c>
      <c r="B204" t="s">
        <v>10</v>
      </c>
      <c r="C204" t="s">
        <v>65</v>
      </c>
      <c r="D204" t="s">
        <v>50</v>
      </c>
      <c r="E204">
        <v>677651</v>
      </c>
      <c r="F204" t="s">
        <v>61</v>
      </c>
      <c r="G204">
        <v>1.0625100000000001</v>
      </c>
      <c r="H204">
        <v>5</v>
      </c>
      <c r="I204" t="s">
        <v>95</v>
      </c>
      <c r="J204" t="s">
        <v>63</v>
      </c>
      <c r="K204">
        <v>660821</v>
      </c>
      <c r="M204">
        <v>104.24</v>
      </c>
      <c r="N204">
        <v>183</v>
      </c>
      <c r="O204">
        <v>117</v>
      </c>
      <c r="P204">
        <v>6.8376068376068383E-2</v>
      </c>
      <c r="Q204">
        <v>8</v>
      </c>
      <c r="R204">
        <v>104.74</v>
      </c>
      <c r="S204">
        <v>145</v>
      </c>
      <c r="T204">
        <v>96</v>
      </c>
      <c r="U204" s="5">
        <v>8.3333333333333329E-2</v>
      </c>
      <c r="V204">
        <v>8</v>
      </c>
      <c r="W204">
        <v>0.33974358974358898</v>
      </c>
      <c r="X204">
        <v>0.19230769230769201</v>
      </c>
      <c r="Y204">
        <v>226</v>
      </c>
      <c r="Z204">
        <v>8</v>
      </c>
      <c r="AA204">
        <v>28.25</v>
      </c>
      <c r="AB204">
        <v>0.32857142857142801</v>
      </c>
      <c r="AC204">
        <v>0.157142857142857</v>
      </c>
      <c r="AD204">
        <v>105</v>
      </c>
      <c r="AE204">
        <v>2</v>
      </c>
      <c r="AF204">
        <v>52.5</v>
      </c>
      <c r="AG204" s="3">
        <v>44722</v>
      </c>
    </row>
    <row r="205" spans="1:35" hidden="1" x14ac:dyDescent="0.25">
      <c r="A205" t="s">
        <v>13</v>
      </c>
      <c r="B205" t="s">
        <v>10</v>
      </c>
      <c r="C205" t="s">
        <v>65</v>
      </c>
      <c r="D205" t="s">
        <v>50</v>
      </c>
      <c r="E205">
        <v>677651</v>
      </c>
      <c r="F205" t="s">
        <v>61</v>
      </c>
      <c r="G205">
        <v>1.11216</v>
      </c>
      <c r="H205">
        <v>3</v>
      </c>
      <c r="I205" t="s">
        <v>371</v>
      </c>
      <c r="J205" t="s">
        <v>50</v>
      </c>
      <c r="K205">
        <v>624585</v>
      </c>
      <c r="M205">
        <v>105.86</v>
      </c>
      <c r="N205">
        <v>220</v>
      </c>
      <c r="O205">
        <v>134</v>
      </c>
      <c r="P205">
        <v>8.9552238805970144E-2</v>
      </c>
      <c r="Q205">
        <v>12</v>
      </c>
      <c r="R205">
        <v>105.56</v>
      </c>
      <c r="S205">
        <v>164</v>
      </c>
      <c r="T205">
        <v>101</v>
      </c>
      <c r="U205" s="5">
        <v>6.9306930693069313E-2</v>
      </c>
      <c r="V205">
        <v>7</v>
      </c>
      <c r="W205">
        <v>0.33974358974358898</v>
      </c>
      <c r="X205">
        <v>0.19230769230769201</v>
      </c>
      <c r="Y205">
        <v>226</v>
      </c>
      <c r="Z205">
        <v>8</v>
      </c>
      <c r="AA205">
        <v>28.25</v>
      </c>
      <c r="AB205">
        <v>0.34883720930232498</v>
      </c>
      <c r="AC205">
        <v>0.22093023255813901</v>
      </c>
      <c r="AD205">
        <v>121</v>
      </c>
      <c r="AE205">
        <v>6</v>
      </c>
      <c r="AF205">
        <v>20.166666666666668</v>
      </c>
      <c r="AG205" s="3">
        <v>44722</v>
      </c>
    </row>
    <row r="206" spans="1:35" hidden="1" x14ac:dyDescent="0.25">
      <c r="A206" t="s">
        <v>28</v>
      </c>
      <c r="B206" t="s">
        <v>14</v>
      </c>
      <c r="C206" t="s">
        <v>399</v>
      </c>
      <c r="D206" t="s">
        <v>63</v>
      </c>
      <c r="E206">
        <v>676879</v>
      </c>
      <c r="F206" t="s">
        <v>51</v>
      </c>
      <c r="G206">
        <v>1.0978199999999998</v>
      </c>
      <c r="H206">
        <v>3</v>
      </c>
      <c r="I206" t="s">
        <v>306</v>
      </c>
      <c r="J206" t="s">
        <v>63</v>
      </c>
      <c r="K206">
        <v>665742</v>
      </c>
      <c r="M206">
        <v>102.56</v>
      </c>
      <c r="N206">
        <v>260</v>
      </c>
      <c r="O206">
        <v>174</v>
      </c>
      <c r="P206">
        <v>6.8965517241379309E-2</v>
      </c>
      <c r="Q206">
        <v>12</v>
      </c>
      <c r="R206">
        <v>103.4</v>
      </c>
      <c r="S206">
        <v>95</v>
      </c>
      <c r="T206">
        <v>64</v>
      </c>
      <c r="U206" s="5">
        <v>4.6875E-2</v>
      </c>
      <c r="V206">
        <v>3</v>
      </c>
      <c r="W206">
        <v>0.14912280701754299</v>
      </c>
      <c r="X206">
        <v>6.14035087719298E-2</v>
      </c>
      <c r="Y206">
        <v>197</v>
      </c>
      <c r="Z206">
        <v>4</v>
      </c>
      <c r="AA206">
        <v>49.25</v>
      </c>
      <c r="AB206">
        <v>0.15</v>
      </c>
      <c r="AC206">
        <v>0.1</v>
      </c>
      <c r="AD206">
        <v>34</v>
      </c>
      <c r="AE206">
        <v>1</v>
      </c>
      <c r="AF206">
        <v>34</v>
      </c>
      <c r="AG206" s="3">
        <v>44722</v>
      </c>
    </row>
    <row r="207" spans="1:35" hidden="1" x14ac:dyDescent="0.25">
      <c r="A207" t="s">
        <v>22</v>
      </c>
      <c r="B207" t="s">
        <v>3</v>
      </c>
      <c r="C207" t="s">
        <v>300</v>
      </c>
      <c r="D207" t="s">
        <v>63</v>
      </c>
      <c r="E207">
        <v>448179</v>
      </c>
      <c r="F207" t="s">
        <v>51</v>
      </c>
      <c r="G207">
        <v>1.04</v>
      </c>
      <c r="H207">
        <v>3</v>
      </c>
      <c r="I207" t="s">
        <v>75</v>
      </c>
      <c r="J207" t="s">
        <v>50</v>
      </c>
      <c r="K207">
        <v>677594</v>
      </c>
      <c r="M207">
        <v>106.1</v>
      </c>
      <c r="N207">
        <v>231</v>
      </c>
      <c r="O207">
        <v>142</v>
      </c>
      <c r="P207">
        <v>4.9295774647887321E-2</v>
      </c>
      <c r="Q207">
        <v>7</v>
      </c>
      <c r="R207">
        <v>107.68</v>
      </c>
      <c r="S207">
        <v>57</v>
      </c>
      <c r="T207">
        <v>33</v>
      </c>
      <c r="U207" s="5">
        <v>6.0606060606060608E-2</v>
      </c>
      <c r="V207">
        <v>2</v>
      </c>
      <c r="W207">
        <v>0.29496402877697803</v>
      </c>
      <c r="X207">
        <v>0.14388489208633001</v>
      </c>
      <c r="Y207">
        <v>186</v>
      </c>
      <c r="Z207">
        <v>6</v>
      </c>
      <c r="AA207">
        <v>31</v>
      </c>
      <c r="AB207">
        <v>0.30327868852459</v>
      </c>
      <c r="AC207">
        <v>0.14754098360655701</v>
      </c>
      <c r="AD207">
        <v>158</v>
      </c>
      <c r="AE207">
        <v>6</v>
      </c>
      <c r="AF207">
        <v>26.333333333333332</v>
      </c>
      <c r="AG207" s="3">
        <v>44722</v>
      </c>
    </row>
    <row r="208" spans="1:35" hidden="1" x14ac:dyDescent="0.25">
      <c r="A208" t="s">
        <v>25</v>
      </c>
      <c r="B208" t="s">
        <v>15</v>
      </c>
      <c r="C208" t="s">
        <v>221</v>
      </c>
      <c r="D208" t="s">
        <v>63</v>
      </c>
      <c r="E208">
        <v>656970</v>
      </c>
      <c r="F208" t="s">
        <v>61</v>
      </c>
      <c r="G208">
        <v>0.90644000000000002</v>
      </c>
      <c r="H208">
        <v>1</v>
      </c>
      <c r="I208" t="s">
        <v>374</v>
      </c>
      <c r="J208" t="s">
        <v>50</v>
      </c>
      <c r="K208">
        <v>622534</v>
      </c>
      <c r="M208">
        <v>102.3</v>
      </c>
      <c r="N208">
        <v>158</v>
      </c>
      <c r="O208">
        <v>121</v>
      </c>
      <c r="P208">
        <v>2.4793388429752067E-2</v>
      </c>
      <c r="Q208">
        <v>3</v>
      </c>
      <c r="R208">
        <v>102.92</v>
      </c>
      <c r="S208">
        <v>41</v>
      </c>
      <c r="T208">
        <v>34</v>
      </c>
      <c r="U208" s="5">
        <v>0</v>
      </c>
      <c r="V208">
        <v>0</v>
      </c>
      <c r="W208">
        <v>0.28235294117646997</v>
      </c>
      <c r="X208">
        <v>0.11764705882352899</v>
      </c>
      <c r="Y208">
        <v>104</v>
      </c>
      <c r="Z208">
        <v>2</v>
      </c>
      <c r="AA208">
        <v>52</v>
      </c>
      <c r="AB208">
        <v>0.27941176470588203</v>
      </c>
      <c r="AC208">
        <v>0.11764705882352899</v>
      </c>
      <c r="AD208">
        <v>85</v>
      </c>
      <c r="AE208">
        <v>2</v>
      </c>
      <c r="AF208">
        <v>42.5</v>
      </c>
      <c r="AG208" s="3">
        <v>44722</v>
      </c>
    </row>
    <row r="209" spans="1:35" hidden="1" x14ac:dyDescent="0.25">
      <c r="A209" t="s">
        <v>27</v>
      </c>
      <c r="B209" t="s">
        <v>9</v>
      </c>
      <c r="C209" t="s">
        <v>398</v>
      </c>
      <c r="D209" t="s">
        <v>50</v>
      </c>
      <c r="E209">
        <v>660730</v>
      </c>
      <c r="F209" t="s">
        <v>61</v>
      </c>
      <c r="G209">
        <v>1.01376</v>
      </c>
      <c r="H209">
        <v>7</v>
      </c>
      <c r="I209" t="s">
        <v>226</v>
      </c>
      <c r="J209" t="s">
        <v>50</v>
      </c>
      <c r="K209">
        <v>656305</v>
      </c>
      <c r="M209">
        <v>104.28</v>
      </c>
      <c r="N209">
        <v>215</v>
      </c>
      <c r="O209">
        <v>138</v>
      </c>
      <c r="P209">
        <v>5.0724637681159424E-2</v>
      </c>
      <c r="Q209">
        <v>7</v>
      </c>
      <c r="R209">
        <v>104.38</v>
      </c>
      <c r="S209">
        <v>177</v>
      </c>
      <c r="T209">
        <v>108</v>
      </c>
      <c r="U209" s="5">
        <v>5.5555555555555552E-2</v>
      </c>
      <c r="V209">
        <v>6</v>
      </c>
      <c r="W209">
        <v>0.31372549019607798</v>
      </c>
      <c r="X209">
        <v>0.17647058823529399</v>
      </c>
      <c r="Y209">
        <v>72</v>
      </c>
      <c r="Z209">
        <v>6</v>
      </c>
      <c r="AA209">
        <v>12</v>
      </c>
      <c r="AB209">
        <v>0.375</v>
      </c>
      <c r="AC209">
        <v>0.1875</v>
      </c>
      <c r="AD209">
        <v>45</v>
      </c>
      <c r="AE209">
        <v>3</v>
      </c>
      <c r="AF209">
        <v>15</v>
      </c>
      <c r="AG209" s="3">
        <v>44722</v>
      </c>
    </row>
    <row r="210" spans="1:35" hidden="1" x14ac:dyDescent="0.25">
      <c r="A210" t="s">
        <v>7</v>
      </c>
      <c r="B210" t="s">
        <v>18</v>
      </c>
      <c r="C210" t="s">
        <v>395</v>
      </c>
      <c r="D210" t="s">
        <v>50</v>
      </c>
      <c r="E210">
        <v>621112</v>
      </c>
      <c r="F210" t="s">
        <v>51</v>
      </c>
      <c r="G210">
        <v>1.0123399999999998</v>
      </c>
      <c r="H210">
        <v>5</v>
      </c>
      <c r="I210" t="s">
        <v>266</v>
      </c>
      <c r="J210" t="s">
        <v>50</v>
      </c>
      <c r="K210">
        <v>660757</v>
      </c>
      <c r="M210">
        <v>105.42</v>
      </c>
      <c r="N210">
        <v>53</v>
      </c>
      <c r="O210">
        <v>46</v>
      </c>
      <c r="P210">
        <v>0</v>
      </c>
      <c r="Q210">
        <v>0</v>
      </c>
      <c r="R210">
        <v>105.36</v>
      </c>
      <c r="S210">
        <v>35</v>
      </c>
      <c r="T210">
        <v>31</v>
      </c>
      <c r="U210" s="5">
        <v>0</v>
      </c>
      <c r="V210">
        <v>0</v>
      </c>
      <c r="W210">
        <v>0.18023255813953401</v>
      </c>
      <c r="X210">
        <v>8.7209302325581398E-2</v>
      </c>
      <c r="Y210">
        <v>232</v>
      </c>
      <c r="Z210">
        <v>3</v>
      </c>
      <c r="AA210">
        <v>77.333333333333329</v>
      </c>
      <c r="AB210">
        <v>0.16853932584269599</v>
      </c>
      <c r="AC210">
        <v>0.101123595505617</v>
      </c>
      <c r="AD210">
        <v>117</v>
      </c>
      <c r="AE210">
        <v>1</v>
      </c>
      <c r="AF210">
        <v>117</v>
      </c>
      <c r="AG210" s="3">
        <v>44722</v>
      </c>
    </row>
    <row r="211" spans="1:35" hidden="1" x14ac:dyDescent="0.25">
      <c r="A211" t="s">
        <v>8</v>
      </c>
      <c r="B211" t="s">
        <v>12</v>
      </c>
      <c r="C211" t="s">
        <v>143</v>
      </c>
      <c r="D211" t="s">
        <v>63</v>
      </c>
      <c r="E211">
        <v>542881</v>
      </c>
      <c r="F211" t="s">
        <v>51</v>
      </c>
      <c r="G211">
        <v>1.1107800000000001</v>
      </c>
      <c r="H211">
        <v>5</v>
      </c>
      <c r="I211" t="s">
        <v>128</v>
      </c>
      <c r="J211" t="s">
        <v>50</v>
      </c>
      <c r="K211">
        <v>663898</v>
      </c>
      <c r="M211">
        <v>101.5</v>
      </c>
      <c r="N211">
        <v>267</v>
      </c>
      <c r="O211">
        <v>200</v>
      </c>
      <c r="P211">
        <v>0.03</v>
      </c>
      <c r="Q211">
        <v>6</v>
      </c>
      <c r="R211">
        <v>102.3</v>
      </c>
      <c r="S211">
        <v>74</v>
      </c>
      <c r="T211">
        <v>56</v>
      </c>
      <c r="U211" s="5">
        <v>5.3571428571428568E-2</v>
      </c>
      <c r="V211">
        <v>3</v>
      </c>
      <c r="W211">
        <v>0.27450980392156799</v>
      </c>
      <c r="X211">
        <v>0.12745098039215599</v>
      </c>
      <c r="Y211">
        <v>286</v>
      </c>
      <c r="Z211">
        <v>7</v>
      </c>
      <c r="AA211">
        <v>40.857142857142854</v>
      </c>
      <c r="AB211">
        <v>0.30188679245283001</v>
      </c>
      <c r="AC211">
        <v>0.13207547169811301</v>
      </c>
      <c r="AD211">
        <v>221</v>
      </c>
      <c r="AE211">
        <v>5</v>
      </c>
      <c r="AF211">
        <v>44.2</v>
      </c>
      <c r="AG211" s="3">
        <v>44739</v>
      </c>
    </row>
    <row r="212" spans="1:35" hidden="1" x14ac:dyDescent="0.25">
      <c r="A212" t="s">
        <v>25</v>
      </c>
      <c r="B212" t="s">
        <v>15</v>
      </c>
      <c r="C212" t="s">
        <v>221</v>
      </c>
      <c r="D212" t="s">
        <v>63</v>
      </c>
      <c r="E212">
        <v>656970</v>
      </c>
      <c r="F212" t="s">
        <v>61</v>
      </c>
      <c r="G212">
        <v>0.90644000000000002</v>
      </c>
      <c r="H212">
        <v>4</v>
      </c>
      <c r="I212" t="s">
        <v>81</v>
      </c>
      <c r="J212" t="s">
        <v>50</v>
      </c>
      <c r="K212">
        <v>668227</v>
      </c>
      <c r="L212">
        <v>3.9</v>
      </c>
      <c r="M212">
        <v>103.4</v>
      </c>
      <c r="N212">
        <v>227</v>
      </c>
      <c r="O212">
        <v>158</v>
      </c>
      <c r="P212">
        <v>3.7974683544303799E-2</v>
      </c>
      <c r="Q212">
        <v>6</v>
      </c>
      <c r="R212">
        <v>103.28</v>
      </c>
      <c r="S212">
        <v>48</v>
      </c>
      <c r="T212">
        <v>37</v>
      </c>
      <c r="U212" s="5">
        <v>0</v>
      </c>
      <c r="V212">
        <v>0</v>
      </c>
      <c r="W212">
        <v>0.28235294117646997</v>
      </c>
      <c r="X212">
        <v>0.11764705882352899</v>
      </c>
      <c r="Y212">
        <v>104</v>
      </c>
      <c r="Z212">
        <v>2</v>
      </c>
      <c r="AA212">
        <v>52</v>
      </c>
      <c r="AB212">
        <v>0.27941176470588203</v>
      </c>
      <c r="AC212">
        <v>0.11764705882352899</v>
      </c>
      <c r="AD212">
        <v>85</v>
      </c>
      <c r="AE212">
        <v>2</v>
      </c>
      <c r="AF212">
        <v>42.5</v>
      </c>
      <c r="AG212" s="3">
        <v>44722</v>
      </c>
      <c r="AH212">
        <v>1</v>
      </c>
    </row>
    <row r="213" spans="1:35" hidden="1" x14ac:dyDescent="0.25">
      <c r="A213" t="s">
        <v>19</v>
      </c>
      <c r="B213" t="s">
        <v>0</v>
      </c>
      <c r="C213" t="s">
        <v>343</v>
      </c>
      <c r="D213" t="s">
        <v>50</v>
      </c>
      <c r="E213">
        <v>668678</v>
      </c>
      <c r="F213" t="s">
        <v>51</v>
      </c>
      <c r="G213">
        <v>1.2626999999999999</v>
      </c>
      <c r="H213">
        <v>2</v>
      </c>
      <c r="I213" t="s">
        <v>159</v>
      </c>
      <c r="J213" t="s">
        <v>50</v>
      </c>
      <c r="K213">
        <v>656555</v>
      </c>
      <c r="L213">
        <v>2.5</v>
      </c>
      <c r="M213">
        <v>102.5</v>
      </c>
      <c r="N213">
        <v>241</v>
      </c>
      <c r="O213">
        <v>148</v>
      </c>
      <c r="P213">
        <v>6.0810810810810814E-2</v>
      </c>
      <c r="Q213">
        <v>9</v>
      </c>
      <c r="R213">
        <v>102.06</v>
      </c>
      <c r="S213">
        <v>181</v>
      </c>
      <c r="T213">
        <v>111</v>
      </c>
      <c r="U213" s="5">
        <v>5.4054054054054057E-2</v>
      </c>
      <c r="V213">
        <v>6</v>
      </c>
      <c r="W213">
        <v>0.25657894736842102</v>
      </c>
      <c r="X213">
        <v>9.8684210526315694E-2</v>
      </c>
      <c r="Y213">
        <v>225</v>
      </c>
      <c r="Z213">
        <v>4</v>
      </c>
      <c r="AA213">
        <v>56.25</v>
      </c>
      <c r="AB213">
        <v>0.29870129870129802</v>
      </c>
      <c r="AC213">
        <v>0.11688311688311601</v>
      </c>
      <c r="AD213">
        <v>122</v>
      </c>
      <c r="AE213">
        <v>2</v>
      </c>
      <c r="AF213">
        <v>61</v>
      </c>
      <c r="AG213" s="3">
        <v>44722</v>
      </c>
      <c r="AH213">
        <v>1</v>
      </c>
      <c r="AI213" t="s">
        <v>416</v>
      </c>
    </row>
    <row r="214" spans="1:35" hidden="1" x14ac:dyDescent="0.25">
      <c r="A214" t="s">
        <v>3</v>
      </c>
      <c r="B214" t="s">
        <v>22</v>
      </c>
      <c r="C214" t="s">
        <v>157</v>
      </c>
      <c r="D214" t="s">
        <v>63</v>
      </c>
      <c r="E214">
        <v>594835</v>
      </c>
      <c r="F214" t="s">
        <v>61</v>
      </c>
      <c r="G214">
        <v>1.04</v>
      </c>
      <c r="H214">
        <v>1</v>
      </c>
      <c r="I214" t="s">
        <v>172</v>
      </c>
      <c r="J214" t="s">
        <v>50</v>
      </c>
      <c r="K214">
        <v>608701</v>
      </c>
      <c r="M214">
        <v>101.7</v>
      </c>
      <c r="N214">
        <v>6</v>
      </c>
      <c r="O214">
        <v>5</v>
      </c>
      <c r="P214">
        <v>0</v>
      </c>
      <c r="Q214">
        <v>0</v>
      </c>
      <c r="R214">
        <v>102.22</v>
      </c>
      <c r="S214">
        <v>4</v>
      </c>
      <c r="T214">
        <v>4</v>
      </c>
      <c r="U214" s="5">
        <v>0</v>
      </c>
      <c r="V214">
        <v>0</v>
      </c>
      <c r="W214">
        <v>0.27692307692307599</v>
      </c>
      <c r="X214">
        <v>0.128205128205128</v>
      </c>
      <c r="Y214">
        <v>248</v>
      </c>
      <c r="Z214">
        <v>11</v>
      </c>
      <c r="AA214">
        <v>22.545454545454547</v>
      </c>
      <c r="AB214">
        <v>0.29032258064516098</v>
      </c>
      <c r="AC214">
        <v>0.12258064516129</v>
      </c>
      <c r="AD214">
        <v>198</v>
      </c>
      <c r="AE214">
        <v>8</v>
      </c>
      <c r="AF214">
        <v>24.75</v>
      </c>
      <c r="AG214" s="3">
        <v>44722</v>
      </c>
    </row>
    <row r="215" spans="1:35" hidden="1" x14ac:dyDescent="0.25">
      <c r="A215" t="s">
        <v>14</v>
      </c>
      <c r="B215" t="s">
        <v>28</v>
      </c>
      <c r="C215" t="s">
        <v>94</v>
      </c>
      <c r="D215" t="s">
        <v>50</v>
      </c>
      <c r="E215">
        <v>607200</v>
      </c>
      <c r="F215" t="s">
        <v>61</v>
      </c>
      <c r="G215">
        <v>1.0978199999999998</v>
      </c>
      <c r="H215">
        <v>3</v>
      </c>
      <c r="I215" t="s">
        <v>182</v>
      </c>
      <c r="J215" t="s">
        <v>63</v>
      </c>
      <c r="K215">
        <v>642133</v>
      </c>
      <c r="M215">
        <v>103.96</v>
      </c>
      <c r="N215">
        <v>213</v>
      </c>
      <c r="O215">
        <v>149</v>
      </c>
      <c r="P215">
        <v>6.7114093959731544E-2</v>
      </c>
      <c r="Q215">
        <v>10</v>
      </c>
      <c r="R215">
        <v>104.86</v>
      </c>
      <c r="S215">
        <v>162</v>
      </c>
      <c r="T215">
        <v>116</v>
      </c>
      <c r="U215" s="5">
        <v>7.7586206896551727E-2</v>
      </c>
      <c r="V215">
        <v>9</v>
      </c>
      <c r="W215">
        <v>0.245398773006134</v>
      </c>
      <c r="X215">
        <v>9.8159509202453907E-2</v>
      </c>
      <c r="Y215">
        <v>231</v>
      </c>
      <c r="Z215">
        <v>6</v>
      </c>
      <c r="AA215">
        <v>38.5</v>
      </c>
      <c r="AB215">
        <v>0.29761904761904701</v>
      </c>
      <c r="AC215">
        <v>0.119047619047619</v>
      </c>
      <c r="AD215">
        <v>117</v>
      </c>
      <c r="AE215">
        <v>3</v>
      </c>
      <c r="AF215">
        <v>39</v>
      </c>
      <c r="AG215" s="3">
        <v>44722</v>
      </c>
    </row>
    <row r="216" spans="1:35" hidden="1" x14ac:dyDescent="0.25">
      <c r="A216" t="s">
        <v>26</v>
      </c>
      <c r="B216" t="s">
        <v>5</v>
      </c>
      <c r="C216" t="s">
        <v>397</v>
      </c>
      <c r="D216" t="s">
        <v>50</v>
      </c>
      <c r="E216">
        <v>625643</v>
      </c>
      <c r="F216" t="s">
        <v>61</v>
      </c>
      <c r="G216">
        <v>1.0315200000000002</v>
      </c>
      <c r="H216">
        <v>5</v>
      </c>
      <c r="I216" t="s">
        <v>365</v>
      </c>
      <c r="J216" t="s">
        <v>50</v>
      </c>
      <c r="K216">
        <v>669087</v>
      </c>
      <c r="M216">
        <v>101.56</v>
      </c>
      <c r="N216">
        <v>56</v>
      </c>
      <c r="O216">
        <v>39</v>
      </c>
      <c r="P216">
        <v>2.564102564102564E-2</v>
      </c>
      <c r="Q216">
        <v>1</v>
      </c>
      <c r="R216">
        <v>103.62</v>
      </c>
      <c r="S216">
        <v>33</v>
      </c>
      <c r="T216">
        <v>21</v>
      </c>
      <c r="U216" s="5">
        <v>0</v>
      </c>
      <c r="V216">
        <v>0</v>
      </c>
      <c r="W216">
        <v>0.183098591549295</v>
      </c>
      <c r="X216">
        <v>0.12676056338028099</v>
      </c>
      <c r="Y216">
        <v>95</v>
      </c>
      <c r="Z216">
        <v>0</v>
      </c>
      <c r="AA216">
        <v>0</v>
      </c>
      <c r="AB216">
        <v>0.20408163265306101</v>
      </c>
      <c r="AC216">
        <v>0.14285714285714199</v>
      </c>
      <c r="AD216">
        <v>68</v>
      </c>
      <c r="AE216">
        <v>0</v>
      </c>
      <c r="AF216">
        <v>0</v>
      </c>
      <c r="AG216" s="3">
        <v>44722</v>
      </c>
    </row>
    <row r="217" spans="1:35" hidden="1" x14ac:dyDescent="0.25">
      <c r="A217" t="s">
        <v>18</v>
      </c>
      <c r="B217" t="s">
        <v>7</v>
      </c>
      <c r="C217" t="s">
        <v>101</v>
      </c>
      <c r="D217" t="s">
        <v>50</v>
      </c>
      <c r="E217">
        <v>663474</v>
      </c>
      <c r="F217" t="s">
        <v>61</v>
      </c>
      <c r="G217">
        <v>1.0123399999999998</v>
      </c>
      <c r="H217">
        <v>7</v>
      </c>
      <c r="I217" t="s">
        <v>106</v>
      </c>
      <c r="J217" t="s">
        <v>50</v>
      </c>
      <c r="K217">
        <v>669221</v>
      </c>
      <c r="L217">
        <v>5.7</v>
      </c>
      <c r="M217">
        <v>102.22</v>
      </c>
      <c r="N217">
        <v>213</v>
      </c>
      <c r="O217">
        <v>136</v>
      </c>
      <c r="P217">
        <v>3.6764705882352942E-2</v>
      </c>
      <c r="Q217">
        <v>5</v>
      </c>
      <c r="R217">
        <v>102.42</v>
      </c>
      <c r="S217">
        <v>150</v>
      </c>
      <c r="T217">
        <v>101</v>
      </c>
      <c r="U217" s="5">
        <v>1.9801980198019802E-2</v>
      </c>
      <c r="V217">
        <v>2</v>
      </c>
      <c r="W217">
        <v>0.40131578947368401</v>
      </c>
      <c r="X217">
        <v>0.21052631578947301</v>
      </c>
      <c r="Y217">
        <v>220</v>
      </c>
      <c r="Z217">
        <v>9</v>
      </c>
      <c r="AA217">
        <v>24.444444444444443</v>
      </c>
      <c r="AB217">
        <v>0.42857142857142799</v>
      </c>
      <c r="AC217">
        <v>0.23469387755102</v>
      </c>
      <c r="AD217">
        <v>137</v>
      </c>
      <c r="AE217">
        <v>6</v>
      </c>
      <c r="AF217">
        <v>22.833333333333332</v>
      </c>
      <c r="AG217" s="3">
        <v>44722</v>
      </c>
      <c r="AH217">
        <v>1</v>
      </c>
    </row>
    <row r="218" spans="1:35" hidden="1" x14ac:dyDescent="0.25">
      <c r="A218" t="s">
        <v>18</v>
      </c>
      <c r="B218" t="s">
        <v>7</v>
      </c>
      <c r="C218" t="s">
        <v>101</v>
      </c>
      <c r="D218" t="s">
        <v>50</v>
      </c>
      <c r="E218">
        <v>663474</v>
      </c>
      <c r="F218" t="s">
        <v>61</v>
      </c>
      <c r="G218">
        <v>1.11564</v>
      </c>
      <c r="H218">
        <v>3</v>
      </c>
      <c r="I218" t="s">
        <v>393</v>
      </c>
      <c r="J218" t="s">
        <v>63</v>
      </c>
      <c r="K218">
        <v>664913</v>
      </c>
      <c r="L218">
        <v>4.8</v>
      </c>
      <c r="M218">
        <v>103.56</v>
      </c>
      <c r="N218">
        <v>182</v>
      </c>
      <c r="O218">
        <v>116</v>
      </c>
      <c r="P218">
        <v>4.3103448275862072E-2</v>
      </c>
      <c r="Q218">
        <v>5</v>
      </c>
      <c r="R218">
        <v>103.68</v>
      </c>
      <c r="S218">
        <v>157</v>
      </c>
      <c r="T218">
        <v>101</v>
      </c>
      <c r="U218" s="5">
        <v>3.9603960396039604E-2</v>
      </c>
      <c r="V218">
        <v>4</v>
      </c>
      <c r="W218">
        <v>0.40131578947368401</v>
      </c>
      <c r="X218">
        <v>0.21052631578947301</v>
      </c>
      <c r="Y218">
        <v>220</v>
      </c>
      <c r="Z218">
        <v>9</v>
      </c>
      <c r="AA218">
        <v>24.444444444444443</v>
      </c>
      <c r="AB218">
        <v>0.35185185185185103</v>
      </c>
      <c r="AC218">
        <v>0.16666666666666599</v>
      </c>
      <c r="AD218">
        <v>83</v>
      </c>
      <c r="AE218">
        <v>3</v>
      </c>
      <c r="AF218">
        <v>27.666666666666668</v>
      </c>
      <c r="AG218" s="3">
        <v>44722</v>
      </c>
      <c r="AH218">
        <v>1</v>
      </c>
    </row>
    <row r="219" spans="1:35" hidden="1" x14ac:dyDescent="0.25">
      <c r="A219" t="s">
        <v>11</v>
      </c>
      <c r="B219" t="s">
        <v>16</v>
      </c>
      <c r="C219" t="s">
        <v>368</v>
      </c>
      <c r="D219" t="s">
        <v>50</v>
      </c>
      <c r="E219">
        <v>656731</v>
      </c>
      <c r="F219" t="s">
        <v>51</v>
      </c>
      <c r="G219">
        <v>1.2732300000000001</v>
      </c>
      <c r="H219">
        <v>2</v>
      </c>
      <c r="I219" t="s">
        <v>138</v>
      </c>
      <c r="J219" t="s">
        <v>63</v>
      </c>
      <c r="K219">
        <v>660271</v>
      </c>
      <c r="M219">
        <v>105.92</v>
      </c>
      <c r="N219">
        <v>245</v>
      </c>
      <c r="O219">
        <v>159</v>
      </c>
      <c r="P219">
        <v>7.5471698113207544E-2</v>
      </c>
      <c r="Q219">
        <v>12</v>
      </c>
      <c r="R219">
        <v>106.46</v>
      </c>
      <c r="S219">
        <v>157</v>
      </c>
      <c r="T219">
        <v>99</v>
      </c>
      <c r="U219" s="5">
        <v>9.0909090909090912E-2</v>
      </c>
      <c r="V219">
        <v>9</v>
      </c>
      <c r="W219">
        <v>0.27835051546391698</v>
      </c>
      <c r="X219">
        <v>0.123711340206185</v>
      </c>
      <c r="Y219">
        <v>144</v>
      </c>
      <c r="Z219">
        <v>4</v>
      </c>
      <c r="AA219">
        <v>36</v>
      </c>
      <c r="AB219">
        <v>0.28813559322033899</v>
      </c>
      <c r="AC219">
        <v>0.101694915254237</v>
      </c>
      <c r="AD219">
        <v>82</v>
      </c>
      <c r="AE219">
        <v>2</v>
      </c>
      <c r="AF219">
        <v>41</v>
      </c>
      <c r="AG219" s="3">
        <v>44722</v>
      </c>
    </row>
    <row r="220" spans="1:35" hidden="1" x14ac:dyDescent="0.25">
      <c r="A220" t="s">
        <v>27</v>
      </c>
      <c r="B220" t="s">
        <v>9</v>
      </c>
      <c r="C220" t="s">
        <v>398</v>
      </c>
      <c r="D220" t="s">
        <v>50</v>
      </c>
      <c r="E220">
        <v>660730</v>
      </c>
      <c r="F220" t="s">
        <v>61</v>
      </c>
      <c r="G220">
        <v>1.01376</v>
      </c>
      <c r="H220">
        <v>4</v>
      </c>
      <c r="I220" t="s">
        <v>168</v>
      </c>
      <c r="J220" t="s">
        <v>50</v>
      </c>
      <c r="K220">
        <v>606192</v>
      </c>
      <c r="M220">
        <v>104.06</v>
      </c>
      <c r="N220">
        <v>132</v>
      </c>
      <c r="O220">
        <v>88</v>
      </c>
      <c r="P220">
        <v>3.4090909090909088E-2</v>
      </c>
      <c r="Q220">
        <v>3</v>
      </c>
      <c r="R220">
        <v>103.6</v>
      </c>
      <c r="S220">
        <v>111</v>
      </c>
      <c r="T220">
        <v>72</v>
      </c>
      <c r="U220" s="5">
        <v>4.1666666666666664E-2</v>
      </c>
      <c r="V220">
        <v>3</v>
      </c>
      <c r="W220">
        <v>0.31372549019607798</v>
      </c>
      <c r="X220">
        <v>0.17647058823529399</v>
      </c>
      <c r="Y220">
        <v>72</v>
      </c>
      <c r="Z220">
        <v>6</v>
      </c>
      <c r="AA220">
        <v>12</v>
      </c>
      <c r="AB220">
        <v>0.375</v>
      </c>
      <c r="AC220">
        <v>0.1875</v>
      </c>
      <c r="AD220">
        <v>45</v>
      </c>
      <c r="AE220">
        <v>3</v>
      </c>
      <c r="AF220">
        <v>15</v>
      </c>
      <c r="AG220" s="3">
        <v>44722</v>
      </c>
    </row>
    <row r="221" spans="1:35" hidden="1" x14ac:dyDescent="0.25">
      <c r="A221" t="s">
        <v>27</v>
      </c>
      <c r="B221" t="s">
        <v>9</v>
      </c>
      <c r="C221" t="s">
        <v>398</v>
      </c>
      <c r="D221" t="s">
        <v>50</v>
      </c>
      <c r="E221">
        <v>660730</v>
      </c>
      <c r="F221" t="s">
        <v>61</v>
      </c>
      <c r="G221">
        <v>1.01376</v>
      </c>
      <c r="H221">
        <v>3</v>
      </c>
      <c r="I221" t="s">
        <v>166</v>
      </c>
      <c r="J221" t="s">
        <v>50</v>
      </c>
      <c r="K221">
        <v>665489</v>
      </c>
      <c r="M221">
        <v>108.12</v>
      </c>
      <c r="N221">
        <v>229</v>
      </c>
      <c r="O221">
        <v>165</v>
      </c>
      <c r="P221">
        <v>7.8787878787878782E-2</v>
      </c>
      <c r="Q221">
        <v>13</v>
      </c>
      <c r="R221">
        <v>107.78</v>
      </c>
      <c r="S221">
        <v>198</v>
      </c>
      <c r="T221">
        <v>140</v>
      </c>
      <c r="U221" s="5">
        <v>7.857142857142857E-2</v>
      </c>
      <c r="V221">
        <v>11</v>
      </c>
      <c r="W221">
        <v>0.31372549019607798</v>
      </c>
      <c r="X221">
        <v>0.17647058823529399</v>
      </c>
      <c r="Y221">
        <v>72</v>
      </c>
      <c r="Z221">
        <v>6</v>
      </c>
      <c r="AA221">
        <v>12</v>
      </c>
      <c r="AB221">
        <v>0.375</v>
      </c>
      <c r="AC221">
        <v>0.1875</v>
      </c>
      <c r="AD221">
        <v>45</v>
      </c>
      <c r="AE221">
        <v>3</v>
      </c>
      <c r="AF221">
        <v>15</v>
      </c>
      <c r="AG221" s="3">
        <v>44722</v>
      </c>
    </row>
    <row r="222" spans="1:35" hidden="1" x14ac:dyDescent="0.25">
      <c r="A222" t="s">
        <v>25</v>
      </c>
      <c r="B222" t="s">
        <v>15</v>
      </c>
      <c r="C222" t="s">
        <v>221</v>
      </c>
      <c r="D222" t="s">
        <v>63</v>
      </c>
      <c r="E222">
        <v>656970</v>
      </c>
      <c r="F222" t="s">
        <v>61</v>
      </c>
      <c r="G222">
        <v>0.90644000000000002</v>
      </c>
      <c r="H222">
        <v>3</v>
      </c>
      <c r="I222" t="s">
        <v>79</v>
      </c>
      <c r="J222" t="s">
        <v>50</v>
      </c>
      <c r="K222">
        <v>650490</v>
      </c>
      <c r="M222">
        <v>104.62</v>
      </c>
      <c r="N222">
        <v>194</v>
      </c>
      <c r="O222">
        <v>138</v>
      </c>
      <c r="P222">
        <v>2.1739130434782608E-2</v>
      </c>
      <c r="Q222">
        <v>3</v>
      </c>
      <c r="R222">
        <v>108.7</v>
      </c>
      <c r="S222">
        <v>55</v>
      </c>
      <c r="T222">
        <v>45</v>
      </c>
      <c r="U222" s="5">
        <v>4.4444444444444446E-2</v>
      </c>
      <c r="V222">
        <v>2</v>
      </c>
      <c r="W222">
        <v>0.28235294117646997</v>
      </c>
      <c r="X222">
        <v>0.11764705882352899</v>
      </c>
      <c r="Y222">
        <v>104</v>
      </c>
      <c r="Z222">
        <v>2</v>
      </c>
      <c r="AA222">
        <v>52</v>
      </c>
      <c r="AB222">
        <v>0.27941176470588203</v>
      </c>
      <c r="AC222">
        <v>0.11764705882352899</v>
      </c>
      <c r="AD222">
        <v>85</v>
      </c>
      <c r="AE222">
        <v>2</v>
      </c>
      <c r="AF222">
        <v>42.5</v>
      </c>
      <c r="AG222" s="3">
        <v>44722</v>
      </c>
    </row>
    <row r="223" spans="1:35" hidden="1" x14ac:dyDescent="0.25">
      <c r="A223" t="s">
        <v>26</v>
      </c>
      <c r="B223" t="s">
        <v>5</v>
      </c>
      <c r="C223" t="s">
        <v>293</v>
      </c>
      <c r="D223" t="s">
        <v>50</v>
      </c>
      <c r="E223">
        <v>608337</v>
      </c>
      <c r="F223" t="s">
        <v>61</v>
      </c>
      <c r="G223">
        <v>1.0315200000000002</v>
      </c>
      <c r="H223">
        <v>3</v>
      </c>
      <c r="I223" t="s">
        <v>197</v>
      </c>
      <c r="J223" t="s">
        <v>50</v>
      </c>
      <c r="K223">
        <v>666969</v>
      </c>
      <c r="L223">
        <v>3.85</v>
      </c>
      <c r="M223">
        <v>103.4</v>
      </c>
      <c r="N223">
        <v>230</v>
      </c>
      <c r="O223">
        <v>154</v>
      </c>
      <c r="P223">
        <v>7.1428571428571425E-2</v>
      </c>
      <c r="Q223">
        <v>11</v>
      </c>
      <c r="R223">
        <v>103.16</v>
      </c>
      <c r="S223">
        <v>159</v>
      </c>
      <c r="T223">
        <v>110</v>
      </c>
      <c r="U223" s="5">
        <v>6.363636363636363E-2</v>
      </c>
      <c r="V223">
        <v>7</v>
      </c>
      <c r="W223">
        <v>0.35772357723577197</v>
      </c>
      <c r="X223">
        <v>0.17073170731707299</v>
      </c>
      <c r="Y223">
        <v>203</v>
      </c>
      <c r="Z223">
        <v>10</v>
      </c>
      <c r="AA223">
        <v>20.3</v>
      </c>
      <c r="AB223">
        <v>0.353658536585365</v>
      </c>
      <c r="AC223">
        <v>0.18292682926829201</v>
      </c>
      <c r="AD223">
        <v>122</v>
      </c>
      <c r="AE223">
        <v>8</v>
      </c>
      <c r="AF223">
        <v>15.25</v>
      </c>
      <c r="AG223" s="3">
        <v>44723</v>
      </c>
      <c r="AH223">
        <v>1</v>
      </c>
    </row>
    <row r="224" spans="1:35" hidden="1" x14ac:dyDescent="0.25">
      <c r="A224" t="s">
        <v>19</v>
      </c>
      <c r="B224" t="s">
        <v>0</v>
      </c>
      <c r="C224" t="s">
        <v>278</v>
      </c>
      <c r="D224" t="s">
        <v>63</v>
      </c>
      <c r="E224">
        <v>518516</v>
      </c>
      <c r="F224" t="s">
        <v>51</v>
      </c>
      <c r="G224">
        <v>1.2626999999999999</v>
      </c>
      <c r="H224">
        <v>6</v>
      </c>
      <c r="I224" t="s">
        <v>233</v>
      </c>
      <c r="J224" t="s">
        <v>50</v>
      </c>
      <c r="K224">
        <v>664761</v>
      </c>
      <c r="M224">
        <v>102.2</v>
      </c>
      <c r="N224">
        <v>224</v>
      </c>
      <c r="O224">
        <v>159</v>
      </c>
      <c r="P224">
        <v>2.5157232704402517E-2</v>
      </c>
      <c r="Q224">
        <v>4</v>
      </c>
      <c r="R224">
        <v>103.66</v>
      </c>
      <c r="S224">
        <v>64</v>
      </c>
      <c r="T224">
        <v>44</v>
      </c>
      <c r="U224" s="5">
        <v>4.5454545454545456E-2</v>
      </c>
      <c r="V224">
        <v>2</v>
      </c>
      <c r="W224">
        <v>0.28571428571428498</v>
      </c>
      <c r="X224">
        <v>0.169312169312169</v>
      </c>
      <c r="Y224">
        <v>251</v>
      </c>
      <c r="Z224">
        <v>10</v>
      </c>
      <c r="AA224">
        <v>25.1</v>
      </c>
      <c r="AB224">
        <v>0.27333333333333298</v>
      </c>
      <c r="AC224">
        <v>0.15333333333333299</v>
      </c>
      <c r="AD224">
        <v>201</v>
      </c>
      <c r="AE224">
        <v>9</v>
      </c>
      <c r="AF224">
        <v>22.333333333333332</v>
      </c>
      <c r="AG224" s="3">
        <v>44723</v>
      </c>
    </row>
    <row r="225" spans="1:34" hidden="1" x14ac:dyDescent="0.25">
      <c r="A225" t="s">
        <v>1</v>
      </c>
      <c r="B225" t="s">
        <v>20</v>
      </c>
      <c r="C225" t="s">
        <v>391</v>
      </c>
      <c r="D225" t="s">
        <v>50</v>
      </c>
      <c r="E225">
        <v>605507</v>
      </c>
      <c r="F225" t="s">
        <v>51</v>
      </c>
      <c r="G225">
        <v>1.0001599999999999</v>
      </c>
      <c r="H225">
        <v>3</v>
      </c>
      <c r="I225" t="s">
        <v>54</v>
      </c>
      <c r="J225" t="s">
        <v>50</v>
      </c>
      <c r="K225">
        <v>663586</v>
      </c>
      <c r="L225">
        <v>3.15</v>
      </c>
      <c r="M225">
        <v>106.5</v>
      </c>
      <c r="N225">
        <v>254</v>
      </c>
      <c r="O225">
        <v>160</v>
      </c>
      <c r="P225">
        <v>9.375E-2</v>
      </c>
      <c r="Q225">
        <v>15</v>
      </c>
      <c r="R225">
        <v>106.28</v>
      </c>
      <c r="S225">
        <v>177</v>
      </c>
      <c r="T225">
        <v>118</v>
      </c>
      <c r="U225" s="5">
        <v>8.4745762711864403E-2</v>
      </c>
      <c r="V225">
        <v>10</v>
      </c>
      <c r="W225">
        <v>0.17687074829931901</v>
      </c>
      <c r="X225">
        <v>0.108843537414965</v>
      </c>
      <c r="Y225">
        <v>200</v>
      </c>
      <c r="Z225">
        <v>7</v>
      </c>
      <c r="AA225">
        <v>28.571428571428573</v>
      </c>
      <c r="AB225">
        <v>0.21621621621621601</v>
      </c>
      <c r="AC225">
        <v>0.14864864864864799</v>
      </c>
      <c r="AD225">
        <v>100</v>
      </c>
      <c r="AE225">
        <v>5</v>
      </c>
      <c r="AF225">
        <v>20</v>
      </c>
      <c r="AG225" s="3">
        <v>44723</v>
      </c>
      <c r="AH225">
        <v>1</v>
      </c>
    </row>
    <row r="226" spans="1:34" hidden="1" x14ac:dyDescent="0.25">
      <c r="A226" t="s">
        <v>27</v>
      </c>
      <c r="B226" t="s">
        <v>9</v>
      </c>
      <c r="C226" t="s">
        <v>133</v>
      </c>
      <c r="D226" t="s">
        <v>50</v>
      </c>
      <c r="E226">
        <v>689225</v>
      </c>
      <c r="F226" t="s">
        <v>61</v>
      </c>
      <c r="G226">
        <v>1.01376</v>
      </c>
      <c r="H226">
        <v>2</v>
      </c>
      <c r="I226" t="s">
        <v>165</v>
      </c>
      <c r="J226" t="s">
        <v>50</v>
      </c>
      <c r="K226">
        <v>666182</v>
      </c>
      <c r="M226">
        <v>103.8</v>
      </c>
      <c r="N226">
        <v>254</v>
      </c>
      <c r="O226">
        <v>175</v>
      </c>
      <c r="P226">
        <v>5.7142857142857141E-2</v>
      </c>
      <c r="Q226">
        <v>10</v>
      </c>
      <c r="R226">
        <v>104.14</v>
      </c>
      <c r="S226">
        <v>216</v>
      </c>
      <c r="T226">
        <v>154</v>
      </c>
      <c r="U226" s="5">
        <v>5.1948051948051951E-2</v>
      </c>
      <c r="V226">
        <v>8</v>
      </c>
      <c r="W226">
        <v>0.38059701492537301</v>
      </c>
      <c r="X226">
        <v>0.20895522388059701</v>
      </c>
      <c r="Y226">
        <v>178</v>
      </c>
      <c r="Z226">
        <v>12</v>
      </c>
      <c r="AA226">
        <v>14.833333333333334</v>
      </c>
      <c r="AB226">
        <v>0.4</v>
      </c>
      <c r="AC226">
        <v>0.26250000000000001</v>
      </c>
      <c r="AD226">
        <v>104</v>
      </c>
      <c r="AE226">
        <v>8</v>
      </c>
      <c r="AF226">
        <v>13</v>
      </c>
      <c r="AG226" s="3">
        <v>44723</v>
      </c>
    </row>
    <row r="227" spans="1:34" hidden="1" x14ac:dyDescent="0.25">
      <c r="A227" t="s">
        <v>19</v>
      </c>
      <c r="B227" t="s">
        <v>0</v>
      </c>
      <c r="C227" t="s">
        <v>278</v>
      </c>
      <c r="D227" t="s">
        <v>63</v>
      </c>
      <c r="E227">
        <v>518516</v>
      </c>
      <c r="F227" t="s">
        <v>51</v>
      </c>
      <c r="G227">
        <v>1.2005999999999999</v>
      </c>
      <c r="H227">
        <v>3</v>
      </c>
      <c r="I227" t="s">
        <v>336</v>
      </c>
      <c r="J227" t="s">
        <v>63</v>
      </c>
      <c r="K227">
        <v>547180</v>
      </c>
      <c r="M227">
        <v>105.06</v>
      </c>
      <c r="N227">
        <v>225</v>
      </c>
      <c r="O227">
        <v>162</v>
      </c>
      <c r="P227">
        <v>9.2592592592592587E-2</v>
      </c>
      <c r="Q227">
        <v>15</v>
      </c>
      <c r="R227">
        <v>103.3</v>
      </c>
      <c r="S227">
        <v>65</v>
      </c>
      <c r="T227">
        <v>44</v>
      </c>
      <c r="U227" s="5">
        <v>6.8181818181818177E-2</v>
      </c>
      <c r="V227">
        <v>3</v>
      </c>
      <c r="W227">
        <v>0.28571428571428498</v>
      </c>
      <c r="X227">
        <v>0.169312169312169</v>
      </c>
      <c r="Y227">
        <v>251</v>
      </c>
      <c r="Z227">
        <v>10</v>
      </c>
      <c r="AA227">
        <v>25.1</v>
      </c>
      <c r="AB227">
        <v>0.33333333333333298</v>
      </c>
      <c r="AC227">
        <v>0.23076923076923</v>
      </c>
      <c r="AD227">
        <v>50</v>
      </c>
      <c r="AE227">
        <v>1</v>
      </c>
      <c r="AF227">
        <v>50</v>
      </c>
      <c r="AG227" s="3">
        <v>44723</v>
      </c>
    </row>
    <row r="228" spans="1:34" hidden="1" x14ac:dyDescent="0.25">
      <c r="A228" t="s">
        <v>18</v>
      </c>
      <c r="B228" t="s">
        <v>7</v>
      </c>
      <c r="C228" t="s">
        <v>280</v>
      </c>
      <c r="D228" t="s">
        <v>50</v>
      </c>
      <c r="E228">
        <v>668676</v>
      </c>
      <c r="F228" t="s">
        <v>61</v>
      </c>
      <c r="G228">
        <v>0.99861999999999984</v>
      </c>
      <c r="H228">
        <v>3</v>
      </c>
      <c r="I228" t="s">
        <v>105</v>
      </c>
      <c r="J228" t="s">
        <v>50</v>
      </c>
      <c r="K228">
        <v>542194</v>
      </c>
      <c r="L228">
        <v>5.9</v>
      </c>
      <c r="M228">
        <v>103.619999999999</v>
      </c>
      <c r="N228">
        <v>118</v>
      </c>
      <c r="O228">
        <v>87</v>
      </c>
      <c r="P228">
        <v>2.2988505747126436E-2</v>
      </c>
      <c r="Q228">
        <v>2</v>
      </c>
      <c r="R228">
        <v>103.2</v>
      </c>
      <c r="S228">
        <v>59</v>
      </c>
      <c r="T228">
        <v>45</v>
      </c>
      <c r="U228" s="5">
        <v>2.2222222222222223E-2</v>
      </c>
      <c r="V228">
        <v>1</v>
      </c>
      <c r="W228">
        <v>0.27777777777777701</v>
      </c>
      <c r="X228">
        <v>0.16666666666666599</v>
      </c>
      <c r="Y228">
        <v>238</v>
      </c>
      <c r="Z228">
        <v>9</v>
      </c>
      <c r="AA228">
        <v>26.444444444444443</v>
      </c>
      <c r="AB228">
        <v>0.25</v>
      </c>
      <c r="AC228">
        <v>0.16666666666666599</v>
      </c>
      <c r="AD228">
        <v>129</v>
      </c>
      <c r="AE228">
        <v>4</v>
      </c>
      <c r="AF228">
        <v>32.25</v>
      </c>
      <c r="AG228" s="3">
        <v>44723</v>
      </c>
      <c r="AH228">
        <v>1</v>
      </c>
    </row>
    <row r="229" spans="1:34" hidden="1" x14ac:dyDescent="0.25">
      <c r="A229" t="s">
        <v>26</v>
      </c>
      <c r="B229" t="s">
        <v>5</v>
      </c>
      <c r="C229" t="s">
        <v>293</v>
      </c>
      <c r="D229" t="s">
        <v>50</v>
      </c>
      <c r="E229">
        <v>608337</v>
      </c>
      <c r="F229" t="s">
        <v>61</v>
      </c>
      <c r="G229">
        <v>1.05915</v>
      </c>
      <c r="H229">
        <v>2</v>
      </c>
      <c r="I229" t="s">
        <v>113</v>
      </c>
      <c r="J229" t="s">
        <v>63</v>
      </c>
      <c r="K229">
        <v>608369</v>
      </c>
      <c r="M229">
        <v>102.7</v>
      </c>
      <c r="N229">
        <v>238</v>
      </c>
      <c r="O229">
        <v>177</v>
      </c>
      <c r="P229">
        <v>6.7796610169491525E-2</v>
      </c>
      <c r="Q229">
        <v>12</v>
      </c>
      <c r="R229">
        <v>103.46</v>
      </c>
      <c r="S229">
        <v>155</v>
      </c>
      <c r="T229">
        <v>115</v>
      </c>
      <c r="U229" s="5">
        <v>5.2173913043478258E-2</v>
      </c>
      <c r="V229">
        <v>6</v>
      </c>
      <c r="W229">
        <v>0.35772357723577197</v>
      </c>
      <c r="X229">
        <v>0.17073170731707299</v>
      </c>
      <c r="Y229">
        <v>203</v>
      </c>
      <c r="Z229">
        <v>10</v>
      </c>
      <c r="AA229">
        <v>20.3</v>
      </c>
      <c r="AB229">
        <v>0.36585365853658502</v>
      </c>
      <c r="AC229">
        <v>0.146341463414634</v>
      </c>
      <c r="AD229">
        <v>81</v>
      </c>
      <c r="AE229">
        <v>2</v>
      </c>
      <c r="AF229">
        <v>40.5</v>
      </c>
      <c r="AG229" s="3">
        <v>44723</v>
      </c>
    </row>
    <row r="230" spans="1:34" hidden="1" x14ac:dyDescent="0.25">
      <c r="A230" t="s">
        <v>20</v>
      </c>
      <c r="B230" t="s">
        <v>1</v>
      </c>
      <c r="C230" t="s">
        <v>89</v>
      </c>
      <c r="D230" t="s">
        <v>50</v>
      </c>
      <c r="E230">
        <v>450203</v>
      </c>
      <c r="F230" t="s">
        <v>61</v>
      </c>
      <c r="G230">
        <v>0.97888000000000008</v>
      </c>
      <c r="H230">
        <v>4</v>
      </c>
      <c r="I230" t="s">
        <v>190</v>
      </c>
      <c r="J230" t="s">
        <v>63</v>
      </c>
      <c r="K230">
        <v>596129</v>
      </c>
      <c r="L230">
        <v>6.1</v>
      </c>
      <c r="M230">
        <v>102.26</v>
      </c>
      <c r="N230">
        <v>152</v>
      </c>
      <c r="O230">
        <v>96</v>
      </c>
      <c r="P230">
        <v>6.25E-2</v>
      </c>
      <c r="Q230">
        <v>6</v>
      </c>
      <c r="R230">
        <v>103.2</v>
      </c>
      <c r="S230">
        <v>117</v>
      </c>
      <c r="T230">
        <v>75</v>
      </c>
      <c r="U230" s="5">
        <v>0.08</v>
      </c>
      <c r="V230">
        <v>6</v>
      </c>
      <c r="W230">
        <v>0.30625000000000002</v>
      </c>
      <c r="X230">
        <v>0.13125000000000001</v>
      </c>
      <c r="Y230">
        <v>246</v>
      </c>
      <c r="Z230">
        <v>7</v>
      </c>
      <c r="AA230">
        <v>35.142857142857146</v>
      </c>
      <c r="AB230">
        <v>0.35714285714285698</v>
      </c>
      <c r="AC230">
        <v>0.128571428571428</v>
      </c>
      <c r="AD230">
        <v>116</v>
      </c>
      <c r="AE230">
        <v>4</v>
      </c>
      <c r="AF230">
        <v>29</v>
      </c>
      <c r="AG230" s="3">
        <v>44723</v>
      </c>
      <c r="AH230">
        <v>1</v>
      </c>
    </row>
    <row r="231" spans="1:34" hidden="1" x14ac:dyDescent="0.25">
      <c r="A231" t="s">
        <v>1</v>
      </c>
      <c r="B231" t="s">
        <v>20</v>
      </c>
      <c r="C231" t="s">
        <v>391</v>
      </c>
      <c r="D231" t="s">
        <v>50</v>
      </c>
      <c r="E231">
        <v>605507</v>
      </c>
      <c r="F231" t="s">
        <v>51</v>
      </c>
      <c r="G231">
        <v>1.0001599999999999</v>
      </c>
      <c r="H231">
        <v>2</v>
      </c>
      <c r="I231" t="s">
        <v>53</v>
      </c>
      <c r="J231" t="s">
        <v>50</v>
      </c>
      <c r="K231">
        <v>621020</v>
      </c>
      <c r="M231">
        <v>102.9</v>
      </c>
      <c r="N231">
        <v>237</v>
      </c>
      <c r="O231">
        <v>147</v>
      </c>
      <c r="P231">
        <v>4.7619047619047616E-2</v>
      </c>
      <c r="Q231">
        <v>7</v>
      </c>
      <c r="R231">
        <v>102.72</v>
      </c>
      <c r="S231">
        <v>174</v>
      </c>
      <c r="T231">
        <v>106</v>
      </c>
      <c r="U231" s="5">
        <v>4.716981132075472E-2</v>
      </c>
      <c r="V231">
        <v>5</v>
      </c>
      <c r="W231">
        <v>0.17687074829931901</v>
      </c>
      <c r="X231">
        <v>0.108843537414965</v>
      </c>
      <c r="Y231">
        <v>200</v>
      </c>
      <c r="Z231">
        <v>7</v>
      </c>
      <c r="AA231">
        <v>28.571428571428573</v>
      </c>
      <c r="AB231">
        <v>0.21621621621621601</v>
      </c>
      <c r="AC231">
        <v>0.14864864864864799</v>
      </c>
      <c r="AD231">
        <v>100</v>
      </c>
      <c r="AE231">
        <v>5</v>
      </c>
      <c r="AF231">
        <v>20</v>
      </c>
      <c r="AG231" s="3">
        <v>44723</v>
      </c>
    </row>
    <row r="232" spans="1:34" hidden="1" x14ac:dyDescent="0.25">
      <c r="A232" t="s">
        <v>0</v>
      </c>
      <c r="B232" t="s">
        <v>19</v>
      </c>
      <c r="C232" t="s">
        <v>223</v>
      </c>
      <c r="D232" t="s">
        <v>50</v>
      </c>
      <c r="E232">
        <v>554430</v>
      </c>
      <c r="F232" t="s">
        <v>61</v>
      </c>
      <c r="G232">
        <v>1.2005999999999999</v>
      </c>
      <c r="H232">
        <v>5</v>
      </c>
      <c r="I232" t="s">
        <v>263</v>
      </c>
      <c r="J232" t="s">
        <v>63</v>
      </c>
      <c r="K232">
        <v>444482</v>
      </c>
      <c r="M232">
        <v>103.12</v>
      </c>
      <c r="N232">
        <v>201</v>
      </c>
      <c r="O232">
        <v>134</v>
      </c>
      <c r="P232">
        <v>5.9701492537313432E-2</v>
      </c>
      <c r="Q232">
        <v>8</v>
      </c>
      <c r="R232">
        <v>104.16</v>
      </c>
      <c r="S232">
        <v>169</v>
      </c>
      <c r="T232">
        <v>115</v>
      </c>
      <c r="U232" s="5">
        <v>6.9565217391304349E-2</v>
      </c>
      <c r="V232">
        <v>8</v>
      </c>
      <c r="W232">
        <v>0.26</v>
      </c>
      <c r="X232">
        <v>9.3333333333333296E-2</v>
      </c>
      <c r="Y232">
        <v>236</v>
      </c>
      <c r="Z232">
        <v>2</v>
      </c>
      <c r="AA232">
        <v>118</v>
      </c>
      <c r="AB232">
        <v>0.36111111111111099</v>
      </c>
      <c r="AC232">
        <v>0.180555555555555</v>
      </c>
      <c r="AD232">
        <v>115</v>
      </c>
      <c r="AE232">
        <v>2</v>
      </c>
      <c r="AF232">
        <v>57.5</v>
      </c>
      <c r="AG232" s="3">
        <v>44723</v>
      </c>
    </row>
    <row r="233" spans="1:34" hidden="1" x14ac:dyDescent="0.25">
      <c r="A233" t="s">
        <v>64</v>
      </c>
      <c r="B233" t="s">
        <v>2</v>
      </c>
      <c r="C233" t="s">
        <v>96</v>
      </c>
      <c r="D233" t="s">
        <v>50</v>
      </c>
      <c r="E233">
        <v>669330</v>
      </c>
      <c r="F233" t="s">
        <v>51</v>
      </c>
      <c r="G233">
        <v>0.92904000000000009</v>
      </c>
      <c r="H233">
        <v>8</v>
      </c>
      <c r="I233" t="s">
        <v>333</v>
      </c>
      <c r="J233" t="s">
        <v>50</v>
      </c>
      <c r="K233">
        <v>656896</v>
      </c>
      <c r="M233">
        <v>102.74</v>
      </c>
      <c r="N233">
        <v>120</v>
      </c>
      <c r="O233">
        <v>85</v>
      </c>
      <c r="P233">
        <v>4.7058823529411764E-2</v>
      </c>
      <c r="Q233">
        <v>4</v>
      </c>
      <c r="R233">
        <v>102.9</v>
      </c>
      <c r="S233">
        <v>82</v>
      </c>
      <c r="T233">
        <v>56</v>
      </c>
      <c r="U233" s="5">
        <v>3.5714285714285712E-2</v>
      </c>
      <c r="V233">
        <v>2</v>
      </c>
      <c r="W233">
        <v>0.298013245033112</v>
      </c>
      <c r="X233">
        <v>0.119205298013245</v>
      </c>
      <c r="Y233">
        <v>190</v>
      </c>
      <c r="Z233">
        <v>7</v>
      </c>
      <c r="AA233">
        <v>27.142857142857142</v>
      </c>
      <c r="AB233">
        <v>0.35955056179775202</v>
      </c>
      <c r="AC233">
        <v>0.14606741573033699</v>
      </c>
      <c r="AD233">
        <v>109</v>
      </c>
      <c r="AE233">
        <v>4</v>
      </c>
      <c r="AF233">
        <v>27.25</v>
      </c>
      <c r="AG233" s="3">
        <v>44723</v>
      </c>
    </row>
    <row r="234" spans="1:34" hidden="1" x14ac:dyDescent="0.25">
      <c r="A234" t="s">
        <v>21</v>
      </c>
      <c r="B234" t="s">
        <v>8</v>
      </c>
      <c r="C234" t="s">
        <v>394</v>
      </c>
      <c r="D234" t="s">
        <v>50</v>
      </c>
      <c r="E234">
        <v>663372</v>
      </c>
      <c r="F234" t="s">
        <v>51</v>
      </c>
      <c r="G234">
        <v>0.95219999999999994</v>
      </c>
      <c r="H234">
        <v>5</v>
      </c>
      <c r="I234" t="s">
        <v>193</v>
      </c>
      <c r="J234" t="s">
        <v>63</v>
      </c>
      <c r="K234">
        <v>543333</v>
      </c>
      <c r="M234">
        <v>103.88</v>
      </c>
      <c r="N234">
        <v>216</v>
      </c>
      <c r="O234">
        <v>166</v>
      </c>
      <c r="P234">
        <v>2.4096385542168676E-2</v>
      </c>
      <c r="Q234">
        <v>4</v>
      </c>
      <c r="R234">
        <v>104.5</v>
      </c>
      <c r="S234">
        <v>152</v>
      </c>
      <c r="T234">
        <v>116</v>
      </c>
      <c r="U234" s="5">
        <v>2.5862068965517241E-2</v>
      </c>
      <c r="V234">
        <v>3</v>
      </c>
      <c r="W234">
        <v>0.22807017543859601</v>
      </c>
      <c r="X234">
        <v>0.140350877192982</v>
      </c>
      <c r="Y234">
        <v>88</v>
      </c>
      <c r="Z234">
        <v>3</v>
      </c>
      <c r="AA234">
        <v>29.333333333333332</v>
      </c>
      <c r="AB234">
        <v>0.34375</v>
      </c>
      <c r="AC234">
        <v>0.21875</v>
      </c>
      <c r="AD234">
        <v>45</v>
      </c>
      <c r="AE234">
        <v>3</v>
      </c>
      <c r="AF234">
        <v>15</v>
      </c>
      <c r="AG234" s="3">
        <v>44723</v>
      </c>
    </row>
    <row r="235" spans="1:34" hidden="1" x14ac:dyDescent="0.25">
      <c r="A235" t="s">
        <v>26</v>
      </c>
      <c r="B235" t="s">
        <v>5</v>
      </c>
      <c r="C235" t="s">
        <v>293</v>
      </c>
      <c r="D235" t="s">
        <v>50</v>
      </c>
      <c r="E235">
        <v>608337</v>
      </c>
      <c r="F235" t="s">
        <v>61</v>
      </c>
      <c r="G235">
        <v>1.0315200000000002</v>
      </c>
      <c r="H235">
        <v>7</v>
      </c>
      <c r="I235" t="s">
        <v>325</v>
      </c>
      <c r="J235" t="s">
        <v>50</v>
      </c>
      <c r="K235">
        <v>677649</v>
      </c>
      <c r="M235">
        <v>103.44</v>
      </c>
      <c r="N235">
        <v>22</v>
      </c>
      <c r="O235">
        <v>17</v>
      </c>
      <c r="P235">
        <v>5.8823529411764705E-2</v>
      </c>
      <c r="Q235">
        <v>1</v>
      </c>
      <c r="R235">
        <v>103.3</v>
      </c>
      <c r="S235">
        <v>16</v>
      </c>
      <c r="T235">
        <v>12</v>
      </c>
      <c r="U235" s="5">
        <v>8.3333333333333329E-2</v>
      </c>
      <c r="V235">
        <v>1</v>
      </c>
      <c r="W235">
        <v>0.35772357723577197</v>
      </c>
      <c r="X235">
        <v>0.17073170731707299</v>
      </c>
      <c r="Y235">
        <v>203</v>
      </c>
      <c r="Z235">
        <v>10</v>
      </c>
      <c r="AA235">
        <v>20.3</v>
      </c>
      <c r="AB235">
        <v>0.353658536585365</v>
      </c>
      <c r="AC235">
        <v>0.18292682926829201</v>
      </c>
      <c r="AD235">
        <v>122</v>
      </c>
      <c r="AE235">
        <v>8</v>
      </c>
      <c r="AF235">
        <v>15.25</v>
      </c>
      <c r="AG235" s="3">
        <v>44723</v>
      </c>
    </row>
    <row r="236" spans="1:34" hidden="1" x14ac:dyDescent="0.25">
      <c r="A236" t="s">
        <v>27</v>
      </c>
      <c r="B236" t="s">
        <v>9</v>
      </c>
      <c r="C236" t="s">
        <v>133</v>
      </c>
      <c r="D236" t="s">
        <v>50</v>
      </c>
      <c r="E236">
        <v>689225</v>
      </c>
      <c r="F236" t="s">
        <v>61</v>
      </c>
      <c r="G236">
        <v>1.01376</v>
      </c>
      <c r="H236">
        <v>1</v>
      </c>
      <c r="I236" t="s">
        <v>225</v>
      </c>
      <c r="J236" t="s">
        <v>50</v>
      </c>
      <c r="K236">
        <v>543807</v>
      </c>
      <c r="M236">
        <v>102.3</v>
      </c>
      <c r="N236">
        <v>225</v>
      </c>
      <c r="O236">
        <v>153</v>
      </c>
      <c r="P236">
        <v>7.8431372549019607E-2</v>
      </c>
      <c r="Q236">
        <v>12</v>
      </c>
      <c r="R236">
        <v>102</v>
      </c>
      <c r="S236">
        <v>186</v>
      </c>
      <c r="T236">
        <v>128</v>
      </c>
      <c r="U236" s="5">
        <v>7.8125E-2</v>
      </c>
      <c r="V236">
        <v>10</v>
      </c>
      <c r="W236">
        <v>0.38059701492537301</v>
      </c>
      <c r="X236">
        <v>0.20895522388059701</v>
      </c>
      <c r="Y236">
        <v>178</v>
      </c>
      <c r="Z236">
        <v>12</v>
      </c>
      <c r="AA236">
        <v>14.833333333333334</v>
      </c>
      <c r="AB236">
        <v>0.4</v>
      </c>
      <c r="AC236">
        <v>0.26250000000000001</v>
      </c>
      <c r="AD236">
        <v>104</v>
      </c>
      <c r="AE236">
        <v>8</v>
      </c>
      <c r="AF236">
        <v>13</v>
      </c>
      <c r="AG236" s="3">
        <v>44723</v>
      </c>
    </row>
    <row r="237" spans="1:34" hidden="1" x14ac:dyDescent="0.25">
      <c r="A237" t="s">
        <v>64</v>
      </c>
      <c r="B237" t="s">
        <v>2</v>
      </c>
      <c r="C237" t="s">
        <v>96</v>
      </c>
      <c r="D237" t="s">
        <v>50</v>
      </c>
      <c r="E237">
        <v>669330</v>
      </c>
      <c r="F237" t="s">
        <v>51</v>
      </c>
      <c r="G237">
        <v>0.92904000000000009</v>
      </c>
      <c r="H237">
        <v>5</v>
      </c>
      <c r="I237" t="s">
        <v>71</v>
      </c>
      <c r="J237" t="s">
        <v>50</v>
      </c>
      <c r="K237">
        <v>641531</v>
      </c>
      <c r="M237">
        <v>102.16</v>
      </c>
      <c r="N237">
        <v>204</v>
      </c>
      <c r="O237">
        <v>141</v>
      </c>
      <c r="P237">
        <v>3.5460992907801421E-2</v>
      </c>
      <c r="Q237">
        <v>5</v>
      </c>
      <c r="R237">
        <v>102.9</v>
      </c>
      <c r="S237">
        <v>151</v>
      </c>
      <c r="T237">
        <v>104</v>
      </c>
      <c r="U237" s="5">
        <v>4.807692307692308E-2</v>
      </c>
      <c r="V237">
        <v>5</v>
      </c>
      <c r="W237">
        <v>0.298013245033112</v>
      </c>
      <c r="X237">
        <v>0.119205298013245</v>
      </c>
      <c r="Y237">
        <v>190</v>
      </c>
      <c r="Z237">
        <v>7</v>
      </c>
      <c r="AA237">
        <v>27.142857142857142</v>
      </c>
      <c r="AB237">
        <v>0.35955056179775202</v>
      </c>
      <c r="AC237">
        <v>0.14606741573033699</v>
      </c>
      <c r="AD237">
        <v>109</v>
      </c>
      <c r="AE237">
        <v>4</v>
      </c>
      <c r="AF237">
        <v>27.25</v>
      </c>
      <c r="AG237" s="3">
        <v>44723</v>
      </c>
    </row>
    <row r="238" spans="1:34" hidden="1" x14ac:dyDescent="0.25">
      <c r="A238" t="s">
        <v>3</v>
      </c>
      <c r="B238" t="s">
        <v>22</v>
      </c>
      <c r="C238" t="s">
        <v>142</v>
      </c>
      <c r="D238" t="s">
        <v>50</v>
      </c>
      <c r="E238">
        <v>669923</v>
      </c>
      <c r="F238" t="s">
        <v>61</v>
      </c>
      <c r="G238">
        <v>1.04</v>
      </c>
      <c r="H238">
        <v>3</v>
      </c>
      <c r="I238" t="s">
        <v>57</v>
      </c>
      <c r="J238" t="s">
        <v>50</v>
      </c>
      <c r="K238">
        <v>502110</v>
      </c>
      <c r="L238">
        <v>3.7</v>
      </c>
      <c r="M238">
        <v>103.72</v>
      </c>
      <c r="N238">
        <v>215</v>
      </c>
      <c r="O238">
        <v>143</v>
      </c>
      <c r="P238">
        <v>4.195804195804196E-2</v>
      </c>
      <c r="Q238">
        <v>6</v>
      </c>
      <c r="R238">
        <v>104.26</v>
      </c>
      <c r="S238">
        <v>173</v>
      </c>
      <c r="T238">
        <v>113</v>
      </c>
      <c r="U238" s="5">
        <v>4.4247787610619468E-2</v>
      </c>
      <c r="V238">
        <v>5</v>
      </c>
      <c r="W238">
        <v>0.35416666666666602</v>
      </c>
      <c r="X238">
        <v>0.22916666666666599</v>
      </c>
      <c r="Y238">
        <v>131</v>
      </c>
      <c r="Z238">
        <v>5</v>
      </c>
      <c r="AA238">
        <v>26.2</v>
      </c>
      <c r="AB238">
        <v>0.33333333333333298</v>
      </c>
      <c r="AC238">
        <v>0.24444444444444399</v>
      </c>
      <c r="AD238">
        <v>60</v>
      </c>
      <c r="AE238">
        <v>4</v>
      </c>
      <c r="AF238">
        <v>15</v>
      </c>
      <c r="AG238" s="3">
        <v>44723</v>
      </c>
      <c r="AH238">
        <v>1</v>
      </c>
    </row>
    <row r="239" spans="1:34" hidden="1" x14ac:dyDescent="0.25">
      <c r="A239" t="s">
        <v>19</v>
      </c>
      <c r="B239" t="s">
        <v>0</v>
      </c>
      <c r="C239" t="s">
        <v>278</v>
      </c>
      <c r="D239" t="s">
        <v>63</v>
      </c>
      <c r="E239">
        <v>518516</v>
      </c>
      <c r="F239" t="s">
        <v>51</v>
      </c>
      <c r="G239">
        <v>1.2626999999999999</v>
      </c>
      <c r="H239">
        <v>5</v>
      </c>
      <c r="I239" t="s">
        <v>232</v>
      </c>
      <c r="J239" t="s">
        <v>50</v>
      </c>
      <c r="K239">
        <v>592663</v>
      </c>
      <c r="M239">
        <v>102.18</v>
      </c>
      <c r="N239">
        <v>209</v>
      </c>
      <c r="O239">
        <v>142</v>
      </c>
      <c r="P239">
        <v>2.1126760563380281E-2</v>
      </c>
      <c r="Q239">
        <v>3</v>
      </c>
      <c r="R239">
        <v>102.66</v>
      </c>
      <c r="S239">
        <v>69</v>
      </c>
      <c r="T239">
        <v>43</v>
      </c>
      <c r="U239" s="5">
        <v>2.3255813953488372E-2</v>
      </c>
      <c r="V239">
        <v>1</v>
      </c>
      <c r="W239">
        <v>0.28571428571428498</v>
      </c>
      <c r="X239">
        <v>0.169312169312169</v>
      </c>
      <c r="Y239">
        <v>251</v>
      </c>
      <c r="Z239">
        <v>10</v>
      </c>
      <c r="AA239">
        <v>25.1</v>
      </c>
      <c r="AB239">
        <v>0.27333333333333298</v>
      </c>
      <c r="AC239">
        <v>0.15333333333333299</v>
      </c>
      <c r="AD239">
        <v>201</v>
      </c>
      <c r="AE239">
        <v>9</v>
      </c>
      <c r="AF239">
        <v>22.333333333333332</v>
      </c>
      <c r="AG239" s="3">
        <v>44723</v>
      </c>
    </row>
    <row r="240" spans="1:34" hidden="1" x14ac:dyDescent="0.25">
      <c r="A240" t="s">
        <v>17</v>
      </c>
      <c r="B240" t="s">
        <v>4</v>
      </c>
      <c r="C240" t="s">
        <v>369</v>
      </c>
      <c r="D240" t="s">
        <v>50</v>
      </c>
      <c r="E240">
        <v>664161</v>
      </c>
      <c r="F240" t="s">
        <v>51</v>
      </c>
      <c r="G240">
        <v>1.1098999999999999</v>
      </c>
      <c r="H240">
        <v>9</v>
      </c>
      <c r="I240" t="s">
        <v>102</v>
      </c>
      <c r="J240" t="s">
        <v>63</v>
      </c>
      <c r="K240">
        <v>608336</v>
      </c>
      <c r="M240">
        <v>104.46</v>
      </c>
      <c r="N240">
        <v>167</v>
      </c>
      <c r="O240">
        <v>82</v>
      </c>
      <c r="P240">
        <v>9.7560975609756101E-2</v>
      </c>
      <c r="Q240">
        <v>8</v>
      </c>
      <c r="R240">
        <v>105.66</v>
      </c>
      <c r="S240">
        <v>117</v>
      </c>
      <c r="T240">
        <v>61</v>
      </c>
      <c r="U240" s="5">
        <v>0.11475409836065574</v>
      </c>
      <c r="V240">
        <v>7</v>
      </c>
      <c r="W240">
        <v>0.3125</v>
      </c>
      <c r="X240">
        <v>0.15625</v>
      </c>
      <c r="Y240">
        <v>46</v>
      </c>
      <c r="Z240">
        <v>3</v>
      </c>
      <c r="AA240">
        <v>15.333333333333334</v>
      </c>
      <c r="AB240">
        <v>0.44444444444444398</v>
      </c>
      <c r="AC240">
        <v>0.22222222222222199</v>
      </c>
      <c r="AD240">
        <v>24</v>
      </c>
      <c r="AE240">
        <v>2</v>
      </c>
      <c r="AF240">
        <v>12</v>
      </c>
      <c r="AG240" s="3">
        <v>44723</v>
      </c>
    </row>
    <row r="241" spans="1:34" hidden="1" x14ac:dyDescent="0.25">
      <c r="A241" t="s">
        <v>10</v>
      </c>
      <c r="B241" t="s">
        <v>13</v>
      </c>
      <c r="C241" t="s">
        <v>362</v>
      </c>
      <c r="D241" t="s">
        <v>63</v>
      </c>
      <c r="E241">
        <v>666129</v>
      </c>
      <c r="F241" t="s">
        <v>51</v>
      </c>
      <c r="G241">
        <v>1.11216</v>
      </c>
      <c r="H241">
        <v>1</v>
      </c>
      <c r="I241" t="s">
        <v>131</v>
      </c>
      <c r="J241" t="s">
        <v>50</v>
      </c>
      <c r="K241">
        <v>514888</v>
      </c>
      <c r="M241">
        <v>99.32</v>
      </c>
      <c r="N241">
        <v>188</v>
      </c>
      <c r="O241">
        <v>140</v>
      </c>
      <c r="P241">
        <v>7.857142857142857E-2</v>
      </c>
      <c r="Q241">
        <v>11</v>
      </c>
      <c r="R241">
        <v>102.26</v>
      </c>
      <c r="S241">
        <v>43</v>
      </c>
      <c r="T241">
        <v>35</v>
      </c>
      <c r="U241" s="5">
        <v>0.14285714285714285</v>
      </c>
      <c r="V241">
        <v>5</v>
      </c>
      <c r="W241">
        <v>0.3</v>
      </c>
      <c r="X241">
        <v>0.2</v>
      </c>
      <c r="Y241">
        <v>18</v>
      </c>
      <c r="Z241">
        <v>1</v>
      </c>
      <c r="AA241">
        <v>18</v>
      </c>
      <c r="AB241">
        <v>0.33333333333333298</v>
      </c>
      <c r="AC241">
        <v>0.16666666666666599</v>
      </c>
      <c r="AD241">
        <v>10</v>
      </c>
      <c r="AE241">
        <v>0</v>
      </c>
      <c r="AF241">
        <v>0</v>
      </c>
      <c r="AG241" s="3">
        <v>44723</v>
      </c>
    </row>
    <row r="242" spans="1:34" hidden="1" x14ac:dyDescent="0.25">
      <c r="A242" t="s">
        <v>7</v>
      </c>
      <c r="B242" t="s">
        <v>18</v>
      </c>
      <c r="C242" t="s">
        <v>111</v>
      </c>
      <c r="D242" t="s">
        <v>50</v>
      </c>
      <c r="E242">
        <v>593423</v>
      </c>
      <c r="F242" t="s">
        <v>51</v>
      </c>
      <c r="G242">
        <v>1.1005199999999999</v>
      </c>
      <c r="H242">
        <v>4</v>
      </c>
      <c r="I242" t="s">
        <v>125</v>
      </c>
      <c r="J242" t="s">
        <v>63</v>
      </c>
      <c r="K242">
        <v>647304</v>
      </c>
      <c r="M242">
        <v>102.039999999999</v>
      </c>
      <c r="N242">
        <v>144</v>
      </c>
      <c r="O242">
        <v>108</v>
      </c>
      <c r="P242">
        <v>6.4814814814814811E-2</v>
      </c>
      <c r="Q242">
        <v>7</v>
      </c>
      <c r="R242">
        <v>102.179999999999</v>
      </c>
      <c r="S242">
        <v>102</v>
      </c>
      <c r="T242">
        <v>82</v>
      </c>
      <c r="U242" s="5">
        <v>7.3170731707317069E-2</v>
      </c>
      <c r="V242">
        <v>6</v>
      </c>
      <c r="W242">
        <v>0.19459459459459399</v>
      </c>
      <c r="X242">
        <v>0.118918918918918</v>
      </c>
      <c r="Y242">
        <v>279</v>
      </c>
      <c r="Z242">
        <v>8</v>
      </c>
      <c r="AA242">
        <v>34.875</v>
      </c>
      <c r="AB242">
        <v>0.17346938775510201</v>
      </c>
      <c r="AC242">
        <v>0.122448979591836</v>
      </c>
      <c r="AD242">
        <v>143</v>
      </c>
      <c r="AE242">
        <v>6</v>
      </c>
      <c r="AF242">
        <v>23.833333333333332</v>
      </c>
      <c r="AG242" s="3">
        <v>44723</v>
      </c>
    </row>
    <row r="243" spans="1:34" hidden="1" x14ac:dyDescent="0.25">
      <c r="A243" t="s">
        <v>20</v>
      </c>
      <c r="B243" t="s">
        <v>1</v>
      </c>
      <c r="C243" t="s">
        <v>89</v>
      </c>
      <c r="D243" t="s">
        <v>50</v>
      </c>
      <c r="E243">
        <v>450203</v>
      </c>
      <c r="F243" t="s">
        <v>61</v>
      </c>
      <c r="G243">
        <v>1.0001599999999999</v>
      </c>
      <c r="H243">
        <v>3</v>
      </c>
      <c r="I243" t="s">
        <v>277</v>
      </c>
      <c r="J243" t="s">
        <v>50</v>
      </c>
      <c r="K243">
        <v>663647</v>
      </c>
      <c r="M243">
        <v>103.98</v>
      </c>
      <c r="N243">
        <v>223</v>
      </c>
      <c r="O243">
        <v>149</v>
      </c>
      <c r="P243">
        <v>1.3422818791946308E-2</v>
      </c>
      <c r="Q243">
        <v>2</v>
      </c>
      <c r="R243">
        <v>102.82</v>
      </c>
      <c r="S243">
        <v>161</v>
      </c>
      <c r="T243">
        <v>102</v>
      </c>
      <c r="U243" s="5">
        <v>9.8039215686274508E-3</v>
      </c>
      <c r="V243">
        <v>1</v>
      </c>
      <c r="W243">
        <v>0.30625000000000002</v>
      </c>
      <c r="X243">
        <v>0.13125000000000001</v>
      </c>
      <c r="Y243">
        <v>246</v>
      </c>
      <c r="Z243">
        <v>7</v>
      </c>
      <c r="AA243">
        <v>35.142857142857146</v>
      </c>
      <c r="AB243">
        <v>0.266666666666666</v>
      </c>
      <c r="AC243">
        <v>0.133333333333333</v>
      </c>
      <c r="AD243">
        <v>130</v>
      </c>
      <c r="AE243">
        <v>3</v>
      </c>
      <c r="AF243">
        <v>43.333333333333336</v>
      </c>
      <c r="AG243" s="3">
        <v>44723</v>
      </c>
    </row>
    <row r="244" spans="1:34" hidden="1" x14ac:dyDescent="0.25">
      <c r="A244" t="s">
        <v>19</v>
      </c>
      <c r="B244" t="s">
        <v>0</v>
      </c>
      <c r="C244" t="s">
        <v>278</v>
      </c>
      <c r="D244" t="s">
        <v>63</v>
      </c>
      <c r="E244">
        <v>518516</v>
      </c>
      <c r="F244" t="s">
        <v>51</v>
      </c>
      <c r="G244">
        <v>1.2005999999999999</v>
      </c>
      <c r="H244">
        <v>1</v>
      </c>
      <c r="I244" t="s">
        <v>109</v>
      </c>
      <c r="J244" t="s">
        <v>63</v>
      </c>
      <c r="K244">
        <v>656941</v>
      </c>
      <c r="M244">
        <v>105.34</v>
      </c>
      <c r="N244">
        <v>241</v>
      </c>
      <c r="O244">
        <v>132</v>
      </c>
      <c r="P244">
        <v>0.12121212121212122</v>
      </c>
      <c r="Q244">
        <v>16</v>
      </c>
      <c r="R244">
        <v>103.66</v>
      </c>
      <c r="S244">
        <v>92</v>
      </c>
      <c r="T244">
        <v>44</v>
      </c>
      <c r="U244" s="5">
        <v>9.0909090909090912E-2</v>
      </c>
      <c r="V244">
        <v>4</v>
      </c>
      <c r="W244">
        <v>0.28571428571428498</v>
      </c>
      <c r="X244">
        <v>0.169312169312169</v>
      </c>
      <c r="Y244">
        <v>251</v>
      </c>
      <c r="Z244">
        <v>10</v>
      </c>
      <c r="AA244">
        <v>25.1</v>
      </c>
      <c r="AB244">
        <v>0.33333333333333298</v>
      </c>
      <c r="AC244">
        <v>0.23076923076923</v>
      </c>
      <c r="AD244">
        <v>50</v>
      </c>
      <c r="AE244">
        <v>1</v>
      </c>
      <c r="AF244">
        <v>50</v>
      </c>
      <c r="AG244" s="3">
        <v>44723</v>
      </c>
    </row>
    <row r="245" spans="1:34" hidden="1" x14ac:dyDescent="0.25">
      <c r="A245" t="s">
        <v>10</v>
      </c>
      <c r="B245" t="s">
        <v>13</v>
      </c>
      <c r="C245" t="s">
        <v>362</v>
      </c>
      <c r="D245" t="s">
        <v>63</v>
      </c>
      <c r="E245">
        <v>666129</v>
      </c>
      <c r="F245" t="s">
        <v>51</v>
      </c>
      <c r="G245">
        <v>1.0625100000000001</v>
      </c>
      <c r="H245">
        <v>6</v>
      </c>
      <c r="I245" t="s">
        <v>68</v>
      </c>
      <c r="J245" t="s">
        <v>63</v>
      </c>
      <c r="K245">
        <v>663656</v>
      </c>
      <c r="M245">
        <v>102.1</v>
      </c>
      <c r="N245">
        <v>215</v>
      </c>
      <c r="O245">
        <v>146</v>
      </c>
      <c r="P245">
        <v>7.5342465753424653E-2</v>
      </c>
      <c r="Q245">
        <v>11</v>
      </c>
      <c r="R245">
        <v>102.4</v>
      </c>
      <c r="S245">
        <v>66</v>
      </c>
      <c r="T245">
        <v>49</v>
      </c>
      <c r="U245" s="5">
        <v>6.1224489795918366E-2</v>
      </c>
      <c r="V245">
        <v>3</v>
      </c>
      <c r="W245">
        <v>0.3</v>
      </c>
      <c r="X245">
        <v>0.2</v>
      </c>
      <c r="Y245">
        <v>18</v>
      </c>
      <c r="Z245">
        <v>1</v>
      </c>
      <c r="AA245">
        <v>18</v>
      </c>
      <c r="AB245">
        <v>0.25</v>
      </c>
      <c r="AC245">
        <v>0.25</v>
      </c>
      <c r="AD245">
        <v>8</v>
      </c>
      <c r="AE245">
        <v>1</v>
      </c>
      <c r="AF245">
        <v>8</v>
      </c>
      <c r="AG245" s="3">
        <v>44723</v>
      </c>
    </row>
    <row r="246" spans="1:34" hidden="1" x14ac:dyDescent="0.25">
      <c r="A246" t="s">
        <v>14</v>
      </c>
      <c r="B246" t="s">
        <v>28</v>
      </c>
      <c r="C246" t="s">
        <v>211</v>
      </c>
      <c r="D246" t="s">
        <v>63</v>
      </c>
      <c r="E246">
        <v>571578</v>
      </c>
      <c r="F246" t="s">
        <v>61</v>
      </c>
      <c r="G246">
        <v>1.0496700000000001</v>
      </c>
      <c r="H246">
        <v>8</v>
      </c>
      <c r="I246" t="s">
        <v>392</v>
      </c>
      <c r="J246" t="s">
        <v>50</v>
      </c>
      <c r="K246">
        <v>456715</v>
      </c>
      <c r="M246">
        <v>100.16</v>
      </c>
      <c r="N246">
        <v>144</v>
      </c>
      <c r="O246">
        <v>100</v>
      </c>
      <c r="P246">
        <v>0.01</v>
      </c>
      <c r="Q246">
        <v>1</v>
      </c>
      <c r="R246">
        <v>103.02</v>
      </c>
      <c r="S246">
        <v>42</v>
      </c>
      <c r="T246">
        <v>28</v>
      </c>
      <c r="U246" s="5">
        <v>0</v>
      </c>
      <c r="V246">
        <v>0</v>
      </c>
      <c r="W246">
        <v>0.20873786407766901</v>
      </c>
      <c r="X246">
        <v>0.12135922330097</v>
      </c>
      <c r="Y246">
        <v>285</v>
      </c>
      <c r="Z246">
        <v>7</v>
      </c>
      <c r="AA246">
        <v>40.714285714285715</v>
      </c>
      <c r="AB246">
        <v>0.22641509433962201</v>
      </c>
      <c r="AC246">
        <v>0.14465408805031399</v>
      </c>
      <c r="AD246">
        <v>223</v>
      </c>
      <c r="AE246">
        <v>7</v>
      </c>
      <c r="AF246">
        <v>31.857142857142858</v>
      </c>
      <c r="AG246" s="3">
        <v>44723</v>
      </c>
    </row>
    <row r="247" spans="1:34" hidden="1" x14ac:dyDescent="0.25">
      <c r="A247" t="s">
        <v>1</v>
      </c>
      <c r="B247" t="s">
        <v>20</v>
      </c>
      <c r="C247" t="s">
        <v>391</v>
      </c>
      <c r="D247" t="s">
        <v>50</v>
      </c>
      <c r="E247">
        <v>605507</v>
      </c>
      <c r="F247" t="s">
        <v>51</v>
      </c>
      <c r="G247">
        <v>1.0001599999999999</v>
      </c>
      <c r="H247">
        <v>6</v>
      </c>
      <c r="I247" t="s">
        <v>55</v>
      </c>
      <c r="J247" t="s">
        <v>50</v>
      </c>
      <c r="K247">
        <v>542303</v>
      </c>
      <c r="M247">
        <v>104.5</v>
      </c>
      <c r="N247">
        <v>237</v>
      </c>
      <c r="O247">
        <v>169</v>
      </c>
      <c r="P247">
        <v>5.9171597633136092E-2</v>
      </c>
      <c r="Q247">
        <v>10</v>
      </c>
      <c r="R247">
        <v>104.92</v>
      </c>
      <c r="S247">
        <v>169</v>
      </c>
      <c r="T247">
        <v>122</v>
      </c>
      <c r="U247" s="5">
        <v>7.3770491803278687E-2</v>
      </c>
      <c r="V247">
        <v>9</v>
      </c>
      <c r="W247">
        <v>0.17687074829931901</v>
      </c>
      <c r="X247">
        <v>0.108843537414965</v>
      </c>
      <c r="Y247">
        <v>200</v>
      </c>
      <c r="Z247">
        <v>7</v>
      </c>
      <c r="AA247">
        <v>28.571428571428573</v>
      </c>
      <c r="AB247">
        <v>0.21621621621621601</v>
      </c>
      <c r="AC247">
        <v>0.14864864864864799</v>
      </c>
      <c r="AD247">
        <v>100</v>
      </c>
      <c r="AE247">
        <v>5</v>
      </c>
      <c r="AF247">
        <v>20</v>
      </c>
      <c r="AG247" s="3">
        <v>44723</v>
      </c>
    </row>
    <row r="248" spans="1:34" hidden="1" x14ac:dyDescent="0.25">
      <c r="A248" t="s">
        <v>10</v>
      </c>
      <c r="B248" t="s">
        <v>13</v>
      </c>
      <c r="C248" t="s">
        <v>362</v>
      </c>
      <c r="D248" t="s">
        <v>63</v>
      </c>
      <c r="E248">
        <v>666129</v>
      </c>
      <c r="F248" t="s">
        <v>51</v>
      </c>
      <c r="G248">
        <v>1.11216</v>
      </c>
      <c r="H248">
        <v>9</v>
      </c>
      <c r="I248" t="s">
        <v>132</v>
      </c>
      <c r="J248" t="s">
        <v>50</v>
      </c>
      <c r="K248">
        <v>455117</v>
      </c>
      <c r="M248">
        <v>101.1</v>
      </c>
      <c r="N248">
        <v>149</v>
      </c>
      <c r="O248">
        <v>90</v>
      </c>
      <c r="P248">
        <v>4.4444444444444446E-2</v>
      </c>
      <c r="Q248">
        <v>4</v>
      </c>
      <c r="R248">
        <v>102.92</v>
      </c>
      <c r="S248">
        <v>43</v>
      </c>
      <c r="T248">
        <v>27</v>
      </c>
      <c r="U248" s="5">
        <v>3.7037037037037035E-2</v>
      </c>
      <c r="V248">
        <v>1</v>
      </c>
      <c r="W248">
        <v>0.3</v>
      </c>
      <c r="X248">
        <v>0.2</v>
      </c>
      <c r="Y248">
        <v>18</v>
      </c>
      <c r="Z248">
        <v>1</v>
      </c>
      <c r="AA248">
        <v>18</v>
      </c>
      <c r="AB248">
        <v>0.33333333333333298</v>
      </c>
      <c r="AC248">
        <v>0.16666666666666599</v>
      </c>
      <c r="AD248">
        <v>10</v>
      </c>
      <c r="AE248">
        <v>0</v>
      </c>
      <c r="AF248">
        <v>0</v>
      </c>
      <c r="AG248" s="3">
        <v>44723</v>
      </c>
    </row>
    <row r="249" spans="1:34" hidden="1" x14ac:dyDescent="0.25">
      <c r="A249" t="s">
        <v>26</v>
      </c>
      <c r="B249" t="s">
        <v>5</v>
      </c>
      <c r="C249" t="s">
        <v>293</v>
      </c>
      <c r="D249" t="s">
        <v>50</v>
      </c>
      <c r="E249">
        <v>608337</v>
      </c>
      <c r="F249" t="s">
        <v>61</v>
      </c>
      <c r="G249">
        <v>1.05915</v>
      </c>
      <c r="H249">
        <v>6</v>
      </c>
      <c r="I249" t="s">
        <v>114</v>
      </c>
      <c r="J249" t="s">
        <v>63</v>
      </c>
      <c r="K249">
        <v>663993</v>
      </c>
      <c r="M249">
        <v>102.98</v>
      </c>
      <c r="N249">
        <v>204</v>
      </c>
      <c r="O249">
        <v>144</v>
      </c>
      <c r="P249">
        <v>4.8611111111111112E-2</v>
      </c>
      <c r="Q249">
        <v>7</v>
      </c>
      <c r="R249">
        <v>102.76</v>
      </c>
      <c r="S249">
        <v>144</v>
      </c>
      <c r="T249">
        <v>101</v>
      </c>
      <c r="U249" s="5">
        <v>2.9702970297029702E-2</v>
      </c>
      <c r="V249">
        <v>3</v>
      </c>
      <c r="W249">
        <v>0.35772357723577197</v>
      </c>
      <c r="X249">
        <v>0.17073170731707299</v>
      </c>
      <c r="Y249">
        <v>203</v>
      </c>
      <c r="Z249">
        <v>10</v>
      </c>
      <c r="AA249">
        <v>20.3</v>
      </c>
      <c r="AB249">
        <v>0.36585365853658502</v>
      </c>
      <c r="AC249">
        <v>0.146341463414634</v>
      </c>
      <c r="AD249">
        <v>81</v>
      </c>
      <c r="AE249">
        <v>2</v>
      </c>
      <c r="AF249">
        <v>40.5</v>
      </c>
      <c r="AG249" s="3">
        <v>44723</v>
      </c>
    </row>
    <row r="250" spans="1:34" hidden="1" x14ac:dyDescent="0.25">
      <c r="A250" t="s">
        <v>19</v>
      </c>
      <c r="B250" t="s">
        <v>0</v>
      </c>
      <c r="C250" t="s">
        <v>278</v>
      </c>
      <c r="D250" t="s">
        <v>63</v>
      </c>
      <c r="E250">
        <v>518516</v>
      </c>
      <c r="F250" t="s">
        <v>51</v>
      </c>
      <c r="G250">
        <v>1.2005999999999999</v>
      </c>
      <c r="H250">
        <v>7</v>
      </c>
      <c r="I250" t="s">
        <v>110</v>
      </c>
      <c r="J250" t="s">
        <v>63</v>
      </c>
      <c r="K250">
        <v>546318</v>
      </c>
      <c r="M250">
        <v>102.86</v>
      </c>
      <c r="N250">
        <v>116</v>
      </c>
      <c r="O250">
        <v>83</v>
      </c>
      <c r="P250">
        <v>6.0240963855421686E-2</v>
      </c>
      <c r="Q250">
        <v>5</v>
      </c>
      <c r="R250">
        <v>102.2</v>
      </c>
      <c r="S250">
        <v>26</v>
      </c>
      <c r="T250">
        <v>19</v>
      </c>
      <c r="U250" s="5">
        <v>0</v>
      </c>
      <c r="V250">
        <v>0</v>
      </c>
      <c r="W250">
        <v>0.28571428571428498</v>
      </c>
      <c r="X250">
        <v>0.169312169312169</v>
      </c>
      <c r="Y250">
        <v>251</v>
      </c>
      <c r="Z250">
        <v>10</v>
      </c>
      <c r="AA250">
        <v>25.1</v>
      </c>
      <c r="AB250">
        <v>0.33333333333333298</v>
      </c>
      <c r="AC250">
        <v>0.23076923076923</v>
      </c>
      <c r="AD250">
        <v>50</v>
      </c>
      <c r="AE250">
        <v>1</v>
      </c>
      <c r="AF250">
        <v>50</v>
      </c>
      <c r="AG250" s="3">
        <v>44723</v>
      </c>
    </row>
    <row r="251" spans="1:34" hidden="1" x14ac:dyDescent="0.25">
      <c r="A251" t="s">
        <v>7</v>
      </c>
      <c r="B251" t="s">
        <v>18</v>
      </c>
      <c r="C251" t="s">
        <v>111</v>
      </c>
      <c r="D251" t="s">
        <v>50</v>
      </c>
      <c r="E251">
        <v>593423</v>
      </c>
      <c r="F251" t="s">
        <v>51</v>
      </c>
      <c r="G251">
        <v>0.99861999999999984</v>
      </c>
      <c r="H251">
        <v>5</v>
      </c>
      <c r="I251" t="s">
        <v>266</v>
      </c>
      <c r="J251" t="s">
        <v>50</v>
      </c>
      <c r="K251">
        <v>660757</v>
      </c>
      <c r="M251">
        <v>105.42</v>
      </c>
      <c r="N251">
        <v>57</v>
      </c>
      <c r="O251">
        <v>49</v>
      </c>
      <c r="P251">
        <v>0</v>
      </c>
      <c r="Q251">
        <v>0</v>
      </c>
      <c r="R251">
        <v>105.36</v>
      </c>
      <c r="S251">
        <v>39</v>
      </c>
      <c r="T251">
        <v>34</v>
      </c>
      <c r="U251" s="5">
        <v>0</v>
      </c>
      <c r="V251">
        <v>0</v>
      </c>
      <c r="W251">
        <v>0.19459459459459399</v>
      </c>
      <c r="X251">
        <v>0.118918918918918</v>
      </c>
      <c r="Y251">
        <v>279</v>
      </c>
      <c r="Z251">
        <v>8</v>
      </c>
      <c r="AA251">
        <v>34.875</v>
      </c>
      <c r="AB251">
        <v>0.21839080459770099</v>
      </c>
      <c r="AC251">
        <v>0.114942528735632</v>
      </c>
      <c r="AD251">
        <v>136</v>
      </c>
      <c r="AE251">
        <v>2</v>
      </c>
      <c r="AF251">
        <v>68</v>
      </c>
      <c r="AG251" s="3">
        <v>44723</v>
      </c>
    </row>
    <row r="252" spans="1:34" hidden="1" x14ac:dyDescent="0.25">
      <c r="A252" t="s">
        <v>8</v>
      </c>
      <c r="B252" t="s">
        <v>0</v>
      </c>
      <c r="C252" t="s">
        <v>126</v>
      </c>
      <c r="D252" t="s">
        <v>63</v>
      </c>
      <c r="E252">
        <v>572971</v>
      </c>
      <c r="F252" t="s">
        <v>51</v>
      </c>
      <c r="G252">
        <v>1.2196799999999999</v>
      </c>
      <c r="H252">
        <v>5</v>
      </c>
      <c r="I252" t="s">
        <v>128</v>
      </c>
      <c r="J252" t="s">
        <v>50</v>
      </c>
      <c r="K252">
        <v>663898</v>
      </c>
      <c r="L252">
        <v>4.2</v>
      </c>
      <c r="M252">
        <v>101.5</v>
      </c>
      <c r="N252">
        <v>284</v>
      </c>
      <c r="O252">
        <v>214</v>
      </c>
      <c r="P252">
        <v>3.2710280373831772E-2</v>
      </c>
      <c r="Q252">
        <v>7</v>
      </c>
      <c r="R252">
        <v>102.3</v>
      </c>
      <c r="S252">
        <v>84</v>
      </c>
      <c r="T252">
        <v>64</v>
      </c>
      <c r="U252" s="5">
        <v>4.6875E-2</v>
      </c>
      <c r="V252">
        <v>3</v>
      </c>
      <c r="W252">
        <v>0.17647058823529399</v>
      </c>
      <c r="X252">
        <v>0.10294117647058799</v>
      </c>
      <c r="Y252">
        <v>184</v>
      </c>
      <c r="Z252">
        <v>6</v>
      </c>
      <c r="AA252">
        <v>30.666666666666668</v>
      </c>
      <c r="AB252">
        <v>0.177570093457943</v>
      </c>
      <c r="AC252">
        <v>0.11214953271028</v>
      </c>
      <c r="AD252">
        <v>146</v>
      </c>
      <c r="AE252">
        <v>6</v>
      </c>
      <c r="AF252">
        <v>24.333333333333332</v>
      </c>
      <c r="AG252" s="3">
        <v>44744</v>
      </c>
      <c r="AH252">
        <v>1</v>
      </c>
    </row>
    <row r="253" spans="1:34" hidden="1" x14ac:dyDescent="0.25">
      <c r="A253" t="s">
        <v>25</v>
      </c>
      <c r="B253" t="s">
        <v>15</v>
      </c>
      <c r="C253" t="s">
        <v>305</v>
      </c>
      <c r="D253" t="s">
        <v>50</v>
      </c>
      <c r="E253">
        <v>592346</v>
      </c>
      <c r="F253" t="s">
        <v>61</v>
      </c>
      <c r="G253">
        <v>0.94772000000000012</v>
      </c>
      <c r="H253">
        <v>3</v>
      </c>
      <c r="I253" t="s">
        <v>81</v>
      </c>
      <c r="J253" t="s">
        <v>50</v>
      </c>
      <c r="K253">
        <v>668227</v>
      </c>
      <c r="M253">
        <v>103.4</v>
      </c>
      <c r="N253">
        <v>231</v>
      </c>
      <c r="O253">
        <v>162</v>
      </c>
      <c r="P253">
        <v>4.3209876543209874E-2</v>
      </c>
      <c r="Q253">
        <v>7</v>
      </c>
      <c r="R253">
        <v>103.58</v>
      </c>
      <c r="S253">
        <v>180</v>
      </c>
      <c r="T253">
        <v>122</v>
      </c>
      <c r="U253" s="5">
        <v>4.9180327868852458E-2</v>
      </c>
      <c r="V253">
        <v>6</v>
      </c>
      <c r="W253">
        <v>0.16666666666666599</v>
      </c>
      <c r="X253">
        <v>8.3333333333333301E-2</v>
      </c>
      <c r="Y253">
        <v>13</v>
      </c>
      <c r="Z253">
        <v>2</v>
      </c>
      <c r="AA253">
        <v>6.5</v>
      </c>
      <c r="AB253">
        <v>0.2</v>
      </c>
      <c r="AC253">
        <v>0.1</v>
      </c>
      <c r="AD253">
        <v>11</v>
      </c>
      <c r="AE253">
        <v>2</v>
      </c>
      <c r="AF253">
        <v>5.5</v>
      </c>
      <c r="AG253" s="3">
        <v>44723</v>
      </c>
    </row>
    <row r="254" spans="1:34" hidden="1" x14ac:dyDescent="0.25">
      <c r="A254" t="s">
        <v>19</v>
      </c>
      <c r="B254" t="s">
        <v>0</v>
      </c>
      <c r="C254" t="s">
        <v>278</v>
      </c>
      <c r="D254" t="s">
        <v>63</v>
      </c>
      <c r="E254">
        <v>518516</v>
      </c>
      <c r="F254" t="s">
        <v>51</v>
      </c>
      <c r="G254">
        <v>1.2626999999999999</v>
      </c>
      <c r="H254">
        <v>2</v>
      </c>
      <c r="I254" t="s">
        <v>159</v>
      </c>
      <c r="J254" t="s">
        <v>50</v>
      </c>
      <c r="K254">
        <v>656555</v>
      </c>
      <c r="M254">
        <v>102.5</v>
      </c>
      <c r="N254">
        <v>245</v>
      </c>
      <c r="O254">
        <v>152</v>
      </c>
      <c r="P254">
        <v>7.2368421052631582E-2</v>
      </c>
      <c r="Q254">
        <v>11</v>
      </c>
      <c r="R254">
        <v>103</v>
      </c>
      <c r="S254">
        <v>60</v>
      </c>
      <c r="T254">
        <v>37</v>
      </c>
      <c r="U254" s="5">
        <v>8.1081081081081086E-2</v>
      </c>
      <c r="V254">
        <v>3</v>
      </c>
      <c r="W254">
        <v>0.28571428571428498</v>
      </c>
      <c r="X254">
        <v>0.169312169312169</v>
      </c>
      <c r="Y254">
        <v>251</v>
      </c>
      <c r="Z254">
        <v>10</v>
      </c>
      <c r="AA254">
        <v>25.1</v>
      </c>
      <c r="AB254">
        <v>0.27333333333333298</v>
      </c>
      <c r="AC254">
        <v>0.15333333333333299</v>
      </c>
      <c r="AD254">
        <v>201</v>
      </c>
      <c r="AE254">
        <v>9</v>
      </c>
      <c r="AF254">
        <v>22.333333333333332</v>
      </c>
      <c r="AG254" s="3">
        <v>44723</v>
      </c>
    </row>
    <row r="255" spans="1:34" hidden="1" x14ac:dyDescent="0.25">
      <c r="A255" t="s">
        <v>1</v>
      </c>
      <c r="B255" t="s">
        <v>20</v>
      </c>
      <c r="C255" t="s">
        <v>391</v>
      </c>
      <c r="D255" t="s">
        <v>50</v>
      </c>
      <c r="E255">
        <v>605507</v>
      </c>
      <c r="F255" t="s">
        <v>51</v>
      </c>
      <c r="G255">
        <v>1.0001599999999999</v>
      </c>
      <c r="H255">
        <v>1</v>
      </c>
      <c r="I255" t="s">
        <v>52</v>
      </c>
      <c r="J255" t="s">
        <v>50</v>
      </c>
      <c r="K255">
        <v>660670</v>
      </c>
      <c r="L255">
        <v>2.4500000000000002</v>
      </c>
      <c r="M255">
        <v>106</v>
      </c>
      <c r="N255">
        <v>135</v>
      </c>
      <c r="O255">
        <v>79</v>
      </c>
      <c r="P255">
        <v>6.3291139240506333E-2</v>
      </c>
      <c r="Q255">
        <v>5</v>
      </c>
      <c r="R255">
        <v>105.74</v>
      </c>
      <c r="S255">
        <v>101</v>
      </c>
      <c r="T255">
        <v>60</v>
      </c>
      <c r="U255" s="5">
        <v>3.3333333333333333E-2</v>
      </c>
      <c r="V255">
        <v>2</v>
      </c>
      <c r="W255">
        <v>0.17687074829931901</v>
      </c>
      <c r="X255">
        <v>0.108843537414965</v>
      </c>
      <c r="Y255">
        <v>200</v>
      </c>
      <c r="Z255">
        <v>7</v>
      </c>
      <c r="AA255">
        <v>28.571428571428573</v>
      </c>
      <c r="AB255">
        <v>0.21621621621621601</v>
      </c>
      <c r="AC255">
        <v>0.14864864864864799</v>
      </c>
      <c r="AD255">
        <v>100</v>
      </c>
      <c r="AE255">
        <v>5</v>
      </c>
      <c r="AF255">
        <v>20</v>
      </c>
      <c r="AG255" s="3">
        <v>44723</v>
      </c>
      <c r="AH255">
        <v>1</v>
      </c>
    </row>
    <row r="256" spans="1:34" hidden="1" x14ac:dyDescent="0.25">
      <c r="A256" t="s">
        <v>8</v>
      </c>
      <c r="B256" t="s">
        <v>21</v>
      </c>
      <c r="C256" t="s">
        <v>314</v>
      </c>
      <c r="D256" t="s">
        <v>63</v>
      </c>
      <c r="E256">
        <v>605483</v>
      </c>
      <c r="F256" t="s">
        <v>61</v>
      </c>
      <c r="G256">
        <v>0.98980000000000001</v>
      </c>
      <c r="H256">
        <v>4</v>
      </c>
      <c r="I256" t="s">
        <v>127</v>
      </c>
      <c r="J256" t="s">
        <v>50</v>
      </c>
      <c r="K256">
        <v>543068</v>
      </c>
      <c r="M256">
        <v>102.12</v>
      </c>
      <c r="N256">
        <v>254</v>
      </c>
      <c r="O256">
        <v>165</v>
      </c>
      <c r="P256">
        <v>8.4848484848484854E-2</v>
      </c>
      <c r="Q256">
        <v>14</v>
      </c>
      <c r="R256">
        <v>102.46</v>
      </c>
      <c r="S256">
        <v>63</v>
      </c>
      <c r="T256">
        <v>38</v>
      </c>
      <c r="U256" s="5">
        <v>0.10526315789473684</v>
      </c>
      <c r="V256">
        <v>4</v>
      </c>
      <c r="W256">
        <v>0.38</v>
      </c>
      <c r="X256">
        <v>0.18</v>
      </c>
      <c r="Y256">
        <v>83</v>
      </c>
      <c r="Z256">
        <v>2</v>
      </c>
      <c r="AA256">
        <v>41.5</v>
      </c>
      <c r="AB256">
        <v>0.42499999999999999</v>
      </c>
      <c r="AC256">
        <v>0.2</v>
      </c>
      <c r="AD256">
        <v>67</v>
      </c>
      <c r="AE256">
        <v>2</v>
      </c>
      <c r="AF256">
        <v>33.5</v>
      </c>
      <c r="AG256" s="3">
        <v>44724</v>
      </c>
    </row>
    <row r="257" spans="1:35" hidden="1" x14ac:dyDescent="0.25">
      <c r="A257" t="s">
        <v>2</v>
      </c>
      <c r="B257" t="s">
        <v>64</v>
      </c>
      <c r="C257" t="s">
        <v>334</v>
      </c>
      <c r="D257" t="s">
        <v>63</v>
      </c>
      <c r="E257">
        <v>663738</v>
      </c>
      <c r="F257" t="s">
        <v>61</v>
      </c>
      <c r="G257">
        <v>0.92904000000000009</v>
      </c>
      <c r="H257">
        <v>4</v>
      </c>
      <c r="I257" t="s">
        <v>199</v>
      </c>
      <c r="J257" t="s">
        <v>50</v>
      </c>
      <c r="K257">
        <v>663624</v>
      </c>
      <c r="M257">
        <v>104.52</v>
      </c>
      <c r="N257">
        <v>197</v>
      </c>
      <c r="O257">
        <v>135</v>
      </c>
      <c r="P257">
        <v>5.9259259259259262E-2</v>
      </c>
      <c r="Q257">
        <v>8</v>
      </c>
      <c r="R257">
        <v>105.8</v>
      </c>
      <c r="S257">
        <v>48</v>
      </c>
      <c r="T257">
        <v>33</v>
      </c>
      <c r="U257" s="5">
        <v>3.0303030303030304E-2</v>
      </c>
      <c r="V257">
        <v>1</v>
      </c>
      <c r="W257">
        <v>0.26451612903225802</v>
      </c>
      <c r="X257">
        <v>0.11612903225806399</v>
      </c>
      <c r="Y257">
        <v>221</v>
      </c>
      <c r="Z257">
        <v>8</v>
      </c>
      <c r="AA257">
        <v>27.625</v>
      </c>
      <c r="AB257">
        <v>0.27659574468085102</v>
      </c>
      <c r="AC257">
        <v>0.12765957446808501</v>
      </c>
      <c r="AD257">
        <v>203</v>
      </c>
      <c r="AE257">
        <v>8</v>
      </c>
      <c r="AF257">
        <v>25.375</v>
      </c>
      <c r="AG257" s="3">
        <v>44723</v>
      </c>
    </row>
    <row r="258" spans="1:35" hidden="1" x14ac:dyDescent="0.25">
      <c r="A258" t="s">
        <v>18</v>
      </c>
      <c r="B258" t="s">
        <v>7</v>
      </c>
      <c r="C258" t="s">
        <v>280</v>
      </c>
      <c r="D258" t="s">
        <v>50</v>
      </c>
      <c r="E258">
        <v>668676</v>
      </c>
      <c r="F258" t="s">
        <v>61</v>
      </c>
      <c r="G258">
        <v>0.99861999999999984</v>
      </c>
      <c r="H258">
        <v>5</v>
      </c>
      <c r="I258" t="s">
        <v>106</v>
      </c>
      <c r="J258" t="s">
        <v>50</v>
      </c>
      <c r="K258">
        <v>669221</v>
      </c>
      <c r="L258">
        <v>4.5999999999999996</v>
      </c>
      <c r="M258">
        <v>102.22</v>
      </c>
      <c r="N258">
        <v>217</v>
      </c>
      <c r="O258">
        <v>137</v>
      </c>
      <c r="P258">
        <v>4.3795620437956206E-2</v>
      </c>
      <c r="Q258">
        <v>6</v>
      </c>
      <c r="R258">
        <v>102.42</v>
      </c>
      <c r="S258">
        <v>153</v>
      </c>
      <c r="T258">
        <v>102</v>
      </c>
      <c r="U258" s="5">
        <v>2.9411764705882353E-2</v>
      </c>
      <c r="V258">
        <v>3</v>
      </c>
      <c r="W258">
        <v>0.27777777777777701</v>
      </c>
      <c r="X258">
        <v>0.16666666666666599</v>
      </c>
      <c r="Y258">
        <v>238</v>
      </c>
      <c r="Z258">
        <v>9</v>
      </c>
      <c r="AA258">
        <v>26.444444444444443</v>
      </c>
      <c r="AB258">
        <v>0.25</v>
      </c>
      <c r="AC258">
        <v>0.16666666666666599</v>
      </c>
      <c r="AD258">
        <v>129</v>
      </c>
      <c r="AE258">
        <v>4</v>
      </c>
      <c r="AF258">
        <v>32.25</v>
      </c>
      <c r="AG258" s="3">
        <v>44723</v>
      </c>
      <c r="AH258">
        <v>1</v>
      </c>
    </row>
    <row r="259" spans="1:35" hidden="1" x14ac:dyDescent="0.25">
      <c r="A259" t="s">
        <v>18</v>
      </c>
      <c r="B259" t="s">
        <v>7</v>
      </c>
      <c r="C259" t="s">
        <v>280</v>
      </c>
      <c r="D259" t="s">
        <v>50</v>
      </c>
      <c r="E259">
        <v>668676</v>
      </c>
      <c r="F259" t="s">
        <v>61</v>
      </c>
      <c r="G259">
        <v>1.1005199999999999</v>
      </c>
      <c r="H259">
        <v>4</v>
      </c>
      <c r="I259" t="s">
        <v>393</v>
      </c>
      <c r="J259" t="s">
        <v>63</v>
      </c>
      <c r="K259">
        <v>664913</v>
      </c>
      <c r="L259">
        <v>4.5999999999999996</v>
      </c>
      <c r="M259">
        <v>103.56</v>
      </c>
      <c r="N259">
        <v>186</v>
      </c>
      <c r="O259">
        <v>119</v>
      </c>
      <c r="P259">
        <v>5.0420168067226892E-2</v>
      </c>
      <c r="Q259">
        <v>6</v>
      </c>
      <c r="R259">
        <v>103.68</v>
      </c>
      <c r="S259">
        <v>161</v>
      </c>
      <c r="T259">
        <v>104</v>
      </c>
      <c r="U259" s="5">
        <v>4.807692307692308E-2</v>
      </c>
      <c r="V259">
        <v>5</v>
      </c>
      <c r="W259">
        <v>0.27777777777777701</v>
      </c>
      <c r="X259">
        <v>0.16666666666666599</v>
      </c>
      <c r="Y259">
        <v>238</v>
      </c>
      <c r="Z259">
        <v>9</v>
      </c>
      <c r="AA259">
        <v>26.444444444444443</v>
      </c>
      <c r="AB259">
        <v>0.30952380952380898</v>
      </c>
      <c r="AC259">
        <v>0.16666666666666599</v>
      </c>
      <c r="AD259">
        <v>109</v>
      </c>
      <c r="AE259">
        <v>5</v>
      </c>
      <c r="AF259">
        <v>21.8</v>
      </c>
      <c r="AG259" s="3">
        <v>44723</v>
      </c>
      <c r="AH259">
        <v>1</v>
      </c>
    </row>
    <row r="260" spans="1:35" hidden="1" x14ac:dyDescent="0.25">
      <c r="A260" t="s">
        <v>27</v>
      </c>
      <c r="B260" t="s">
        <v>9</v>
      </c>
      <c r="C260" t="s">
        <v>133</v>
      </c>
      <c r="D260" t="s">
        <v>50</v>
      </c>
      <c r="E260">
        <v>689225</v>
      </c>
      <c r="F260" t="s">
        <v>61</v>
      </c>
      <c r="G260">
        <v>1.01376</v>
      </c>
      <c r="H260">
        <v>4</v>
      </c>
      <c r="I260" t="s">
        <v>168</v>
      </c>
      <c r="J260" t="s">
        <v>50</v>
      </c>
      <c r="K260">
        <v>606192</v>
      </c>
      <c r="M260">
        <v>104.06</v>
      </c>
      <c r="N260">
        <v>137</v>
      </c>
      <c r="O260">
        <v>91</v>
      </c>
      <c r="P260">
        <v>3.2967032967032968E-2</v>
      </c>
      <c r="Q260">
        <v>3</v>
      </c>
      <c r="R260">
        <v>103.6</v>
      </c>
      <c r="S260">
        <v>116</v>
      </c>
      <c r="T260">
        <v>75</v>
      </c>
      <c r="U260" s="5">
        <v>0.04</v>
      </c>
      <c r="V260">
        <v>3</v>
      </c>
      <c r="W260">
        <v>0.38059701492537301</v>
      </c>
      <c r="X260">
        <v>0.20895522388059701</v>
      </c>
      <c r="Y260">
        <v>178</v>
      </c>
      <c r="Z260">
        <v>12</v>
      </c>
      <c r="AA260">
        <v>14.833333333333334</v>
      </c>
      <c r="AB260">
        <v>0.4</v>
      </c>
      <c r="AC260">
        <v>0.26250000000000001</v>
      </c>
      <c r="AD260">
        <v>104</v>
      </c>
      <c r="AE260">
        <v>8</v>
      </c>
      <c r="AF260">
        <v>13</v>
      </c>
      <c r="AG260" s="3">
        <v>44723</v>
      </c>
    </row>
    <row r="261" spans="1:35" hidden="1" x14ac:dyDescent="0.25">
      <c r="A261" t="s">
        <v>3</v>
      </c>
      <c r="B261" t="s">
        <v>22</v>
      </c>
      <c r="C261" t="s">
        <v>142</v>
      </c>
      <c r="D261" t="s">
        <v>50</v>
      </c>
      <c r="E261">
        <v>669923</v>
      </c>
      <c r="F261" t="s">
        <v>61</v>
      </c>
      <c r="G261">
        <v>1.04</v>
      </c>
      <c r="H261">
        <v>1</v>
      </c>
      <c r="I261" t="s">
        <v>59</v>
      </c>
      <c r="J261" t="s">
        <v>50</v>
      </c>
      <c r="K261">
        <v>596115</v>
      </c>
      <c r="M261">
        <v>102.4</v>
      </c>
      <c r="N261">
        <v>227</v>
      </c>
      <c r="O261">
        <v>130</v>
      </c>
      <c r="P261">
        <v>6.9230769230769235E-2</v>
      </c>
      <c r="Q261">
        <v>9</v>
      </c>
      <c r="R261">
        <v>102.69999999999899</v>
      </c>
      <c r="S261">
        <v>179</v>
      </c>
      <c r="T261">
        <v>106</v>
      </c>
      <c r="U261" s="5">
        <v>5.6603773584905662E-2</v>
      </c>
      <c r="V261">
        <v>6</v>
      </c>
      <c r="W261">
        <v>0.35416666666666602</v>
      </c>
      <c r="X261">
        <v>0.22916666666666599</v>
      </c>
      <c r="Y261">
        <v>131</v>
      </c>
      <c r="Z261">
        <v>5</v>
      </c>
      <c r="AA261">
        <v>26.2</v>
      </c>
      <c r="AB261">
        <v>0.33333333333333298</v>
      </c>
      <c r="AC261">
        <v>0.24444444444444399</v>
      </c>
      <c r="AD261">
        <v>60</v>
      </c>
      <c r="AE261">
        <v>4</v>
      </c>
      <c r="AF261">
        <v>15</v>
      </c>
      <c r="AG261" s="3">
        <v>44723</v>
      </c>
    </row>
    <row r="262" spans="1:35" hidden="1" x14ac:dyDescent="0.25">
      <c r="A262" t="s">
        <v>14</v>
      </c>
      <c r="B262" t="s">
        <v>28</v>
      </c>
      <c r="C262" t="s">
        <v>211</v>
      </c>
      <c r="D262" t="s">
        <v>63</v>
      </c>
      <c r="E262">
        <v>571578</v>
      </c>
      <c r="F262" t="s">
        <v>61</v>
      </c>
      <c r="G262">
        <v>1.0496700000000001</v>
      </c>
      <c r="H262">
        <v>7</v>
      </c>
      <c r="I262" t="s">
        <v>271</v>
      </c>
      <c r="J262" t="s">
        <v>38</v>
      </c>
      <c r="K262">
        <v>605170</v>
      </c>
      <c r="M262">
        <v>102.16</v>
      </c>
      <c r="N262">
        <v>93</v>
      </c>
      <c r="O262">
        <v>63</v>
      </c>
      <c r="P262">
        <v>6.3492063492063489E-2</v>
      </c>
      <c r="Q262">
        <v>4</v>
      </c>
      <c r="R262">
        <v>102.9</v>
      </c>
      <c r="S262">
        <v>40</v>
      </c>
      <c r="T262">
        <v>24</v>
      </c>
      <c r="U262" s="5">
        <v>8.3333333333333329E-2</v>
      </c>
      <c r="V262">
        <v>2</v>
      </c>
      <c r="W262">
        <v>0.20873786407766901</v>
      </c>
      <c r="X262">
        <v>0.12135922330097</v>
      </c>
      <c r="Y262">
        <v>285</v>
      </c>
      <c r="Z262">
        <v>7</v>
      </c>
      <c r="AA262">
        <v>40.714285714285715</v>
      </c>
      <c r="AB262">
        <v>0.22641509433962201</v>
      </c>
      <c r="AC262">
        <v>0.14465408805031399</v>
      </c>
      <c r="AD262">
        <v>223</v>
      </c>
      <c r="AE262">
        <v>7</v>
      </c>
      <c r="AF262">
        <v>31.857142857142858</v>
      </c>
      <c r="AG262" s="3">
        <v>44723</v>
      </c>
    </row>
    <row r="263" spans="1:35" hidden="1" x14ac:dyDescent="0.25">
      <c r="A263" t="s">
        <v>27</v>
      </c>
      <c r="B263" t="s">
        <v>9</v>
      </c>
      <c r="C263" t="s">
        <v>133</v>
      </c>
      <c r="D263" t="s">
        <v>50</v>
      </c>
      <c r="E263">
        <v>689225</v>
      </c>
      <c r="F263" t="s">
        <v>61</v>
      </c>
      <c r="G263">
        <v>1.01376</v>
      </c>
      <c r="H263">
        <v>3</v>
      </c>
      <c r="I263" t="s">
        <v>166</v>
      </c>
      <c r="J263" t="s">
        <v>50</v>
      </c>
      <c r="K263">
        <v>665489</v>
      </c>
      <c r="M263">
        <v>108.12</v>
      </c>
      <c r="N263">
        <v>234</v>
      </c>
      <c r="O263">
        <v>170</v>
      </c>
      <c r="P263">
        <v>7.6470588235294124E-2</v>
      </c>
      <c r="Q263">
        <v>13</v>
      </c>
      <c r="R263">
        <v>107.78</v>
      </c>
      <c r="S263">
        <v>203</v>
      </c>
      <c r="T263">
        <v>145</v>
      </c>
      <c r="U263" s="5">
        <v>7.586206896551724E-2</v>
      </c>
      <c r="V263">
        <v>11</v>
      </c>
      <c r="W263">
        <v>0.38059701492537301</v>
      </c>
      <c r="X263">
        <v>0.20895522388059701</v>
      </c>
      <c r="Y263">
        <v>178</v>
      </c>
      <c r="Z263">
        <v>12</v>
      </c>
      <c r="AA263">
        <v>14.833333333333334</v>
      </c>
      <c r="AB263">
        <v>0.4</v>
      </c>
      <c r="AC263">
        <v>0.26250000000000001</v>
      </c>
      <c r="AD263">
        <v>104</v>
      </c>
      <c r="AE263">
        <v>8</v>
      </c>
      <c r="AF263">
        <v>13</v>
      </c>
      <c r="AG263" s="3">
        <v>44723</v>
      </c>
    </row>
    <row r="264" spans="1:35" hidden="1" x14ac:dyDescent="0.25">
      <c r="A264" t="s">
        <v>1</v>
      </c>
      <c r="B264" t="s">
        <v>20</v>
      </c>
      <c r="C264" t="s">
        <v>391</v>
      </c>
      <c r="D264" t="s">
        <v>50</v>
      </c>
      <c r="E264">
        <v>605507</v>
      </c>
      <c r="F264" t="s">
        <v>51</v>
      </c>
      <c r="G264">
        <v>1.0001599999999999</v>
      </c>
      <c r="H264">
        <v>7</v>
      </c>
      <c r="I264" t="s">
        <v>228</v>
      </c>
      <c r="J264" t="s">
        <v>50</v>
      </c>
      <c r="K264">
        <v>661388</v>
      </c>
      <c r="M264">
        <v>104.82</v>
      </c>
      <c r="N264">
        <v>93</v>
      </c>
      <c r="O264">
        <v>57</v>
      </c>
      <c r="P264">
        <v>0.14035087719298245</v>
      </c>
      <c r="Q264">
        <v>8</v>
      </c>
      <c r="R264">
        <v>104.04</v>
      </c>
      <c r="S264">
        <v>60</v>
      </c>
      <c r="T264">
        <v>38</v>
      </c>
      <c r="U264" s="5">
        <v>0.15789473684210525</v>
      </c>
      <c r="V264">
        <v>6</v>
      </c>
      <c r="W264">
        <v>0.17687074829931901</v>
      </c>
      <c r="X264">
        <v>0.108843537414965</v>
      </c>
      <c r="Y264">
        <v>200</v>
      </c>
      <c r="Z264">
        <v>7</v>
      </c>
      <c r="AA264">
        <v>28.571428571428573</v>
      </c>
      <c r="AB264">
        <v>0.21621621621621601</v>
      </c>
      <c r="AC264">
        <v>0.14864864864864799</v>
      </c>
      <c r="AD264">
        <v>100</v>
      </c>
      <c r="AE264">
        <v>5</v>
      </c>
      <c r="AF264">
        <v>20</v>
      </c>
      <c r="AG264" s="3">
        <v>44723</v>
      </c>
    </row>
    <row r="265" spans="1:35" hidden="1" x14ac:dyDescent="0.25">
      <c r="A265" t="s">
        <v>14</v>
      </c>
      <c r="B265" t="s">
        <v>28</v>
      </c>
      <c r="C265" t="s">
        <v>211</v>
      </c>
      <c r="D265" t="s">
        <v>63</v>
      </c>
      <c r="E265">
        <v>571578</v>
      </c>
      <c r="F265" t="s">
        <v>61</v>
      </c>
      <c r="G265">
        <v>1.0496700000000001</v>
      </c>
      <c r="H265">
        <v>2</v>
      </c>
      <c r="I265" t="s">
        <v>270</v>
      </c>
      <c r="J265" t="s">
        <v>50</v>
      </c>
      <c r="K265">
        <v>642715</v>
      </c>
      <c r="M265">
        <v>102.62</v>
      </c>
      <c r="N265">
        <v>160</v>
      </c>
      <c r="O265">
        <v>96</v>
      </c>
      <c r="P265">
        <v>0.10416666666666667</v>
      </c>
      <c r="Q265">
        <v>10</v>
      </c>
      <c r="R265">
        <v>104.4</v>
      </c>
      <c r="S265">
        <v>36</v>
      </c>
      <c r="T265">
        <v>21</v>
      </c>
      <c r="U265" s="5">
        <v>9.5238095238095233E-2</v>
      </c>
      <c r="V265">
        <v>2</v>
      </c>
      <c r="W265">
        <v>0.20873786407766901</v>
      </c>
      <c r="X265">
        <v>0.12135922330097</v>
      </c>
      <c r="Y265">
        <v>285</v>
      </c>
      <c r="Z265">
        <v>7</v>
      </c>
      <c r="AA265">
        <v>40.714285714285715</v>
      </c>
      <c r="AB265">
        <v>0.22641509433962201</v>
      </c>
      <c r="AC265">
        <v>0.14465408805031399</v>
      </c>
      <c r="AD265">
        <v>223</v>
      </c>
      <c r="AE265">
        <v>7</v>
      </c>
      <c r="AF265">
        <v>31.857142857142858</v>
      </c>
      <c r="AG265" s="3">
        <v>44723</v>
      </c>
    </row>
    <row r="266" spans="1:35" hidden="1" x14ac:dyDescent="0.25">
      <c r="A266" t="s">
        <v>3</v>
      </c>
      <c r="B266" t="s">
        <v>22</v>
      </c>
      <c r="C266" t="s">
        <v>142</v>
      </c>
      <c r="D266" t="s">
        <v>50</v>
      </c>
      <c r="E266">
        <v>669923</v>
      </c>
      <c r="F266" t="s">
        <v>61</v>
      </c>
      <c r="G266">
        <v>1.04</v>
      </c>
      <c r="H266">
        <v>4</v>
      </c>
      <c r="I266" t="s">
        <v>58</v>
      </c>
      <c r="J266" t="s">
        <v>50</v>
      </c>
      <c r="K266">
        <v>593428</v>
      </c>
      <c r="M266">
        <v>101.9</v>
      </c>
      <c r="N266">
        <v>239</v>
      </c>
      <c r="O266">
        <v>167</v>
      </c>
      <c r="P266">
        <v>3.5928143712574849E-2</v>
      </c>
      <c r="Q266">
        <v>6</v>
      </c>
      <c r="R266">
        <v>102</v>
      </c>
      <c r="S266">
        <v>188</v>
      </c>
      <c r="T266">
        <v>128</v>
      </c>
      <c r="U266" s="5">
        <v>3.90625E-2</v>
      </c>
      <c r="V266">
        <v>5</v>
      </c>
      <c r="W266">
        <v>0.35416666666666602</v>
      </c>
      <c r="X266">
        <v>0.22916666666666599</v>
      </c>
      <c r="Y266">
        <v>131</v>
      </c>
      <c r="Z266">
        <v>5</v>
      </c>
      <c r="AA266">
        <v>26.2</v>
      </c>
      <c r="AB266">
        <v>0.33333333333333298</v>
      </c>
      <c r="AC266">
        <v>0.24444444444444399</v>
      </c>
      <c r="AD266">
        <v>60</v>
      </c>
      <c r="AE266">
        <v>4</v>
      </c>
      <c r="AF266">
        <v>15</v>
      </c>
      <c r="AG266" s="3">
        <v>44723</v>
      </c>
    </row>
    <row r="267" spans="1:35" hidden="1" x14ac:dyDescent="0.25">
      <c r="A267" t="s">
        <v>25</v>
      </c>
      <c r="B267" t="s">
        <v>15</v>
      </c>
      <c r="C267" t="s">
        <v>305</v>
      </c>
      <c r="D267" t="s">
        <v>50</v>
      </c>
      <c r="E267">
        <v>592346</v>
      </c>
      <c r="F267" t="s">
        <v>61</v>
      </c>
      <c r="G267">
        <v>0.94772000000000012</v>
      </c>
      <c r="H267">
        <v>5</v>
      </c>
      <c r="I267" t="s">
        <v>79</v>
      </c>
      <c r="J267" t="s">
        <v>50</v>
      </c>
      <c r="K267">
        <v>650490</v>
      </c>
      <c r="M267">
        <v>104.62</v>
      </c>
      <c r="N267">
        <v>198</v>
      </c>
      <c r="O267">
        <v>141</v>
      </c>
      <c r="P267">
        <v>2.1276595744680851E-2</v>
      </c>
      <c r="Q267">
        <v>3</v>
      </c>
      <c r="R267">
        <v>104.06</v>
      </c>
      <c r="S267">
        <v>140</v>
      </c>
      <c r="T267">
        <v>94</v>
      </c>
      <c r="U267" s="5">
        <v>1.0638297872340425E-2</v>
      </c>
      <c r="V267">
        <v>1</v>
      </c>
      <c r="W267">
        <v>0.16666666666666599</v>
      </c>
      <c r="X267">
        <v>8.3333333333333301E-2</v>
      </c>
      <c r="Y267">
        <v>13</v>
      </c>
      <c r="Z267">
        <v>2</v>
      </c>
      <c r="AA267">
        <v>6.5</v>
      </c>
      <c r="AB267">
        <v>0.2</v>
      </c>
      <c r="AC267">
        <v>0.1</v>
      </c>
      <c r="AD267">
        <v>11</v>
      </c>
      <c r="AE267">
        <v>2</v>
      </c>
      <c r="AF267">
        <v>5.5</v>
      </c>
      <c r="AG267" s="3">
        <v>44723</v>
      </c>
    </row>
    <row r="268" spans="1:35" hidden="1" x14ac:dyDescent="0.25">
      <c r="A268" t="s">
        <v>10</v>
      </c>
      <c r="B268" t="s">
        <v>13</v>
      </c>
      <c r="C268" t="s">
        <v>362</v>
      </c>
      <c r="D268" t="s">
        <v>63</v>
      </c>
      <c r="E268">
        <v>666129</v>
      </c>
      <c r="F268" t="s">
        <v>51</v>
      </c>
      <c r="G268">
        <v>1.0625100000000001</v>
      </c>
      <c r="H268">
        <v>4</v>
      </c>
      <c r="I268" t="s">
        <v>67</v>
      </c>
      <c r="J268" t="s">
        <v>63</v>
      </c>
      <c r="K268">
        <v>670541</v>
      </c>
      <c r="M268">
        <v>106.56</v>
      </c>
      <c r="N268">
        <v>218</v>
      </c>
      <c r="O268">
        <v>155</v>
      </c>
      <c r="P268">
        <v>0.10967741935483871</v>
      </c>
      <c r="Q268">
        <v>17</v>
      </c>
      <c r="R268">
        <v>106.26</v>
      </c>
      <c r="S268">
        <v>78</v>
      </c>
      <c r="T268">
        <v>49</v>
      </c>
      <c r="U268" s="5">
        <v>6.1224489795918366E-2</v>
      </c>
      <c r="V268">
        <v>3</v>
      </c>
      <c r="W268">
        <v>0.3</v>
      </c>
      <c r="X268">
        <v>0.2</v>
      </c>
      <c r="Y268">
        <v>18</v>
      </c>
      <c r="Z268">
        <v>1</v>
      </c>
      <c r="AA268">
        <v>18</v>
      </c>
      <c r="AB268">
        <v>0.25</v>
      </c>
      <c r="AC268">
        <v>0.25</v>
      </c>
      <c r="AD268">
        <v>8</v>
      </c>
      <c r="AE268">
        <v>1</v>
      </c>
      <c r="AF268">
        <v>8</v>
      </c>
      <c r="AG268" s="3">
        <v>44723</v>
      </c>
    </row>
    <row r="269" spans="1:35" hidden="1" x14ac:dyDescent="0.25">
      <c r="A269" t="s">
        <v>17</v>
      </c>
      <c r="B269" t="s">
        <v>4</v>
      </c>
      <c r="C269" t="s">
        <v>282</v>
      </c>
      <c r="D269" t="s">
        <v>50</v>
      </c>
      <c r="E269">
        <v>624522</v>
      </c>
      <c r="F269" t="s">
        <v>51</v>
      </c>
      <c r="G269">
        <v>1.05264</v>
      </c>
      <c r="H269">
        <v>1</v>
      </c>
      <c r="I269" t="s">
        <v>254</v>
      </c>
      <c r="J269" t="s">
        <v>50</v>
      </c>
      <c r="K269">
        <v>592450</v>
      </c>
      <c r="M269">
        <v>107.7</v>
      </c>
      <c r="N269">
        <v>246</v>
      </c>
      <c r="O269">
        <v>159</v>
      </c>
      <c r="P269">
        <v>0.15094339622641509</v>
      </c>
      <c r="Q269">
        <v>24</v>
      </c>
      <c r="R269">
        <v>107.86</v>
      </c>
      <c r="S269">
        <v>172</v>
      </c>
      <c r="T269">
        <v>117</v>
      </c>
      <c r="U269" s="5">
        <v>0.1623931623931624</v>
      </c>
      <c r="V269">
        <v>19</v>
      </c>
      <c r="W269">
        <v>0.233082706766917</v>
      </c>
      <c r="X269">
        <v>0.13533834586466101</v>
      </c>
      <c r="Y269">
        <v>193</v>
      </c>
      <c r="Z269">
        <v>6</v>
      </c>
      <c r="AA269">
        <v>32.166666666666664</v>
      </c>
      <c r="AB269">
        <v>0.25581395348837199</v>
      </c>
      <c r="AC269">
        <v>0.127906976744186</v>
      </c>
      <c r="AD269">
        <v>112</v>
      </c>
      <c r="AE269">
        <v>5</v>
      </c>
      <c r="AF269">
        <v>22.4</v>
      </c>
      <c r="AG269" s="3">
        <v>44724</v>
      </c>
    </row>
    <row r="270" spans="1:35" hidden="1" x14ac:dyDescent="0.25">
      <c r="A270" t="s">
        <v>1</v>
      </c>
      <c r="B270" t="s">
        <v>20</v>
      </c>
      <c r="C270" t="s">
        <v>384</v>
      </c>
      <c r="D270" t="s">
        <v>63</v>
      </c>
      <c r="E270">
        <v>500779</v>
      </c>
      <c r="F270" t="s">
        <v>51</v>
      </c>
      <c r="G270">
        <v>1.0001599999999999</v>
      </c>
      <c r="H270">
        <v>8</v>
      </c>
      <c r="I270" t="s">
        <v>239</v>
      </c>
      <c r="J270" t="s">
        <v>50</v>
      </c>
      <c r="K270">
        <v>594807</v>
      </c>
      <c r="L270">
        <v>3.4</v>
      </c>
      <c r="M270">
        <v>101.96</v>
      </c>
      <c r="N270">
        <v>219</v>
      </c>
      <c r="O270">
        <v>133</v>
      </c>
      <c r="P270">
        <v>3.007518796992481E-2</v>
      </c>
      <c r="Q270">
        <v>4</v>
      </c>
      <c r="R270">
        <v>104.9</v>
      </c>
      <c r="S270">
        <v>51</v>
      </c>
      <c r="T270">
        <v>32</v>
      </c>
      <c r="U270" s="5">
        <v>6.25E-2</v>
      </c>
      <c r="V270">
        <v>2</v>
      </c>
      <c r="W270">
        <v>0.234567901234567</v>
      </c>
      <c r="X270">
        <v>0.11111111111111099</v>
      </c>
      <c r="Y270">
        <v>227</v>
      </c>
      <c r="Z270">
        <v>2</v>
      </c>
      <c r="AA270">
        <v>113.5</v>
      </c>
      <c r="AB270">
        <v>0.24460431654676201</v>
      </c>
      <c r="AC270">
        <v>0.12230215827338101</v>
      </c>
      <c r="AD270">
        <v>187</v>
      </c>
      <c r="AE270">
        <v>2</v>
      </c>
      <c r="AF270">
        <v>93.5</v>
      </c>
      <c r="AG270" s="3">
        <v>44724</v>
      </c>
      <c r="AH270">
        <v>1</v>
      </c>
      <c r="AI270" t="s">
        <v>416</v>
      </c>
    </row>
    <row r="271" spans="1:35" hidden="1" x14ac:dyDescent="0.25">
      <c r="A271" t="s">
        <v>26</v>
      </c>
      <c r="B271" t="s">
        <v>5</v>
      </c>
      <c r="C271" t="s">
        <v>183</v>
      </c>
      <c r="D271" t="s">
        <v>50</v>
      </c>
      <c r="E271">
        <v>656629</v>
      </c>
      <c r="F271" t="s">
        <v>61</v>
      </c>
      <c r="G271">
        <v>1.2275200000000002</v>
      </c>
      <c r="H271">
        <v>3</v>
      </c>
      <c r="I271" t="s">
        <v>197</v>
      </c>
      <c r="J271" t="s">
        <v>50</v>
      </c>
      <c r="K271">
        <v>666969</v>
      </c>
      <c r="M271">
        <v>103.4</v>
      </c>
      <c r="N271">
        <v>236</v>
      </c>
      <c r="O271">
        <v>157</v>
      </c>
      <c r="P271">
        <v>7.6433121019108277E-2</v>
      </c>
      <c r="Q271">
        <v>12</v>
      </c>
      <c r="R271">
        <v>103.16</v>
      </c>
      <c r="S271">
        <v>164</v>
      </c>
      <c r="T271">
        <v>112</v>
      </c>
      <c r="U271" s="5">
        <v>7.1428571428571425E-2</v>
      </c>
      <c r="V271">
        <v>8</v>
      </c>
      <c r="W271">
        <v>0.38709677419354799</v>
      </c>
      <c r="X271">
        <v>0.15322580645161199</v>
      </c>
      <c r="Y271">
        <v>200</v>
      </c>
      <c r="Z271">
        <v>2</v>
      </c>
      <c r="AA271">
        <v>100</v>
      </c>
      <c r="AB271">
        <v>0.32500000000000001</v>
      </c>
      <c r="AC271">
        <v>0.125</v>
      </c>
      <c r="AD271">
        <v>118</v>
      </c>
      <c r="AE271">
        <v>2</v>
      </c>
      <c r="AF271">
        <v>59</v>
      </c>
      <c r="AG271" s="3">
        <v>44724</v>
      </c>
    </row>
    <row r="272" spans="1:35" hidden="1" x14ac:dyDescent="0.25">
      <c r="A272" t="s">
        <v>5</v>
      </c>
      <c r="B272" t="s">
        <v>26</v>
      </c>
      <c r="C272" t="s">
        <v>285</v>
      </c>
      <c r="D272" t="s">
        <v>50</v>
      </c>
      <c r="E272">
        <v>592351</v>
      </c>
      <c r="F272" t="s">
        <v>51</v>
      </c>
      <c r="G272">
        <v>1.2275200000000002</v>
      </c>
      <c r="H272">
        <v>2</v>
      </c>
      <c r="I272" t="s">
        <v>292</v>
      </c>
      <c r="J272" t="s">
        <v>50</v>
      </c>
      <c r="K272">
        <v>683734</v>
      </c>
      <c r="M272">
        <v>102.78</v>
      </c>
      <c r="N272">
        <v>162</v>
      </c>
      <c r="O272">
        <v>120</v>
      </c>
      <c r="P272">
        <v>0.05</v>
      </c>
      <c r="Q272">
        <v>6</v>
      </c>
      <c r="R272">
        <v>102.4</v>
      </c>
      <c r="S272">
        <v>120</v>
      </c>
      <c r="T272">
        <v>87</v>
      </c>
      <c r="U272" s="5">
        <v>5.7471264367816091E-2</v>
      </c>
      <c r="V272">
        <v>5</v>
      </c>
      <c r="W272">
        <v>0.244094488188976</v>
      </c>
      <c r="X272">
        <v>0.118110236220472</v>
      </c>
      <c r="Y272">
        <v>195</v>
      </c>
      <c r="Z272">
        <v>5</v>
      </c>
      <c r="AA272">
        <v>39</v>
      </c>
      <c r="AB272">
        <v>0.22222222222222199</v>
      </c>
      <c r="AC272">
        <v>0.13888888888888801</v>
      </c>
      <c r="AD272">
        <v>107</v>
      </c>
      <c r="AE272">
        <v>4</v>
      </c>
      <c r="AF272">
        <v>26.75</v>
      </c>
      <c r="AG272" s="3">
        <v>44724</v>
      </c>
    </row>
    <row r="273" spans="1:34" hidden="1" x14ac:dyDescent="0.25">
      <c r="A273" t="s">
        <v>6</v>
      </c>
      <c r="B273" t="s">
        <v>24</v>
      </c>
      <c r="C273" t="s">
        <v>385</v>
      </c>
      <c r="D273" t="s">
        <v>50</v>
      </c>
      <c r="E273">
        <v>641712</v>
      </c>
      <c r="F273" t="s">
        <v>61</v>
      </c>
      <c r="G273">
        <v>0.92736000000000007</v>
      </c>
      <c r="H273">
        <v>8</v>
      </c>
      <c r="I273" t="s">
        <v>386</v>
      </c>
      <c r="J273" t="s">
        <v>50</v>
      </c>
      <c r="K273">
        <v>606157</v>
      </c>
      <c r="M273">
        <v>100.5</v>
      </c>
      <c r="N273">
        <v>88</v>
      </c>
      <c r="O273">
        <v>44</v>
      </c>
      <c r="P273">
        <v>6.8181818181818177E-2</v>
      </c>
      <c r="Q273">
        <v>3</v>
      </c>
      <c r="R273">
        <v>104.42</v>
      </c>
      <c r="S273">
        <v>39</v>
      </c>
      <c r="T273">
        <v>17</v>
      </c>
      <c r="U273" s="5">
        <v>0.11764705882352941</v>
      </c>
      <c r="V273">
        <v>2</v>
      </c>
      <c r="W273">
        <v>0.19662921348314599</v>
      </c>
      <c r="X273">
        <v>8.98876404494382E-2</v>
      </c>
      <c r="Y273">
        <v>239</v>
      </c>
      <c r="Z273">
        <v>4</v>
      </c>
      <c r="AA273">
        <v>59.75</v>
      </c>
      <c r="AB273">
        <v>0.22222222222222199</v>
      </c>
      <c r="AC273">
        <v>0.11111111111111099</v>
      </c>
      <c r="AD273">
        <v>106</v>
      </c>
      <c r="AE273">
        <v>3</v>
      </c>
      <c r="AF273">
        <v>35.333333333333336</v>
      </c>
      <c r="AG273" s="3">
        <v>44724</v>
      </c>
    </row>
    <row r="274" spans="1:34" hidden="1" x14ac:dyDescent="0.25">
      <c r="A274" t="s">
        <v>1</v>
      </c>
      <c r="B274" t="s">
        <v>20</v>
      </c>
      <c r="C274" t="s">
        <v>384</v>
      </c>
      <c r="D274" t="s">
        <v>63</v>
      </c>
      <c r="E274">
        <v>500779</v>
      </c>
      <c r="F274" t="s">
        <v>51</v>
      </c>
      <c r="G274">
        <v>1.0001599999999999</v>
      </c>
      <c r="H274">
        <v>3</v>
      </c>
      <c r="I274" t="s">
        <v>54</v>
      </c>
      <c r="J274" t="s">
        <v>50</v>
      </c>
      <c r="K274">
        <v>663586</v>
      </c>
      <c r="M274">
        <v>106.5</v>
      </c>
      <c r="N274">
        <v>258</v>
      </c>
      <c r="O274">
        <v>163</v>
      </c>
      <c r="P274">
        <v>9.815950920245399E-2</v>
      </c>
      <c r="Q274">
        <v>16</v>
      </c>
      <c r="R274">
        <v>107.78</v>
      </c>
      <c r="S274">
        <v>77</v>
      </c>
      <c r="T274">
        <v>42</v>
      </c>
      <c r="U274" s="5">
        <v>0.11904761904761904</v>
      </c>
      <c r="V274">
        <v>5</v>
      </c>
      <c r="W274">
        <v>0.234567901234567</v>
      </c>
      <c r="X274">
        <v>0.11111111111111099</v>
      </c>
      <c r="Y274">
        <v>227</v>
      </c>
      <c r="Z274">
        <v>2</v>
      </c>
      <c r="AA274">
        <v>113.5</v>
      </c>
      <c r="AB274">
        <v>0.24460431654676201</v>
      </c>
      <c r="AC274">
        <v>0.12230215827338101</v>
      </c>
      <c r="AD274">
        <v>187</v>
      </c>
      <c r="AE274">
        <v>2</v>
      </c>
      <c r="AF274">
        <v>93.5</v>
      </c>
      <c r="AG274" s="3">
        <v>44724</v>
      </c>
    </row>
    <row r="275" spans="1:34" hidden="1" x14ac:dyDescent="0.25">
      <c r="A275" t="s">
        <v>3</v>
      </c>
      <c r="B275" t="s">
        <v>22</v>
      </c>
      <c r="C275" t="s">
        <v>103</v>
      </c>
      <c r="D275" t="s">
        <v>63</v>
      </c>
      <c r="E275">
        <v>592662</v>
      </c>
      <c r="F275" t="s">
        <v>61</v>
      </c>
      <c r="G275">
        <v>1.04</v>
      </c>
      <c r="H275">
        <v>7</v>
      </c>
      <c r="I275" t="s">
        <v>174</v>
      </c>
      <c r="J275" t="s">
        <v>50</v>
      </c>
      <c r="K275">
        <v>666915</v>
      </c>
      <c r="M275">
        <v>101.58</v>
      </c>
      <c r="N275">
        <v>172</v>
      </c>
      <c r="O275">
        <v>107</v>
      </c>
      <c r="P275">
        <v>4.6728971962616821E-2</v>
      </c>
      <c r="Q275">
        <v>5</v>
      </c>
      <c r="R275">
        <v>102.4</v>
      </c>
      <c r="S275">
        <v>45</v>
      </c>
      <c r="T275">
        <v>22</v>
      </c>
      <c r="U275" s="5">
        <v>9.0909090909090912E-2</v>
      </c>
      <c r="V275">
        <v>2</v>
      </c>
      <c r="W275">
        <v>0.28125</v>
      </c>
      <c r="X275">
        <v>0.15104166666666599</v>
      </c>
      <c r="Y275">
        <v>298</v>
      </c>
      <c r="Z275">
        <v>14</v>
      </c>
      <c r="AA275">
        <v>21.285714285714285</v>
      </c>
      <c r="AB275">
        <v>0.28301886792452802</v>
      </c>
      <c r="AC275">
        <v>0.138364779874213</v>
      </c>
      <c r="AD275">
        <v>246</v>
      </c>
      <c r="AE275">
        <v>11</v>
      </c>
      <c r="AF275">
        <v>22.363636363636363</v>
      </c>
      <c r="AG275" s="3">
        <v>44724</v>
      </c>
    </row>
    <row r="276" spans="1:34" hidden="1" x14ac:dyDescent="0.25">
      <c r="A276" t="s">
        <v>6</v>
      </c>
      <c r="B276" t="s">
        <v>24</v>
      </c>
      <c r="C276" t="s">
        <v>385</v>
      </c>
      <c r="D276" t="s">
        <v>50</v>
      </c>
      <c r="E276">
        <v>641712</v>
      </c>
      <c r="F276" t="s">
        <v>61</v>
      </c>
      <c r="G276">
        <v>0.92736000000000007</v>
      </c>
      <c r="H276">
        <v>2</v>
      </c>
      <c r="I276" t="s">
        <v>284</v>
      </c>
      <c r="J276" t="s">
        <v>50</v>
      </c>
      <c r="K276">
        <v>592273</v>
      </c>
      <c r="M276">
        <v>102.72</v>
      </c>
      <c r="N276">
        <v>203</v>
      </c>
      <c r="O276">
        <v>142</v>
      </c>
      <c r="P276">
        <v>7.746478873239436E-2</v>
      </c>
      <c r="Q276">
        <v>11</v>
      </c>
      <c r="R276">
        <v>102.64</v>
      </c>
      <c r="S276">
        <v>148</v>
      </c>
      <c r="T276">
        <v>103</v>
      </c>
      <c r="U276" s="5">
        <v>5.8252427184466021E-2</v>
      </c>
      <c r="V276">
        <v>6</v>
      </c>
      <c r="W276">
        <v>0.19662921348314599</v>
      </c>
      <c r="X276">
        <v>8.98876404494382E-2</v>
      </c>
      <c r="Y276">
        <v>239</v>
      </c>
      <c r="Z276">
        <v>4</v>
      </c>
      <c r="AA276">
        <v>59.75</v>
      </c>
      <c r="AB276">
        <v>0.22222222222222199</v>
      </c>
      <c r="AC276">
        <v>0.11111111111111099</v>
      </c>
      <c r="AD276">
        <v>106</v>
      </c>
      <c r="AE276">
        <v>3</v>
      </c>
      <c r="AF276">
        <v>35.333333333333336</v>
      </c>
      <c r="AG276" s="3">
        <v>44724</v>
      </c>
    </row>
    <row r="277" spans="1:34" hidden="1" x14ac:dyDescent="0.25">
      <c r="A277" t="s">
        <v>16</v>
      </c>
      <c r="B277" t="s">
        <v>11</v>
      </c>
      <c r="C277" t="s">
        <v>130</v>
      </c>
      <c r="D277" t="s">
        <v>63</v>
      </c>
      <c r="E277">
        <v>663776</v>
      </c>
      <c r="F277" t="s">
        <v>61</v>
      </c>
      <c r="G277">
        <v>1.2732300000000001</v>
      </c>
      <c r="H277">
        <v>1</v>
      </c>
      <c r="I277" t="s">
        <v>363</v>
      </c>
      <c r="J277" t="s">
        <v>63</v>
      </c>
      <c r="K277">
        <v>607043</v>
      </c>
      <c r="M277">
        <v>101.1</v>
      </c>
      <c r="N277">
        <v>231</v>
      </c>
      <c r="O277">
        <v>159</v>
      </c>
      <c r="P277">
        <v>2.5157232704402517E-2</v>
      </c>
      <c r="Q277">
        <v>4</v>
      </c>
      <c r="R277">
        <v>102.7</v>
      </c>
      <c r="S277">
        <v>83</v>
      </c>
      <c r="T277">
        <v>55</v>
      </c>
      <c r="U277" s="5">
        <v>1.8181818181818181E-2</v>
      </c>
      <c r="V277">
        <v>1</v>
      </c>
      <c r="W277">
        <v>0.213235294117647</v>
      </c>
      <c r="X277">
        <v>8.8235294117646995E-2</v>
      </c>
      <c r="Y277">
        <v>209</v>
      </c>
      <c r="Z277">
        <v>0</v>
      </c>
      <c r="AA277">
        <v>0</v>
      </c>
      <c r="AB277">
        <v>0.37037037037037002</v>
      </c>
      <c r="AC277">
        <v>0.148148148148148</v>
      </c>
      <c r="AD277">
        <v>44</v>
      </c>
      <c r="AE277">
        <v>0</v>
      </c>
      <c r="AF277">
        <v>0</v>
      </c>
      <c r="AG277" s="3">
        <v>44724</v>
      </c>
    </row>
    <row r="278" spans="1:34" hidden="1" x14ac:dyDescent="0.25">
      <c r="A278" t="s">
        <v>8</v>
      </c>
      <c r="B278" t="s">
        <v>7</v>
      </c>
      <c r="C278" t="s">
        <v>370</v>
      </c>
      <c r="D278" t="s">
        <v>63</v>
      </c>
      <c r="E278">
        <v>663455</v>
      </c>
      <c r="F278" t="s">
        <v>51</v>
      </c>
      <c r="G278">
        <v>1.2196799999999999</v>
      </c>
      <c r="H278">
        <v>4</v>
      </c>
      <c r="I278" t="s">
        <v>127</v>
      </c>
      <c r="J278" t="s">
        <v>50</v>
      </c>
      <c r="K278">
        <v>543068</v>
      </c>
      <c r="M278">
        <v>102.12</v>
      </c>
      <c r="N278">
        <v>263</v>
      </c>
      <c r="O278">
        <v>171</v>
      </c>
      <c r="P278">
        <v>8.1871345029239762E-2</v>
      </c>
      <c r="Q278">
        <v>14</v>
      </c>
      <c r="R278">
        <v>102.46</v>
      </c>
      <c r="S278">
        <v>66</v>
      </c>
      <c r="T278">
        <v>40</v>
      </c>
      <c r="U278" s="5">
        <v>0.1</v>
      </c>
      <c r="V278">
        <v>4</v>
      </c>
      <c r="W278">
        <v>0.34920634920634902</v>
      </c>
      <c r="X278">
        <v>0.206349206349206</v>
      </c>
      <c r="Y278">
        <v>103</v>
      </c>
      <c r="Z278">
        <v>1</v>
      </c>
      <c r="AA278">
        <v>103</v>
      </c>
      <c r="AB278">
        <v>0.39215686274509798</v>
      </c>
      <c r="AC278">
        <v>0.21568627450980299</v>
      </c>
      <c r="AD278">
        <v>85</v>
      </c>
      <c r="AE278">
        <v>1</v>
      </c>
      <c r="AF278">
        <v>85</v>
      </c>
      <c r="AG278" s="3">
        <v>44727</v>
      </c>
    </row>
    <row r="279" spans="1:34" hidden="1" x14ac:dyDescent="0.25">
      <c r="A279" t="s">
        <v>13</v>
      </c>
      <c r="B279" t="s">
        <v>10</v>
      </c>
      <c r="C279" t="s">
        <v>272</v>
      </c>
      <c r="D279" t="s">
        <v>50</v>
      </c>
      <c r="E279">
        <v>434378</v>
      </c>
      <c r="F279" t="s">
        <v>61</v>
      </c>
      <c r="G279">
        <v>1.11216</v>
      </c>
      <c r="H279">
        <v>8</v>
      </c>
      <c r="I279" t="s">
        <v>352</v>
      </c>
      <c r="J279" t="s">
        <v>50</v>
      </c>
      <c r="K279">
        <v>650559</v>
      </c>
      <c r="L279">
        <v>9</v>
      </c>
      <c r="M279">
        <v>102.1</v>
      </c>
      <c r="N279">
        <v>107</v>
      </c>
      <c r="O279">
        <v>71</v>
      </c>
      <c r="P279">
        <v>1.4084507042253521E-2</v>
      </c>
      <c r="Q279">
        <v>1</v>
      </c>
      <c r="R279">
        <v>103.1</v>
      </c>
      <c r="S279">
        <v>68</v>
      </c>
      <c r="T279">
        <v>49</v>
      </c>
      <c r="U279" s="5">
        <v>2.0408163265306121E-2</v>
      </c>
      <c r="V279">
        <v>1</v>
      </c>
      <c r="W279">
        <v>0.31666666666666599</v>
      </c>
      <c r="X279">
        <v>0.14444444444444399</v>
      </c>
      <c r="Y279">
        <v>271</v>
      </c>
      <c r="Z279">
        <v>9</v>
      </c>
      <c r="AA279">
        <v>30.111111111111111</v>
      </c>
      <c r="AB279">
        <v>0.325842696629213</v>
      </c>
      <c r="AC279">
        <v>0.14606741573033699</v>
      </c>
      <c r="AD279">
        <v>130</v>
      </c>
      <c r="AE279">
        <v>6</v>
      </c>
      <c r="AF279">
        <v>21.666666666666668</v>
      </c>
      <c r="AG279" s="3">
        <v>44724</v>
      </c>
      <c r="AH279">
        <v>1</v>
      </c>
    </row>
    <row r="280" spans="1:34" hidden="1" x14ac:dyDescent="0.25">
      <c r="A280" t="s">
        <v>19</v>
      </c>
      <c r="B280" t="s">
        <v>0</v>
      </c>
      <c r="C280" t="s">
        <v>389</v>
      </c>
      <c r="D280" t="s">
        <v>63</v>
      </c>
      <c r="E280">
        <v>669459</v>
      </c>
      <c r="F280" t="s">
        <v>51</v>
      </c>
      <c r="G280">
        <v>1.2005999999999999</v>
      </c>
      <c r="H280">
        <v>3</v>
      </c>
      <c r="I280" t="s">
        <v>336</v>
      </c>
      <c r="J280" t="s">
        <v>63</v>
      </c>
      <c r="K280">
        <v>547180</v>
      </c>
      <c r="M280">
        <v>105.06</v>
      </c>
      <c r="N280">
        <v>229</v>
      </c>
      <c r="O280">
        <v>165</v>
      </c>
      <c r="P280">
        <v>9.0909090909090912E-2</v>
      </c>
      <c r="Q280">
        <v>15</v>
      </c>
      <c r="R280">
        <v>103.3</v>
      </c>
      <c r="S280">
        <v>69</v>
      </c>
      <c r="T280">
        <v>47</v>
      </c>
      <c r="U280" s="5">
        <v>6.3829787234042548E-2</v>
      </c>
      <c r="V280">
        <v>3</v>
      </c>
      <c r="W280">
        <v>0.36170212765957399</v>
      </c>
      <c r="X280">
        <v>0.10638297872340401</v>
      </c>
      <c r="Y280">
        <v>69</v>
      </c>
      <c r="Z280">
        <v>0</v>
      </c>
      <c r="AA280">
        <v>0</v>
      </c>
      <c r="AB280">
        <v>0.28571428571428498</v>
      </c>
      <c r="AC280">
        <v>0.14285714285714199</v>
      </c>
      <c r="AD280">
        <v>31</v>
      </c>
      <c r="AE280">
        <v>0</v>
      </c>
      <c r="AF280">
        <v>0</v>
      </c>
      <c r="AG280" s="3">
        <v>44724</v>
      </c>
    </row>
    <row r="281" spans="1:34" hidden="1" x14ac:dyDescent="0.25">
      <c r="A281" t="s">
        <v>8</v>
      </c>
      <c r="B281" t="s">
        <v>21</v>
      </c>
      <c r="C281" t="s">
        <v>314</v>
      </c>
      <c r="D281" t="s">
        <v>63</v>
      </c>
      <c r="E281">
        <v>605483</v>
      </c>
      <c r="F281" t="s">
        <v>51</v>
      </c>
      <c r="G281">
        <v>1.2826</v>
      </c>
      <c r="H281">
        <v>4</v>
      </c>
      <c r="I281" t="s">
        <v>127</v>
      </c>
      <c r="J281" t="s">
        <v>50</v>
      </c>
      <c r="K281">
        <v>543068</v>
      </c>
      <c r="M281">
        <v>102.12</v>
      </c>
      <c r="N281">
        <v>280</v>
      </c>
      <c r="O281">
        <v>185</v>
      </c>
      <c r="P281">
        <v>9.1891891891891897E-2</v>
      </c>
      <c r="Q281">
        <v>17</v>
      </c>
      <c r="R281">
        <v>102.46</v>
      </c>
      <c r="S281">
        <v>71</v>
      </c>
      <c r="T281">
        <v>45</v>
      </c>
      <c r="U281" s="5">
        <v>0.13333333333333333</v>
      </c>
      <c r="V281">
        <v>6</v>
      </c>
      <c r="W281">
        <v>0.34328358208955201</v>
      </c>
      <c r="X281">
        <v>0.14925373134328301</v>
      </c>
      <c r="Y281">
        <v>109</v>
      </c>
      <c r="Z281">
        <v>2</v>
      </c>
      <c r="AA281">
        <v>54.5</v>
      </c>
      <c r="AB281">
        <v>0.375</v>
      </c>
      <c r="AC281">
        <v>0.160714285714285</v>
      </c>
      <c r="AD281">
        <v>90</v>
      </c>
      <c r="AE281">
        <v>2</v>
      </c>
      <c r="AF281">
        <v>45</v>
      </c>
      <c r="AG281" s="3">
        <v>44731</v>
      </c>
    </row>
    <row r="282" spans="1:34" hidden="1" x14ac:dyDescent="0.25">
      <c r="A282" t="s">
        <v>3</v>
      </c>
      <c r="B282" t="s">
        <v>22</v>
      </c>
      <c r="C282" t="s">
        <v>103</v>
      </c>
      <c r="D282" t="s">
        <v>63</v>
      </c>
      <c r="E282">
        <v>592662</v>
      </c>
      <c r="F282" t="s">
        <v>61</v>
      </c>
      <c r="G282">
        <v>1.04</v>
      </c>
      <c r="H282">
        <v>8</v>
      </c>
      <c r="I282" t="s">
        <v>173</v>
      </c>
      <c r="J282" t="s">
        <v>50</v>
      </c>
      <c r="K282">
        <v>624414</v>
      </c>
      <c r="M282">
        <v>103.1</v>
      </c>
      <c r="N282">
        <v>96</v>
      </c>
      <c r="O282">
        <v>74</v>
      </c>
      <c r="P282">
        <v>4.0540540540540543E-2</v>
      </c>
      <c r="Q282">
        <v>3</v>
      </c>
      <c r="R282">
        <v>104.22</v>
      </c>
      <c r="S282">
        <v>37</v>
      </c>
      <c r="T282">
        <v>26</v>
      </c>
      <c r="U282" s="5">
        <v>3.8461538461538464E-2</v>
      </c>
      <c r="V282">
        <v>1</v>
      </c>
      <c r="W282">
        <v>0.28125</v>
      </c>
      <c r="X282">
        <v>0.15104166666666599</v>
      </c>
      <c r="Y282">
        <v>298</v>
      </c>
      <c r="Z282">
        <v>14</v>
      </c>
      <c r="AA282">
        <v>21.285714285714285</v>
      </c>
      <c r="AB282">
        <v>0.28301886792452802</v>
      </c>
      <c r="AC282">
        <v>0.138364779874213</v>
      </c>
      <c r="AD282">
        <v>246</v>
      </c>
      <c r="AE282">
        <v>11</v>
      </c>
      <c r="AF282">
        <v>22.363636363636363</v>
      </c>
      <c r="AG282" s="3">
        <v>44724</v>
      </c>
    </row>
    <row r="283" spans="1:34" hidden="1" x14ac:dyDescent="0.25">
      <c r="A283" t="s">
        <v>0</v>
      </c>
      <c r="B283" t="s">
        <v>19</v>
      </c>
      <c r="C283" t="s">
        <v>327</v>
      </c>
      <c r="D283" t="s">
        <v>63</v>
      </c>
      <c r="E283">
        <v>624133</v>
      </c>
      <c r="F283" t="s">
        <v>61</v>
      </c>
      <c r="G283">
        <v>1.2626999999999999</v>
      </c>
      <c r="H283">
        <v>4</v>
      </c>
      <c r="I283" t="s">
        <v>119</v>
      </c>
      <c r="J283" t="s">
        <v>50</v>
      </c>
      <c r="K283">
        <v>572233</v>
      </c>
      <c r="M283">
        <v>103.1</v>
      </c>
      <c r="N283">
        <v>235</v>
      </c>
      <c r="O283">
        <v>157</v>
      </c>
      <c r="P283">
        <v>9.5541401273885357E-2</v>
      </c>
      <c r="Q283">
        <v>15</v>
      </c>
      <c r="R283">
        <v>103.34</v>
      </c>
      <c r="S283">
        <v>49</v>
      </c>
      <c r="T283">
        <v>37</v>
      </c>
      <c r="U283" s="5">
        <v>8.1081081081081086E-2</v>
      </c>
      <c r="V283">
        <v>3</v>
      </c>
      <c r="W283">
        <v>0.21511627906976699</v>
      </c>
      <c r="X283">
        <v>8.7209302325581398E-2</v>
      </c>
      <c r="Y283">
        <v>242</v>
      </c>
      <c r="Z283">
        <v>6</v>
      </c>
      <c r="AA283">
        <v>40.333333333333336</v>
      </c>
      <c r="AB283">
        <v>0.23529411764705799</v>
      </c>
      <c r="AC283">
        <v>0.110294117647058</v>
      </c>
      <c r="AD283">
        <v>194</v>
      </c>
      <c r="AE283">
        <v>6</v>
      </c>
      <c r="AF283">
        <v>32.333333333333336</v>
      </c>
      <c r="AG283" s="3">
        <v>44724</v>
      </c>
    </row>
    <row r="284" spans="1:34" hidden="1" x14ac:dyDescent="0.25">
      <c r="A284" t="s">
        <v>26</v>
      </c>
      <c r="B284" t="s">
        <v>5</v>
      </c>
      <c r="C284" t="s">
        <v>183</v>
      </c>
      <c r="D284" t="s">
        <v>50</v>
      </c>
      <c r="E284">
        <v>656629</v>
      </c>
      <c r="F284" t="s">
        <v>61</v>
      </c>
      <c r="G284">
        <v>1.2604</v>
      </c>
      <c r="H284">
        <v>2</v>
      </c>
      <c r="I284" t="s">
        <v>113</v>
      </c>
      <c r="J284" t="s">
        <v>63</v>
      </c>
      <c r="K284">
        <v>608369</v>
      </c>
      <c r="M284">
        <v>102.7</v>
      </c>
      <c r="N284">
        <v>244</v>
      </c>
      <c r="O284">
        <v>182</v>
      </c>
      <c r="P284">
        <v>6.5934065934065936E-2</v>
      </c>
      <c r="Q284">
        <v>12</v>
      </c>
      <c r="R284">
        <v>103.46</v>
      </c>
      <c r="S284">
        <v>160</v>
      </c>
      <c r="T284">
        <v>119</v>
      </c>
      <c r="U284" s="5">
        <v>5.0420168067226892E-2</v>
      </c>
      <c r="V284">
        <v>6</v>
      </c>
      <c r="W284">
        <v>0.38709677419354799</v>
      </c>
      <c r="X284">
        <v>0.15322580645161199</v>
      </c>
      <c r="Y284">
        <v>200</v>
      </c>
      <c r="Z284">
        <v>2</v>
      </c>
      <c r="AA284">
        <v>100</v>
      </c>
      <c r="AB284">
        <v>0.5</v>
      </c>
      <c r="AC284">
        <v>0.204545454545454</v>
      </c>
      <c r="AD284">
        <v>82</v>
      </c>
      <c r="AE284">
        <v>0</v>
      </c>
      <c r="AF284">
        <v>0</v>
      </c>
      <c r="AG284" s="3">
        <v>44724</v>
      </c>
    </row>
    <row r="285" spans="1:34" hidden="1" x14ac:dyDescent="0.25">
      <c r="A285" t="s">
        <v>20</v>
      </c>
      <c r="B285" t="s">
        <v>1</v>
      </c>
      <c r="C285" t="s">
        <v>217</v>
      </c>
      <c r="D285" t="s">
        <v>50</v>
      </c>
      <c r="E285">
        <v>657140</v>
      </c>
      <c r="F285" t="s">
        <v>61</v>
      </c>
      <c r="G285">
        <v>0.97888000000000008</v>
      </c>
      <c r="H285">
        <v>4</v>
      </c>
      <c r="I285" t="s">
        <v>190</v>
      </c>
      <c r="J285" t="s">
        <v>63</v>
      </c>
      <c r="K285">
        <v>596129</v>
      </c>
      <c r="M285">
        <v>102.26</v>
      </c>
      <c r="N285">
        <v>156</v>
      </c>
      <c r="O285">
        <v>98</v>
      </c>
      <c r="P285">
        <v>7.1428571428571425E-2</v>
      </c>
      <c r="Q285">
        <v>7</v>
      </c>
      <c r="R285">
        <v>103.2</v>
      </c>
      <c r="S285">
        <v>121</v>
      </c>
      <c r="T285">
        <v>77</v>
      </c>
      <c r="U285" s="5">
        <v>9.0909090909090912E-2</v>
      </c>
      <c r="V285">
        <v>7</v>
      </c>
      <c r="W285">
        <v>0.19760479041916101</v>
      </c>
      <c r="X285">
        <v>9.5808383233532898E-2</v>
      </c>
      <c r="Y285">
        <v>268</v>
      </c>
      <c r="Z285">
        <v>3</v>
      </c>
      <c r="AA285">
        <v>89.333333333333329</v>
      </c>
      <c r="AB285">
        <v>0.25609756097560898</v>
      </c>
      <c r="AC285">
        <v>0.134146341463414</v>
      </c>
      <c r="AD285">
        <v>129</v>
      </c>
      <c r="AE285">
        <v>1</v>
      </c>
      <c r="AF285">
        <v>129</v>
      </c>
      <c r="AG285" s="3">
        <v>44724</v>
      </c>
    </row>
    <row r="286" spans="1:34" hidden="1" x14ac:dyDescent="0.25">
      <c r="A286" t="s">
        <v>1</v>
      </c>
      <c r="B286" t="s">
        <v>20</v>
      </c>
      <c r="C286" t="s">
        <v>384</v>
      </c>
      <c r="D286" t="s">
        <v>63</v>
      </c>
      <c r="E286">
        <v>500779</v>
      </c>
      <c r="F286" t="s">
        <v>51</v>
      </c>
      <c r="G286">
        <v>1.0001599999999999</v>
      </c>
      <c r="H286">
        <v>2</v>
      </c>
      <c r="I286" t="s">
        <v>53</v>
      </c>
      <c r="J286" t="s">
        <v>50</v>
      </c>
      <c r="K286">
        <v>621020</v>
      </c>
      <c r="M286">
        <v>102.9</v>
      </c>
      <c r="N286">
        <v>241</v>
      </c>
      <c r="O286">
        <v>151</v>
      </c>
      <c r="P286">
        <v>4.6357615894039736E-2</v>
      </c>
      <c r="Q286">
        <v>7</v>
      </c>
      <c r="R286">
        <v>103.9</v>
      </c>
      <c r="S286">
        <v>63</v>
      </c>
      <c r="T286">
        <v>41</v>
      </c>
      <c r="U286" s="5">
        <v>4.878048780487805E-2</v>
      </c>
      <c r="V286">
        <v>2</v>
      </c>
      <c r="W286">
        <v>0.234567901234567</v>
      </c>
      <c r="X286">
        <v>0.11111111111111099</v>
      </c>
      <c r="Y286">
        <v>227</v>
      </c>
      <c r="Z286">
        <v>2</v>
      </c>
      <c r="AA286">
        <v>113.5</v>
      </c>
      <c r="AB286">
        <v>0.24460431654676201</v>
      </c>
      <c r="AC286">
        <v>0.12230215827338101</v>
      </c>
      <c r="AD286">
        <v>187</v>
      </c>
      <c r="AE286">
        <v>2</v>
      </c>
      <c r="AF286">
        <v>93.5</v>
      </c>
      <c r="AG286" s="3">
        <v>44724</v>
      </c>
    </row>
    <row r="287" spans="1:34" hidden="1" x14ac:dyDescent="0.25">
      <c r="A287" t="s">
        <v>21</v>
      </c>
      <c r="B287" t="s">
        <v>8</v>
      </c>
      <c r="C287" t="s">
        <v>60</v>
      </c>
      <c r="D287" t="s">
        <v>50</v>
      </c>
      <c r="E287">
        <v>608566</v>
      </c>
      <c r="F287" t="s">
        <v>51</v>
      </c>
      <c r="G287">
        <v>0.92920000000000003</v>
      </c>
      <c r="H287">
        <v>5</v>
      </c>
      <c r="I287" t="s">
        <v>193</v>
      </c>
      <c r="J287" t="s">
        <v>63</v>
      </c>
      <c r="K287">
        <v>543333</v>
      </c>
      <c r="M287">
        <v>103.88</v>
      </c>
      <c r="N287">
        <v>219</v>
      </c>
      <c r="O287">
        <v>169</v>
      </c>
      <c r="P287">
        <v>2.3668639053254437E-2</v>
      </c>
      <c r="Q287">
        <v>4</v>
      </c>
      <c r="R287">
        <v>104.5</v>
      </c>
      <c r="S287">
        <v>154</v>
      </c>
      <c r="T287">
        <v>118</v>
      </c>
      <c r="U287" s="5">
        <v>2.5423728813559324E-2</v>
      </c>
      <c r="V287">
        <v>3</v>
      </c>
      <c r="W287">
        <v>0.22388059701492499</v>
      </c>
      <c r="X287">
        <v>0.119402985074626</v>
      </c>
      <c r="Y287">
        <v>278</v>
      </c>
      <c r="Z287">
        <v>12</v>
      </c>
      <c r="AA287">
        <v>23.166666666666668</v>
      </c>
      <c r="AB287">
        <v>0.22857142857142801</v>
      </c>
      <c r="AC287">
        <v>0.114285714285714</v>
      </c>
      <c r="AD287">
        <v>148</v>
      </c>
      <c r="AE287">
        <v>4</v>
      </c>
      <c r="AF287">
        <v>37</v>
      </c>
      <c r="AG287" s="3">
        <v>44724</v>
      </c>
    </row>
    <row r="288" spans="1:34" hidden="1" x14ac:dyDescent="0.25">
      <c r="A288" t="s">
        <v>22</v>
      </c>
      <c r="B288" t="s">
        <v>3</v>
      </c>
      <c r="C288" t="s">
        <v>390</v>
      </c>
      <c r="D288" t="s">
        <v>50</v>
      </c>
      <c r="E288">
        <v>676710</v>
      </c>
      <c r="F288" t="s">
        <v>51</v>
      </c>
      <c r="G288">
        <v>1.04</v>
      </c>
      <c r="H288">
        <v>5</v>
      </c>
      <c r="I288" t="s">
        <v>76</v>
      </c>
      <c r="J288" t="s">
        <v>50</v>
      </c>
      <c r="K288">
        <v>553993</v>
      </c>
      <c r="M288">
        <v>102.44</v>
      </c>
      <c r="N288">
        <v>247</v>
      </c>
      <c r="O288">
        <v>133</v>
      </c>
      <c r="P288">
        <v>8.2706766917293228E-2</v>
      </c>
      <c r="Q288">
        <v>11</v>
      </c>
      <c r="R288">
        <v>102.5</v>
      </c>
      <c r="S288">
        <v>187</v>
      </c>
      <c r="T288">
        <v>104</v>
      </c>
      <c r="U288" s="5">
        <v>8.6538461538461536E-2</v>
      </c>
      <c r="V288">
        <v>9</v>
      </c>
      <c r="W288">
        <v>0.42424242424242398</v>
      </c>
      <c r="X288">
        <v>0.21212121212121199</v>
      </c>
      <c r="Y288">
        <v>54</v>
      </c>
      <c r="Z288">
        <v>2</v>
      </c>
      <c r="AA288">
        <v>27</v>
      </c>
      <c r="AB288">
        <v>0.42105263157894701</v>
      </c>
      <c r="AC288">
        <v>0.157894736842105</v>
      </c>
      <c r="AD288">
        <v>29</v>
      </c>
      <c r="AE288">
        <v>0</v>
      </c>
      <c r="AF288">
        <v>0</v>
      </c>
      <c r="AG288" s="3">
        <v>44724</v>
      </c>
    </row>
    <row r="289" spans="1:34" hidden="1" x14ac:dyDescent="0.25">
      <c r="A289" t="s">
        <v>26</v>
      </c>
      <c r="B289" t="s">
        <v>5</v>
      </c>
      <c r="C289" t="s">
        <v>183</v>
      </c>
      <c r="D289" t="s">
        <v>50</v>
      </c>
      <c r="E289">
        <v>656629</v>
      </c>
      <c r="F289" t="s">
        <v>61</v>
      </c>
      <c r="G289">
        <v>1.2275200000000002</v>
      </c>
      <c r="H289">
        <v>7</v>
      </c>
      <c r="I289" t="s">
        <v>325</v>
      </c>
      <c r="J289" t="s">
        <v>50</v>
      </c>
      <c r="K289">
        <v>677649</v>
      </c>
      <c r="L289">
        <v>9.8000000000000007</v>
      </c>
      <c r="M289">
        <v>103.44</v>
      </c>
      <c r="N289">
        <v>27</v>
      </c>
      <c r="O289">
        <v>20</v>
      </c>
      <c r="P289">
        <v>0.05</v>
      </c>
      <c r="Q289">
        <v>1</v>
      </c>
      <c r="R289">
        <v>103.3</v>
      </c>
      <c r="S289">
        <v>21</v>
      </c>
      <c r="T289">
        <v>15</v>
      </c>
      <c r="U289" s="5">
        <v>6.6666666666666666E-2</v>
      </c>
      <c r="V289">
        <v>1</v>
      </c>
      <c r="W289">
        <v>0.38709677419354799</v>
      </c>
      <c r="X289">
        <v>0.15322580645161199</v>
      </c>
      <c r="Y289">
        <v>200</v>
      </c>
      <c r="Z289">
        <v>2</v>
      </c>
      <c r="AA289">
        <v>100</v>
      </c>
      <c r="AB289">
        <v>0.32500000000000001</v>
      </c>
      <c r="AC289">
        <v>0.125</v>
      </c>
      <c r="AD289">
        <v>118</v>
      </c>
      <c r="AE289">
        <v>2</v>
      </c>
      <c r="AF289">
        <v>59</v>
      </c>
      <c r="AG289" s="3">
        <v>44724</v>
      </c>
      <c r="AH289">
        <v>1</v>
      </c>
    </row>
    <row r="290" spans="1:34" hidden="1" x14ac:dyDescent="0.25">
      <c r="A290" t="s">
        <v>17</v>
      </c>
      <c r="B290" t="s">
        <v>4</v>
      </c>
      <c r="C290" t="s">
        <v>282</v>
      </c>
      <c r="D290" t="s">
        <v>50</v>
      </c>
      <c r="E290">
        <v>624522</v>
      </c>
      <c r="F290" t="s">
        <v>51</v>
      </c>
      <c r="G290">
        <v>1.05264</v>
      </c>
      <c r="H290">
        <v>3</v>
      </c>
      <c r="I290" t="s">
        <v>255</v>
      </c>
      <c r="J290" t="s">
        <v>50</v>
      </c>
      <c r="K290">
        <v>519317</v>
      </c>
      <c r="M290">
        <v>111.32</v>
      </c>
      <c r="N290">
        <v>190</v>
      </c>
      <c r="O290">
        <v>119</v>
      </c>
      <c r="P290">
        <v>0.1092436974789916</v>
      </c>
      <c r="Q290">
        <v>13</v>
      </c>
      <c r="R290">
        <v>111.16</v>
      </c>
      <c r="S290">
        <v>137</v>
      </c>
      <c r="T290">
        <v>84</v>
      </c>
      <c r="U290" s="5">
        <v>0.11904761904761904</v>
      </c>
      <c r="V290">
        <v>10</v>
      </c>
      <c r="W290">
        <v>0.233082706766917</v>
      </c>
      <c r="X290">
        <v>0.13533834586466101</v>
      </c>
      <c r="Y290">
        <v>193</v>
      </c>
      <c r="Z290">
        <v>6</v>
      </c>
      <c r="AA290">
        <v>32.166666666666664</v>
      </c>
      <c r="AB290">
        <v>0.25581395348837199</v>
      </c>
      <c r="AC290">
        <v>0.127906976744186</v>
      </c>
      <c r="AD290">
        <v>112</v>
      </c>
      <c r="AE290">
        <v>5</v>
      </c>
      <c r="AF290">
        <v>22.4</v>
      </c>
      <c r="AG290" s="3">
        <v>44724</v>
      </c>
    </row>
    <row r="291" spans="1:34" hidden="1" x14ac:dyDescent="0.25">
      <c r="A291" t="s">
        <v>5</v>
      </c>
      <c r="B291" t="s">
        <v>26</v>
      </c>
      <c r="C291" t="s">
        <v>285</v>
      </c>
      <c r="D291" t="s">
        <v>50</v>
      </c>
      <c r="E291">
        <v>592351</v>
      </c>
      <c r="F291" t="s">
        <v>51</v>
      </c>
      <c r="G291">
        <v>1.2275200000000002</v>
      </c>
      <c r="H291">
        <v>5</v>
      </c>
      <c r="I291" t="s">
        <v>310</v>
      </c>
      <c r="J291" t="s">
        <v>50</v>
      </c>
      <c r="K291">
        <v>669394</v>
      </c>
      <c r="M291">
        <v>105.84</v>
      </c>
      <c r="N291">
        <v>136</v>
      </c>
      <c r="O291">
        <v>87</v>
      </c>
      <c r="P291">
        <v>9.1954022988505746E-2</v>
      </c>
      <c r="Q291">
        <v>8</v>
      </c>
      <c r="R291">
        <v>103.6</v>
      </c>
      <c r="S291">
        <v>97</v>
      </c>
      <c r="T291">
        <v>64</v>
      </c>
      <c r="U291" s="5">
        <v>7.8125E-2</v>
      </c>
      <c r="V291">
        <v>5</v>
      </c>
      <c r="W291">
        <v>0.244094488188976</v>
      </c>
      <c r="X291">
        <v>0.118110236220472</v>
      </c>
      <c r="Y291">
        <v>195</v>
      </c>
      <c r="Z291">
        <v>5</v>
      </c>
      <c r="AA291">
        <v>39</v>
      </c>
      <c r="AB291">
        <v>0.22222222222222199</v>
      </c>
      <c r="AC291">
        <v>0.13888888888888801</v>
      </c>
      <c r="AD291">
        <v>107</v>
      </c>
      <c r="AE291">
        <v>4</v>
      </c>
      <c r="AF291">
        <v>26.75</v>
      </c>
      <c r="AG291" s="3">
        <v>44724</v>
      </c>
    </row>
    <row r="292" spans="1:34" hidden="1" x14ac:dyDescent="0.25">
      <c r="A292" t="s">
        <v>11</v>
      </c>
      <c r="B292" t="s">
        <v>16</v>
      </c>
      <c r="C292" t="s">
        <v>208</v>
      </c>
      <c r="D292" t="s">
        <v>50</v>
      </c>
      <c r="E292">
        <v>592836</v>
      </c>
      <c r="F292" t="s">
        <v>51</v>
      </c>
      <c r="G292">
        <v>1.2732300000000001</v>
      </c>
      <c r="H292">
        <v>4</v>
      </c>
      <c r="I292" t="s">
        <v>139</v>
      </c>
      <c r="J292" t="s">
        <v>63</v>
      </c>
      <c r="K292">
        <v>665120</v>
      </c>
      <c r="M292">
        <v>103</v>
      </c>
      <c r="N292">
        <v>228</v>
      </c>
      <c r="O292">
        <v>149</v>
      </c>
      <c r="P292">
        <v>7.3825503355704702E-2</v>
      </c>
      <c r="Q292">
        <v>11</v>
      </c>
      <c r="R292">
        <v>103</v>
      </c>
      <c r="S292">
        <v>171</v>
      </c>
      <c r="T292">
        <v>110</v>
      </c>
      <c r="U292" s="5">
        <v>8.1818181818181818E-2</v>
      </c>
      <c r="V292">
        <v>9</v>
      </c>
      <c r="W292">
        <v>0.253246753246753</v>
      </c>
      <c r="X292">
        <v>0.11038961038961</v>
      </c>
      <c r="Y292">
        <v>193</v>
      </c>
      <c r="Z292">
        <v>3</v>
      </c>
      <c r="AA292">
        <v>64.333333333333329</v>
      </c>
      <c r="AB292">
        <v>0.261538461538461</v>
      </c>
      <c r="AC292">
        <v>0.123076923076923</v>
      </c>
      <c r="AD292">
        <v>85</v>
      </c>
      <c r="AE292">
        <v>2</v>
      </c>
      <c r="AF292">
        <v>42.5</v>
      </c>
      <c r="AG292" s="3">
        <v>44724</v>
      </c>
    </row>
    <row r="293" spans="1:34" hidden="1" x14ac:dyDescent="0.25">
      <c r="A293" t="s">
        <v>10</v>
      </c>
      <c r="B293" t="s">
        <v>13</v>
      </c>
      <c r="C293" t="s">
        <v>387</v>
      </c>
      <c r="D293" t="s">
        <v>50</v>
      </c>
      <c r="E293">
        <v>665795</v>
      </c>
      <c r="F293" t="s">
        <v>51</v>
      </c>
      <c r="G293">
        <v>1.0625100000000001</v>
      </c>
      <c r="H293">
        <v>8</v>
      </c>
      <c r="I293" t="s">
        <v>322</v>
      </c>
      <c r="J293" t="s">
        <v>63</v>
      </c>
      <c r="K293">
        <v>488771</v>
      </c>
      <c r="M293">
        <v>102.34</v>
      </c>
      <c r="N293">
        <v>64</v>
      </c>
      <c r="O293">
        <v>26</v>
      </c>
      <c r="P293">
        <v>0</v>
      </c>
      <c r="Q293">
        <v>0</v>
      </c>
      <c r="R293">
        <v>102.4</v>
      </c>
      <c r="S293">
        <v>56</v>
      </c>
      <c r="T293">
        <v>23</v>
      </c>
      <c r="U293" s="5">
        <v>0</v>
      </c>
      <c r="V293">
        <v>0</v>
      </c>
      <c r="W293">
        <v>0.30769230769230699</v>
      </c>
      <c r="X293">
        <v>0.115384615384615</v>
      </c>
      <c r="Y293">
        <v>48</v>
      </c>
      <c r="Z293">
        <v>1</v>
      </c>
      <c r="AA293">
        <v>48</v>
      </c>
      <c r="AB293">
        <v>0.33333333333333298</v>
      </c>
      <c r="AC293">
        <v>0.133333333333333</v>
      </c>
      <c r="AD293">
        <v>24</v>
      </c>
      <c r="AE293">
        <v>1</v>
      </c>
      <c r="AF293">
        <v>24</v>
      </c>
      <c r="AG293" s="3">
        <v>44724</v>
      </c>
    </row>
    <row r="294" spans="1:34" hidden="1" x14ac:dyDescent="0.25">
      <c r="A294" t="s">
        <v>13</v>
      </c>
      <c r="B294" t="s">
        <v>10</v>
      </c>
      <c r="C294" t="s">
        <v>272</v>
      </c>
      <c r="D294" t="s">
        <v>50</v>
      </c>
      <c r="E294">
        <v>434378</v>
      </c>
      <c r="F294" t="s">
        <v>61</v>
      </c>
      <c r="G294">
        <v>1.0625100000000001</v>
      </c>
      <c r="H294">
        <v>1</v>
      </c>
      <c r="I294" t="s">
        <v>351</v>
      </c>
      <c r="J294" t="s">
        <v>63</v>
      </c>
      <c r="K294">
        <v>665862</v>
      </c>
      <c r="M294">
        <v>102</v>
      </c>
      <c r="N294">
        <v>190</v>
      </c>
      <c r="O294">
        <v>123</v>
      </c>
      <c r="P294">
        <v>9.7560975609756101E-2</v>
      </c>
      <c r="Q294">
        <v>12</v>
      </c>
      <c r="R294">
        <v>102.179999999999</v>
      </c>
      <c r="S294">
        <v>160</v>
      </c>
      <c r="T294">
        <v>102</v>
      </c>
      <c r="U294" s="5">
        <v>0.11764705882352941</v>
      </c>
      <c r="V294">
        <v>12</v>
      </c>
      <c r="W294">
        <v>0.31666666666666599</v>
      </c>
      <c r="X294">
        <v>0.14444444444444399</v>
      </c>
      <c r="Y294">
        <v>271</v>
      </c>
      <c r="Z294">
        <v>9</v>
      </c>
      <c r="AA294">
        <v>30.111111111111111</v>
      </c>
      <c r="AB294">
        <v>0.30769230769230699</v>
      </c>
      <c r="AC294">
        <v>0.14285714285714199</v>
      </c>
      <c r="AD294">
        <v>141</v>
      </c>
      <c r="AE294">
        <v>3</v>
      </c>
      <c r="AF294">
        <v>47</v>
      </c>
      <c r="AG294" s="3">
        <v>44724</v>
      </c>
    </row>
    <row r="295" spans="1:34" hidden="1" x14ac:dyDescent="0.25">
      <c r="A295" t="s">
        <v>13</v>
      </c>
      <c r="B295" t="s">
        <v>10</v>
      </c>
      <c r="C295" t="s">
        <v>272</v>
      </c>
      <c r="D295" t="s">
        <v>50</v>
      </c>
      <c r="E295">
        <v>434378</v>
      </c>
      <c r="F295" t="s">
        <v>61</v>
      </c>
      <c r="G295">
        <v>1.0625100000000001</v>
      </c>
      <c r="H295">
        <v>5</v>
      </c>
      <c r="I295" t="s">
        <v>95</v>
      </c>
      <c r="J295" t="s">
        <v>63</v>
      </c>
      <c r="K295">
        <v>660821</v>
      </c>
      <c r="M295">
        <v>104.24</v>
      </c>
      <c r="N295">
        <v>187</v>
      </c>
      <c r="O295">
        <v>119</v>
      </c>
      <c r="P295">
        <v>6.7226890756302518E-2</v>
      </c>
      <c r="Q295">
        <v>8</v>
      </c>
      <c r="R295">
        <v>104.74</v>
      </c>
      <c r="S295">
        <v>149</v>
      </c>
      <c r="T295">
        <v>98</v>
      </c>
      <c r="U295" s="5">
        <v>8.1632653061224483E-2</v>
      </c>
      <c r="V295">
        <v>8</v>
      </c>
      <c r="W295">
        <v>0.31666666666666599</v>
      </c>
      <c r="X295">
        <v>0.14444444444444399</v>
      </c>
      <c r="Y295">
        <v>271</v>
      </c>
      <c r="Z295">
        <v>9</v>
      </c>
      <c r="AA295">
        <v>30.111111111111111</v>
      </c>
      <c r="AB295">
        <v>0.30769230769230699</v>
      </c>
      <c r="AC295">
        <v>0.14285714285714199</v>
      </c>
      <c r="AD295">
        <v>141</v>
      </c>
      <c r="AE295">
        <v>3</v>
      </c>
      <c r="AF295">
        <v>47</v>
      </c>
      <c r="AG295" s="3">
        <v>44724</v>
      </c>
    </row>
    <row r="296" spans="1:34" hidden="1" x14ac:dyDescent="0.25">
      <c r="A296" t="s">
        <v>17</v>
      </c>
      <c r="B296" t="s">
        <v>4</v>
      </c>
      <c r="C296" t="s">
        <v>282</v>
      </c>
      <c r="D296" t="s">
        <v>50</v>
      </c>
      <c r="E296">
        <v>624522</v>
      </c>
      <c r="F296" t="s">
        <v>51</v>
      </c>
      <c r="G296">
        <v>1.1352000000000002</v>
      </c>
      <c r="H296">
        <v>9</v>
      </c>
      <c r="I296" t="s">
        <v>102</v>
      </c>
      <c r="J296" t="s">
        <v>63</v>
      </c>
      <c r="K296">
        <v>608336</v>
      </c>
      <c r="M296">
        <v>104.46</v>
      </c>
      <c r="N296">
        <v>171</v>
      </c>
      <c r="O296">
        <v>84</v>
      </c>
      <c r="P296">
        <v>9.5238095238095233E-2</v>
      </c>
      <c r="Q296">
        <v>8</v>
      </c>
      <c r="R296">
        <v>105.66</v>
      </c>
      <c r="S296">
        <v>121</v>
      </c>
      <c r="T296">
        <v>63</v>
      </c>
      <c r="U296" s="5">
        <v>0.1111111111111111</v>
      </c>
      <c r="V296">
        <v>7</v>
      </c>
      <c r="W296">
        <v>0.233082706766917</v>
      </c>
      <c r="X296">
        <v>0.13533834586466101</v>
      </c>
      <c r="Y296">
        <v>193</v>
      </c>
      <c r="Z296">
        <v>6</v>
      </c>
      <c r="AA296">
        <v>32.166666666666664</v>
      </c>
      <c r="AB296">
        <v>0.19148936170212699</v>
      </c>
      <c r="AC296">
        <v>0.14893617021276501</v>
      </c>
      <c r="AD296">
        <v>81</v>
      </c>
      <c r="AE296">
        <v>1</v>
      </c>
      <c r="AF296">
        <v>81</v>
      </c>
      <c r="AG296" s="3">
        <v>44724</v>
      </c>
    </row>
    <row r="297" spans="1:34" hidden="1" x14ac:dyDescent="0.25">
      <c r="A297" t="s">
        <v>21</v>
      </c>
      <c r="B297" t="s">
        <v>8</v>
      </c>
      <c r="C297" t="s">
        <v>60</v>
      </c>
      <c r="D297" t="s">
        <v>50</v>
      </c>
      <c r="E297">
        <v>608566</v>
      </c>
      <c r="F297" t="s">
        <v>51</v>
      </c>
      <c r="G297">
        <v>0.98980000000000001</v>
      </c>
      <c r="H297">
        <v>7</v>
      </c>
      <c r="I297" t="s">
        <v>145</v>
      </c>
      <c r="J297" t="s">
        <v>50</v>
      </c>
      <c r="K297">
        <v>595751</v>
      </c>
      <c r="M297">
        <v>105</v>
      </c>
      <c r="N297">
        <v>104</v>
      </c>
      <c r="O297">
        <v>58</v>
      </c>
      <c r="P297">
        <v>5.1724137931034482E-2</v>
      </c>
      <c r="Q297">
        <v>3</v>
      </c>
      <c r="R297">
        <v>103.6</v>
      </c>
      <c r="S297">
        <v>85</v>
      </c>
      <c r="T297">
        <v>51</v>
      </c>
      <c r="U297" s="5">
        <v>1.9607843137254902E-2</v>
      </c>
      <c r="V297">
        <v>1</v>
      </c>
      <c r="W297">
        <v>0.22388059701492499</v>
      </c>
      <c r="X297">
        <v>0.119402985074626</v>
      </c>
      <c r="Y297">
        <v>278</v>
      </c>
      <c r="Z297">
        <v>12</v>
      </c>
      <c r="AA297">
        <v>23.166666666666668</v>
      </c>
      <c r="AB297">
        <v>0.21875</v>
      </c>
      <c r="AC297">
        <v>0.125</v>
      </c>
      <c r="AD297">
        <v>130</v>
      </c>
      <c r="AE297">
        <v>8</v>
      </c>
      <c r="AF297">
        <v>16.25</v>
      </c>
      <c r="AG297" s="3">
        <v>44724</v>
      </c>
    </row>
    <row r="298" spans="1:34" hidden="1" x14ac:dyDescent="0.25">
      <c r="A298" t="s">
        <v>13</v>
      </c>
      <c r="B298" t="s">
        <v>10</v>
      </c>
      <c r="C298" t="s">
        <v>272</v>
      </c>
      <c r="D298" t="s">
        <v>50</v>
      </c>
      <c r="E298">
        <v>434378</v>
      </c>
      <c r="F298" t="s">
        <v>61</v>
      </c>
      <c r="G298">
        <v>1.11216</v>
      </c>
      <c r="H298">
        <v>3</v>
      </c>
      <c r="I298" t="s">
        <v>371</v>
      </c>
      <c r="J298" t="s">
        <v>50</v>
      </c>
      <c r="K298">
        <v>624585</v>
      </c>
      <c r="M298">
        <v>105.86</v>
      </c>
      <c r="N298">
        <v>228</v>
      </c>
      <c r="O298">
        <v>136</v>
      </c>
      <c r="P298">
        <v>8.8235294117647065E-2</v>
      </c>
      <c r="Q298">
        <v>12</v>
      </c>
      <c r="R298">
        <v>105.56</v>
      </c>
      <c r="S298">
        <v>169</v>
      </c>
      <c r="T298">
        <v>102</v>
      </c>
      <c r="U298" s="5">
        <v>6.8627450980392163E-2</v>
      </c>
      <c r="V298">
        <v>7</v>
      </c>
      <c r="W298">
        <v>0.31666666666666599</v>
      </c>
      <c r="X298">
        <v>0.14444444444444399</v>
      </c>
      <c r="Y298">
        <v>271</v>
      </c>
      <c r="Z298">
        <v>9</v>
      </c>
      <c r="AA298">
        <v>30.111111111111111</v>
      </c>
      <c r="AB298">
        <v>0.325842696629213</v>
      </c>
      <c r="AC298">
        <v>0.14606741573033699</v>
      </c>
      <c r="AD298">
        <v>130</v>
      </c>
      <c r="AE298">
        <v>6</v>
      </c>
      <c r="AF298">
        <v>21.666666666666668</v>
      </c>
      <c r="AG298" s="3">
        <v>44724</v>
      </c>
    </row>
    <row r="299" spans="1:34" hidden="1" x14ac:dyDescent="0.25">
      <c r="A299" t="s">
        <v>5</v>
      </c>
      <c r="B299" t="s">
        <v>26</v>
      </c>
      <c r="C299" t="s">
        <v>285</v>
      </c>
      <c r="D299" t="s">
        <v>50</v>
      </c>
      <c r="E299">
        <v>592351</v>
      </c>
      <c r="F299" t="s">
        <v>51</v>
      </c>
      <c r="G299">
        <v>1.2275200000000002</v>
      </c>
      <c r="H299">
        <v>4</v>
      </c>
      <c r="I299" t="s">
        <v>268</v>
      </c>
      <c r="J299" t="s">
        <v>50</v>
      </c>
      <c r="K299">
        <v>547989</v>
      </c>
      <c r="M299">
        <v>104.38</v>
      </c>
      <c r="N299">
        <v>240</v>
      </c>
      <c r="O299">
        <v>168</v>
      </c>
      <c r="P299">
        <v>4.1666666666666664E-2</v>
      </c>
      <c r="Q299">
        <v>7</v>
      </c>
      <c r="R299">
        <v>104.179999999999</v>
      </c>
      <c r="S299">
        <v>191</v>
      </c>
      <c r="T299">
        <v>136</v>
      </c>
      <c r="U299" s="5">
        <v>2.9411764705882353E-2</v>
      </c>
      <c r="V299">
        <v>4</v>
      </c>
      <c r="W299">
        <v>0.244094488188976</v>
      </c>
      <c r="X299">
        <v>0.118110236220472</v>
      </c>
      <c r="Y299">
        <v>195</v>
      </c>
      <c r="Z299">
        <v>5</v>
      </c>
      <c r="AA299">
        <v>39</v>
      </c>
      <c r="AB299">
        <v>0.22222222222222199</v>
      </c>
      <c r="AC299">
        <v>0.13888888888888801</v>
      </c>
      <c r="AD299">
        <v>107</v>
      </c>
      <c r="AE299">
        <v>4</v>
      </c>
      <c r="AF299">
        <v>26.75</v>
      </c>
      <c r="AG299" s="3">
        <v>44724</v>
      </c>
    </row>
    <row r="300" spans="1:34" hidden="1" x14ac:dyDescent="0.25">
      <c r="A300" t="s">
        <v>28</v>
      </c>
      <c r="B300" t="s">
        <v>14</v>
      </c>
      <c r="C300" t="s">
        <v>329</v>
      </c>
      <c r="D300" t="s">
        <v>50</v>
      </c>
      <c r="E300">
        <v>669920</v>
      </c>
      <c r="F300" t="s">
        <v>51</v>
      </c>
      <c r="G300">
        <v>1.1639399999999998</v>
      </c>
      <c r="H300">
        <v>5</v>
      </c>
      <c r="I300" t="s">
        <v>307</v>
      </c>
      <c r="J300" t="s">
        <v>38</v>
      </c>
      <c r="K300">
        <v>605137</v>
      </c>
      <c r="M300">
        <v>101.5</v>
      </c>
      <c r="N300">
        <v>251</v>
      </c>
      <c r="O300">
        <v>192</v>
      </c>
      <c r="P300">
        <v>3.6458333333333336E-2</v>
      </c>
      <c r="Q300">
        <v>7</v>
      </c>
      <c r="R300">
        <v>103.6</v>
      </c>
      <c r="S300">
        <v>160</v>
      </c>
      <c r="T300">
        <v>120</v>
      </c>
      <c r="U300" s="5">
        <v>0.05</v>
      </c>
      <c r="V300">
        <v>6</v>
      </c>
      <c r="W300">
        <v>0.16666666666666599</v>
      </c>
      <c r="X300">
        <v>4.7619047619047603E-2</v>
      </c>
      <c r="Y300">
        <v>51</v>
      </c>
      <c r="Z300">
        <v>0</v>
      </c>
      <c r="AA300">
        <v>0</v>
      </c>
      <c r="AB300">
        <v>0.375</v>
      </c>
      <c r="AC300">
        <v>0.125</v>
      </c>
      <c r="AD300">
        <v>21</v>
      </c>
      <c r="AE300">
        <v>0</v>
      </c>
      <c r="AF300">
        <v>0</v>
      </c>
      <c r="AG300" s="3">
        <v>44724</v>
      </c>
    </row>
    <row r="301" spans="1:34" hidden="1" x14ac:dyDescent="0.25">
      <c r="A301" t="s">
        <v>28</v>
      </c>
      <c r="B301" t="s">
        <v>14</v>
      </c>
      <c r="C301" t="s">
        <v>329</v>
      </c>
      <c r="D301" t="s">
        <v>50</v>
      </c>
      <c r="E301">
        <v>669920</v>
      </c>
      <c r="F301" t="s">
        <v>51</v>
      </c>
      <c r="G301">
        <v>1.1639399999999998</v>
      </c>
      <c r="H301">
        <v>3</v>
      </c>
      <c r="I301" t="s">
        <v>306</v>
      </c>
      <c r="J301" t="s">
        <v>63</v>
      </c>
      <c r="K301">
        <v>665742</v>
      </c>
      <c r="M301">
        <v>102.56</v>
      </c>
      <c r="N301">
        <v>269</v>
      </c>
      <c r="O301">
        <v>178</v>
      </c>
      <c r="P301">
        <v>7.3033707865168537E-2</v>
      </c>
      <c r="Q301">
        <v>13</v>
      </c>
      <c r="R301">
        <v>102.34</v>
      </c>
      <c r="S301">
        <v>166</v>
      </c>
      <c r="T301">
        <v>110</v>
      </c>
      <c r="U301" s="5">
        <v>8.1818181818181818E-2</v>
      </c>
      <c r="V301">
        <v>9</v>
      </c>
      <c r="W301">
        <v>0.16666666666666599</v>
      </c>
      <c r="X301">
        <v>4.7619047619047603E-2</v>
      </c>
      <c r="Y301">
        <v>51</v>
      </c>
      <c r="Z301">
        <v>0</v>
      </c>
      <c r="AA301">
        <v>0</v>
      </c>
      <c r="AB301">
        <v>0.375</v>
      </c>
      <c r="AC301">
        <v>0.125</v>
      </c>
      <c r="AD301">
        <v>21</v>
      </c>
      <c r="AE301">
        <v>0</v>
      </c>
      <c r="AF301">
        <v>0</v>
      </c>
      <c r="AG301" s="3">
        <v>44724</v>
      </c>
    </row>
    <row r="302" spans="1:34" hidden="1" x14ac:dyDescent="0.25">
      <c r="A302" t="s">
        <v>22</v>
      </c>
      <c r="B302" t="s">
        <v>3</v>
      </c>
      <c r="C302" t="s">
        <v>390</v>
      </c>
      <c r="D302" t="s">
        <v>50</v>
      </c>
      <c r="E302">
        <v>676710</v>
      </c>
      <c r="F302" t="s">
        <v>51</v>
      </c>
      <c r="G302">
        <v>1.04</v>
      </c>
      <c r="H302">
        <v>3</v>
      </c>
      <c r="I302" t="s">
        <v>75</v>
      </c>
      <c r="J302" t="s">
        <v>50</v>
      </c>
      <c r="K302">
        <v>677594</v>
      </c>
      <c r="M302">
        <v>106.1</v>
      </c>
      <c r="N302">
        <v>241</v>
      </c>
      <c r="O302">
        <v>150</v>
      </c>
      <c r="P302">
        <v>5.3333333333333337E-2</v>
      </c>
      <c r="Q302">
        <v>8</v>
      </c>
      <c r="R302">
        <v>105.8</v>
      </c>
      <c r="S302">
        <v>182</v>
      </c>
      <c r="T302">
        <v>116</v>
      </c>
      <c r="U302" s="5">
        <v>5.1724137931034482E-2</v>
      </c>
      <c r="V302">
        <v>6</v>
      </c>
      <c r="W302">
        <v>0.42424242424242398</v>
      </c>
      <c r="X302">
        <v>0.21212121212121199</v>
      </c>
      <c r="Y302">
        <v>54</v>
      </c>
      <c r="Z302">
        <v>2</v>
      </c>
      <c r="AA302">
        <v>27</v>
      </c>
      <c r="AB302">
        <v>0.42105263157894701</v>
      </c>
      <c r="AC302">
        <v>0.157894736842105</v>
      </c>
      <c r="AD302">
        <v>29</v>
      </c>
      <c r="AE302">
        <v>0</v>
      </c>
      <c r="AF302">
        <v>0</v>
      </c>
      <c r="AG302" s="3">
        <v>44724</v>
      </c>
    </row>
    <row r="303" spans="1:34" hidden="1" x14ac:dyDescent="0.25">
      <c r="A303" t="s">
        <v>0</v>
      </c>
      <c r="B303" t="s">
        <v>19</v>
      </c>
      <c r="C303" t="s">
        <v>327</v>
      </c>
      <c r="D303" t="s">
        <v>63</v>
      </c>
      <c r="E303">
        <v>624133</v>
      </c>
      <c r="F303" t="s">
        <v>61</v>
      </c>
      <c r="G303">
        <v>1.2626999999999999</v>
      </c>
      <c r="H303">
        <v>3</v>
      </c>
      <c r="I303" t="s">
        <v>118</v>
      </c>
      <c r="J303" t="s">
        <v>38</v>
      </c>
      <c r="K303">
        <v>606466</v>
      </c>
      <c r="M303">
        <v>101.94</v>
      </c>
      <c r="N303">
        <v>229</v>
      </c>
      <c r="O303">
        <v>164</v>
      </c>
      <c r="P303">
        <v>2.4390243902439025E-2</v>
      </c>
      <c r="Q303">
        <v>4</v>
      </c>
      <c r="R303">
        <v>106.94</v>
      </c>
      <c r="S303">
        <v>50</v>
      </c>
      <c r="T303">
        <v>39</v>
      </c>
      <c r="U303" s="5">
        <v>0</v>
      </c>
      <c r="V303">
        <v>0</v>
      </c>
      <c r="W303">
        <v>0.21511627906976699</v>
      </c>
      <c r="X303">
        <v>8.7209302325581398E-2</v>
      </c>
      <c r="Y303">
        <v>242</v>
      </c>
      <c r="Z303">
        <v>6</v>
      </c>
      <c r="AA303">
        <v>40.333333333333336</v>
      </c>
      <c r="AB303">
        <v>0.23529411764705799</v>
      </c>
      <c r="AC303">
        <v>0.110294117647058</v>
      </c>
      <c r="AD303">
        <v>194</v>
      </c>
      <c r="AE303">
        <v>6</v>
      </c>
      <c r="AF303">
        <v>32.333333333333336</v>
      </c>
      <c r="AG303" s="3">
        <v>44724</v>
      </c>
    </row>
    <row r="304" spans="1:34" hidden="1" x14ac:dyDescent="0.25">
      <c r="A304" t="s">
        <v>19</v>
      </c>
      <c r="B304" t="s">
        <v>0</v>
      </c>
      <c r="C304" t="s">
        <v>389</v>
      </c>
      <c r="D304" t="s">
        <v>63</v>
      </c>
      <c r="E304">
        <v>669459</v>
      </c>
      <c r="F304" t="s">
        <v>51</v>
      </c>
      <c r="G304">
        <v>1.2005999999999999</v>
      </c>
      <c r="H304">
        <v>1</v>
      </c>
      <c r="I304" t="s">
        <v>109</v>
      </c>
      <c r="J304" t="s">
        <v>63</v>
      </c>
      <c r="K304">
        <v>656941</v>
      </c>
      <c r="M304">
        <v>105.34</v>
      </c>
      <c r="N304">
        <v>245</v>
      </c>
      <c r="O304">
        <v>135</v>
      </c>
      <c r="P304">
        <v>0.11851851851851852</v>
      </c>
      <c r="Q304">
        <v>16</v>
      </c>
      <c r="R304">
        <v>103.66</v>
      </c>
      <c r="S304">
        <v>96</v>
      </c>
      <c r="T304">
        <v>47</v>
      </c>
      <c r="U304" s="5">
        <v>8.5106382978723402E-2</v>
      </c>
      <c r="V304">
        <v>4</v>
      </c>
      <c r="W304">
        <v>0.36170212765957399</v>
      </c>
      <c r="X304">
        <v>0.10638297872340401</v>
      </c>
      <c r="Y304">
        <v>69</v>
      </c>
      <c r="Z304">
        <v>0</v>
      </c>
      <c r="AA304">
        <v>0</v>
      </c>
      <c r="AB304">
        <v>0.28571428571428498</v>
      </c>
      <c r="AC304">
        <v>0.14285714285714199</v>
      </c>
      <c r="AD304">
        <v>31</v>
      </c>
      <c r="AE304">
        <v>0</v>
      </c>
      <c r="AF304">
        <v>0</v>
      </c>
      <c r="AG304" s="3">
        <v>44724</v>
      </c>
    </row>
    <row r="305" spans="1:34" hidden="1" x14ac:dyDescent="0.25">
      <c r="A305" t="s">
        <v>10</v>
      </c>
      <c r="B305" t="s">
        <v>13</v>
      </c>
      <c r="C305" t="s">
        <v>387</v>
      </c>
      <c r="D305" t="s">
        <v>50</v>
      </c>
      <c r="E305">
        <v>665795</v>
      </c>
      <c r="F305" t="s">
        <v>51</v>
      </c>
      <c r="G305">
        <v>1.0625100000000001</v>
      </c>
      <c r="H305">
        <v>5</v>
      </c>
      <c r="I305" t="s">
        <v>68</v>
      </c>
      <c r="J305" t="s">
        <v>63</v>
      </c>
      <c r="K305">
        <v>663656</v>
      </c>
      <c r="M305">
        <v>102.1</v>
      </c>
      <c r="N305">
        <v>219</v>
      </c>
      <c r="O305">
        <v>150</v>
      </c>
      <c r="P305">
        <v>7.3333333333333334E-2</v>
      </c>
      <c r="Q305">
        <v>11</v>
      </c>
      <c r="R305">
        <v>102.1</v>
      </c>
      <c r="S305">
        <v>149</v>
      </c>
      <c r="T305">
        <v>97</v>
      </c>
      <c r="U305" s="5">
        <v>8.247422680412371E-2</v>
      </c>
      <c r="V305">
        <v>8</v>
      </c>
      <c r="W305">
        <v>0.30769230769230699</v>
      </c>
      <c r="X305">
        <v>0.115384615384615</v>
      </c>
      <c r="Y305">
        <v>48</v>
      </c>
      <c r="Z305">
        <v>1</v>
      </c>
      <c r="AA305">
        <v>48</v>
      </c>
      <c r="AB305">
        <v>0.33333333333333298</v>
      </c>
      <c r="AC305">
        <v>0.133333333333333</v>
      </c>
      <c r="AD305">
        <v>24</v>
      </c>
      <c r="AE305">
        <v>1</v>
      </c>
      <c r="AF305">
        <v>24</v>
      </c>
      <c r="AG305" s="3">
        <v>44724</v>
      </c>
    </row>
    <row r="306" spans="1:34" hidden="1" x14ac:dyDescent="0.25">
      <c r="A306" t="s">
        <v>28</v>
      </c>
      <c r="B306" t="s">
        <v>14</v>
      </c>
      <c r="C306" t="s">
        <v>329</v>
      </c>
      <c r="D306" t="s">
        <v>50</v>
      </c>
      <c r="E306">
        <v>669920</v>
      </c>
      <c r="F306" t="s">
        <v>51</v>
      </c>
      <c r="G306">
        <v>1.1639399999999998</v>
      </c>
      <c r="H306">
        <v>8</v>
      </c>
      <c r="I306" t="s">
        <v>65</v>
      </c>
      <c r="J306" t="s">
        <v>63</v>
      </c>
      <c r="K306">
        <v>671277</v>
      </c>
      <c r="M306">
        <v>101.82</v>
      </c>
      <c r="N306">
        <v>41</v>
      </c>
      <c r="O306">
        <v>33</v>
      </c>
      <c r="P306">
        <v>3.0303030303030304E-2</v>
      </c>
      <c r="Q306">
        <v>1</v>
      </c>
      <c r="R306">
        <v>102.16</v>
      </c>
      <c r="S306">
        <v>31</v>
      </c>
      <c r="T306">
        <v>24</v>
      </c>
      <c r="U306" s="5">
        <v>4.1666666666666664E-2</v>
      </c>
      <c r="V306">
        <v>1</v>
      </c>
      <c r="W306">
        <v>0.16666666666666599</v>
      </c>
      <c r="X306">
        <v>4.7619047619047603E-2</v>
      </c>
      <c r="Y306">
        <v>51</v>
      </c>
      <c r="Z306">
        <v>0</v>
      </c>
      <c r="AA306">
        <v>0</v>
      </c>
      <c r="AB306">
        <v>0.375</v>
      </c>
      <c r="AC306">
        <v>0.125</v>
      </c>
      <c r="AD306">
        <v>21</v>
      </c>
      <c r="AE306">
        <v>0</v>
      </c>
      <c r="AF306">
        <v>0</v>
      </c>
      <c r="AG306" s="3">
        <v>44724</v>
      </c>
    </row>
    <row r="307" spans="1:34" hidden="1" x14ac:dyDescent="0.25">
      <c r="A307" t="s">
        <v>5</v>
      </c>
      <c r="B307" t="s">
        <v>26</v>
      </c>
      <c r="C307" t="s">
        <v>285</v>
      </c>
      <c r="D307" t="s">
        <v>50</v>
      </c>
      <c r="E307">
        <v>592351</v>
      </c>
      <c r="F307" t="s">
        <v>51</v>
      </c>
      <c r="G307">
        <v>1.2275200000000002</v>
      </c>
      <c r="H307">
        <v>3</v>
      </c>
      <c r="I307" t="s">
        <v>267</v>
      </c>
      <c r="J307" t="s">
        <v>50</v>
      </c>
      <c r="K307">
        <v>673357</v>
      </c>
      <c r="M307">
        <v>101.98</v>
      </c>
      <c r="N307">
        <v>189</v>
      </c>
      <c r="O307">
        <v>146</v>
      </c>
      <c r="P307">
        <v>4.1095890410958902E-2</v>
      </c>
      <c r="Q307">
        <v>6</v>
      </c>
      <c r="R307">
        <v>102.36</v>
      </c>
      <c r="S307">
        <v>141</v>
      </c>
      <c r="T307">
        <v>111</v>
      </c>
      <c r="U307" s="5">
        <v>3.6036036036036036E-2</v>
      </c>
      <c r="V307">
        <v>4</v>
      </c>
      <c r="W307">
        <v>0.244094488188976</v>
      </c>
      <c r="X307">
        <v>0.118110236220472</v>
      </c>
      <c r="Y307">
        <v>195</v>
      </c>
      <c r="Z307">
        <v>5</v>
      </c>
      <c r="AA307">
        <v>39</v>
      </c>
      <c r="AB307">
        <v>0.22222222222222199</v>
      </c>
      <c r="AC307">
        <v>0.13888888888888801</v>
      </c>
      <c r="AD307">
        <v>107</v>
      </c>
      <c r="AE307">
        <v>4</v>
      </c>
      <c r="AF307">
        <v>26.75</v>
      </c>
      <c r="AG307" s="3">
        <v>44724</v>
      </c>
    </row>
    <row r="308" spans="1:34" hidden="1" x14ac:dyDescent="0.25">
      <c r="A308" t="s">
        <v>21</v>
      </c>
      <c r="B308" t="s">
        <v>8</v>
      </c>
      <c r="C308" t="s">
        <v>60</v>
      </c>
      <c r="D308" t="s">
        <v>50</v>
      </c>
      <c r="E308">
        <v>608566</v>
      </c>
      <c r="F308" t="s">
        <v>51</v>
      </c>
      <c r="G308">
        <v>0.98980000000000001</v>
      </c>
      <c r="H308">
        <v>4</v>
      </c>
      <c r="I308" t="s">
        <v>192</v>
      </c>
      <c r="J308" t="s">
        <v>50</v>
      </c>
      <c r="K308">
        <v>572228</v>
      </c>
      <c r="L308">
        <v>3.5</v>
      </c>
      <c r="M308">
        <v>104.24</v>
      </c>
      <c r="N308">
        <v>171</v>
      </c>
      <c r="O308">
        <v>94</v>
      </c>
      <c r="P308">
        <v>5.3191489361702128E-2</v>
      </c>
      <c r="Q308">
        <v>5</v>
      </c>
      <c r="R308">
        <v>104.72</v>
      </c>
      <c r="S308">
        <v>118</v>
      </c>
      <c r="T308">
        <v>71</v>
      </c>
      <c r="U308" s="5">
        <v>7.0422535211267609E-2</v>
      </c>
      <c r="V308">
        <v>5</v>
      </c>
      <c r="W308">
        <v>0.22388059701492499</v>
      </c>
      <c r="X308">
        <v>0.119402985074626</v>
      </c>
      <c r="Y308">
        <v>278</v>
      </c>
      <c r="Z308">
        <v>12</v>
      </c>
      <c r="AA308">
        <v>23.166666666666668</v>
      </c>
      <c r="AB308">
        <v>0.21875</v>
      </c>
      <c r="AC308">
        <v>0.125</v>
      </c>
      <c r="AD308">
        <v>130</v>
      </c>
      <c r="AE308">
        <v>8</v>
      </c>
      <c r="AF308">
        <v>16.25</v>
      </c>
      <c r="AG308" s="3">
        <v>44724</v>
      </c>
      <c r="AH308">
        <v>1</v>
      </c>
    </row>
    <row r="309" spans="1:34" hidden="1" x14ac:dyDescent="0.25">
      <c r="A309" t="s">
        <v>21</v>
      </c>
      <c r="B309" t="s">
        <v>8</v>
      </c>
      <c r="C309" t="s">
        <v>60</v>
      </c>
      <c r="D309" t="s">
        <v>50</v>
      </c>
      <c r="E309">
        <v>608566</v>
      </c>
      <c r="F309" t="s">
        <v>51</v>
      </c>
      <c r="G309">
        <v>0.98980000000000001</v>
      </c>
      <c r="H309">
        <v>3</v>
      </c>
      <c r="I309" t="s">
        <v>144</v>
      </c>
      <c r="J309" t="s">
        <v>50</v>
      </c>
      <c r="K309">
        <v>592518</v>
      </c>
      <c r="M309">
        <v>105</v>
      </c>
      <c r="N309">
        <v>245</v>
      </c>
      <c r="O309">
        <v>181</v>
      </c>
      <c r="P309">
        <v>5.5248618784530384E-2</v>
      </c>
      <c r="Q309">
        <v>10</v>
      </c>
      <c r="R309">
        <v>104.38</v>
      </c>
      <c r="S309">
        <v>180</v>
      </c>
      <c r="T309">
        <v>128</v>
      </c>
      <c r="U309" s="5">
        <v>3.125E-2</v>
      </c>
      <c r="V309">
        <v>4</v>
      </c>
      <c r="W309">
        <v>0.22388059701492499</v>
      </c>
      <c r="X309">
        <v>0.119402985074626</v>
      </c>
      <c r="Y309">
        <v>278</v>
      </c>
      <c r="Z309">
        <v>12</v>
      </c>
      <c r="AA309">
        <v>23.166666666666668</v>
      </c>
      <c r="AB309">
        <v>0.21875</v>
      </c>
      <c r="AC309">
        <v>0.125</v>
      </c>
      <c r="AD309">
        <v>130</v>
      </c>
      <c r="AE309">
        <v>8</v>
      </c>
      <c r="AF309">
        <v>16.25</v>
      </c>
      <c r="AG309" s="3">
        <v>44724</v>
      </c>
    </row>
    <row r="310" spans="1:34" hidden="1" x14ac:dyDescent="0.25">
      <c r="A310" t="s">
        <v>17</v>
      </c>
      <c r="B310" t="s">
        <v>4</v>
      </c>
      <c r="C310" t="s">
        <v>282</v>
      </c>
      <c r="D310" t="s">
        <v>50</v>
      </c>
      <c r="E310">
        <v>624522</v>
      </c>
      <c r="F310" t="s">
        <v>51</v>
      </c>
      <c r="G310">
        <v>1.1352000000000002</v>
      </c>
      <c r="H310">
        <v>5</v>
      </c>
      <c r="I310" t="s">
        <v>186</v>
      </c>
      <c r="J310" t="s">
        <v>63</v>
      </c>
      <c r="K310">
        <v>572761</v>
      </c>
      <c r="L310">
        <v>5.2</v>
      </c>
      <c r="M310">
        <v>102.8</v>
      </c>
      <c r="N310">
        <v>25</v>
      </c>
      <c r="O310">
        <v>13</v>
      </c>
      <c r="P310">
        <v>0.30769230769230771</v>
      </c>
      <c r="Q310">
        <v>4</v>
      </c>
      <c r="R310">
        <v>102.12</v>
      </c>
      <c r="S310">
        <v>14</v>
      </c>
      <c r="T310">
        <v>10</v>
      </c>
      <c r="U310" s="5">
        <v>0.3</v>
      </c>
      <c r="V310">
        <v>3</v>
      </c>
      <c r="W310">
        <v>0.233082706766917</v>
      </c>
      <c r="X310">
        <v>0.13533834586466101</v>
      </c>
      <c r="Y310">
        <v>193</v>
      </c>
      <c r="Z310">
        <v>6</v>
      </c>
      <c r="AA310">
        <v>32.166666666666664</v>
      </c>
      <c r="AB310">
        <v>0.19148936170212699</v>
      </c>
      <c r="AC310">
        <v>0.14893617021276501</v>
      </c>
      <c r="AD310">
        <v>81</v>
      </c>
      <c r="AE310">
        <v>1</v>
      </c>
      <c r="AF310">
        <v>81</v>
      </c>
      <c r="AG310" s="3">
        <v>44724</v>
      </c>
      <c r="AH310">
        <v>1</v>
      </c>
    </row>
    <row r="311" spans="1:34" hidden="1" x14ac:dyDescent="0.25">
      <c r="A311" t="s">
        <v>11</v>
      </c>
      <c r="B311" t="s">
        <v>16</v>
      </c>
      <c r="C311" t="s">
        <v>208</v>
      </c>
      <c r="D311" t="s">
        <v>50</v>
      </c>
      <c r="E311">
        <v>592836</v>
      </c>
      <c r="F311" t="s">
        <v>51</v>
      </c>
      <c r="G311">
        <v>1.0264800000000001</v>
      </c>
      <c r="H311">
        <v>2</v>
      </c>
      <c r="I311" t="s">
        <v>137</v>
      </c>
      <c r="J311" t="s">
        <v>50</v>
      </c>
      <c r="K311">
        <v>545361</v>
      </c>
      <c r="M311">
        <v>105.92</v>
      </c>
      <c r="N311">
        <v>216</v>
      </c>
      <c r="O311">
        <v>129</v>
      </c>
      <c r="P311">
        <v>0.12403100775193798</v>
      </c>
      <c r="Q311">
        <v>16</v>
      </c>
      <c r="R311">
        <v>105.88</v>
      </c>
      <c r="S311">
        <v>159</v>
      </c>
      <c r="T311">
        <v>96</v>
      </c>
      <c r="U311" s="5">
        <v>0.13541666666666666</v>
      </c>
      <c r="V311">
        <v>13</v>
      </c>
      <c r="W311">
        <v>0.253246753246753</v>
      </c>
      <c r="X311">
        <v>0.11038961038961</v>
      </c>
      <c r="Y311">
        <v>193</v>
      </c>
      <c r="Z311">
        <v>3</v>
      </c>
      <c r="AA311">
        <v>64.333333333333329</v>
      </c>
      <c r="AB311">
        <v>0.24719101123595499</v>
      </c>
      <c r="AC311">
        <v>0.101123595505617</v>
      </c>
      <c r="AD311">
        <v>108</v>
      </c>
      <c r="AE311">
        <v>1</v>
      </c>
      <c r="AF311">
        <v>108</v>
      </c>
      <c r="AG311" s="3">
        <v>44724</v>
      </c>
    </row>
    <row r="312" spans="1:34" hidden="1" x14ac:dyDescent="0.25">
      <c r="A312" t="s">
        <v>26</v>
      </c>
      <c r="B312" t="s">
        <v>5</v>
      </c>
      <c r="C312" t="s">
        <v>183</v>
      </c>
      <c r="D312" t="s">
        <v>50</v>
      </c>
      <c r="E312">
        <v>656629</v>
      </c>
      <c r="F312" t="s">
        <v>61</v>
      </c>
      <c r="G312">
        <v>1.2604</v>
      </c>
      <c r="H312">
        <v>6</v>
      </c>
      <c r="I312" t="s">
        <v>114</v>
      </c>
      <c r="J312" t="s">
        <v>63</v>
      </c>
      <c r="K312">
        <v>663993</v>
      </c>
      <c r="M312">
        <v>102.98</v>
      </c>
      <c r="N312">
        <v>209</v>
      </c>
      <c r="O312">
        <v>147</v>
      </c>
      <c r="P312">
        <v>4.7619047619047616E-2</v>
      </c>
      <c r="Q312">
        <v>7</v>
      </c>
      <c r="R312">
        <v>102.76</v>
      </c>
      <c r="S312">
        <v>149</v>
      </c>
      <c r="T312">
        <v>104</v>
      </c>
      <c r="U312" s="5">
        <v>2.8846153846153848E-2</v>
      </c>
      <c r="V312">
        <v>3</v>
      </c>
      <c r="W312">
        <v>0.38709677419354799</v>
      </c>
      <c r="X312">
        <v>0.15322580645161199</v>
      </c>
      <c r="Y312">
        <v>200</v>
      </c>
      <c r="Z312">
        <v>2</v>
      </c>
      <c r="AA312">
        <v>100</v>
      </c>
      <c r="AB312">
        <v>0.5</v>
      </c>
      <c r="AC312">
        <v>0.204545454545454</v>
      </c>
      <c r="AD312">
        <v>82</v>
      </c>
      <c r="AE312">
        <v>0</v>
      </c>
      <c r="AF312">
        <v>0</v>
      </c>
      <c r="AG312" s="3">
        <v>44724</v>
      </c>
    </row>
    <row r="313" spans="1:34" hidden="1" x14ac:dyDescent="0.25">
      <c r="A313" t="s">
        <v>7</v>
      </c>
      <c r="B313" t="s">
        <v>18</v>
      </c>
      <c r="C313" t="s">
        <v>273</v>
      </c>
      <c r="D313" t="s">
        <v>63</v>
      </c>
      <c r="E313">
        <v>608344</v>
      </c>
      <c r="F313" t="s">
        <v>51</v>
      </c>
      <c r="G313">
        <v>1.0123399999999998</v>
      </c>
      <c r="H313">
        <v>4</v>
      </c>
      <c r="I313" t="s">
        <v>266</v>
      </c>
      <c r="J313" t="s">
        <v>50</v>
      </c>
      <c r="K313">
        <v>660757</v>
      </c>
      <c r="M313">
        <v>105.42</v>
      </c>
      <c r="N313">
        <v>61</v>
      </c>
      <c r="O313">
        <v>53</v>
      </c>
      <c r="P313">
        <v>0</v>
      </c>
      <c r="Q313">
        <v>0</v>
      </c>
      <c r="R313">
        <v>106.759999999999</v>
      </c>
      <c r="S313">
        <v>19</v>
      </c>
      <c r="T313">
        <v>16</v>
      </c>
      <c r="U313" s="5">
        <v>0</v>
      </c>
      <c r="V313">
        <v>0</v>
      </c>
      <c r="W313">
        <v>0.26060606060606001</v>
      </c>
      <c r="X313">
        <v>0.15151515151515099</v>
      </c>
      <c r="Y313">
        <v>212</v>
      </c>
      <c r="Z313">
        <v>7</v>
      </c>
      <c r="AA313">
        <v>30.285714285714285</v>
      </c>
      <c r="AB313">
        <v>0.28333333333333299</v>
      </c>
      <c r="AC313">
        <v>0.15833333333333299</v>
      </c>
      <c r="AD313">
        <v>154</v>
      </c>
      <c r="AE313">
        <v>5</v>
      </c>
      <c r="AF313">
        <v>30.8</v>
      </c>
      <c r="AG313" s="3">
        <v>44724</v>
      </c>
    </row>
    <row r="314" spans="1:34" hidden="1" x14ac:dyDescent="0.25">
      <c r="A314" t="s">
        <v>8</v>
      </c>
      <c r="B314" t="s">
        <v>12</v>
      </c>
      <c r="C314" t="s">
        <v>143</v>
      </c>
      <c r="D314" t="s">
        <v>63</v>
      </c>
      <c r="E314">
        <v>542881</v>
      </c>
      <c r="F314" t="s">
        <v>51</v>
      </c>
      <c r="G314">
        <v>1.1107800000000001</v>
      </c>
      <c r="H314">
        <v>4</v>
      </c>
      <c r="I314" t="s">
        <v>127</v>
      </c>
      <c r="J314" t="s">
        <v>50</v>
      </c>
      <c r="K314">
        <v>543068</v>
      </c>
      <c r="M314">
        <v>102.12</v>
      </c>
      <c r="N314">
        <v>311</v>
      </c>
      <c r="O314">
        <v>205</v>
      </c>
      <c r="P314">
        <v>8.2926829268292687E-2</v>
      </c>
      <c r="Q314">
        <v>17</v>
      </c>
      <c r="R314">
        <v>102.46</v>
      </c>
      <c r="S314">
        <v>82</v>
      </c>
      <c r="T314">
        <v>52</v>
      </c>
      <c r="U314" s="5">
        <v>0.11538461538461539</v>
      </c>
      <c r="V314">
        <v>6</v>
      </c>
      <c r="W314">
        <v>0.27450980392156799</v>
      </c>
      <c r="X314">
        <v>0.12745098039215599</v>
      </c>
      <c r="Y314">
        <v>286</v>
      </c>
      <c r="Z314">
        <v>7</v>
      </c>
      <c r="AA314">
        <v>40.857142857142854</v>
      </c>
      <c r="AB314">
        <v>0.30188679245283001</v>
      </c>
      <c r="AC314">
        <v>0.13207547169811301</v>
      </c>
      <c r="AD314">
        <v>221</v>
      </c>
      <c r="AE314">
        <v>5</v>
      </c>
      <c r="AF314">
        <v>44.2</v>
      </c>
      <c r="AG314" s="3">
        <v>44739</v>
      </c>
    </row>
    <row r="315" spans="1:34" hidden="1" x14ac:dyDescent="0.25">
      <c r="A315" t="s">
        <v>3</v>
      </c>
      <c r="B315" t="s">
        <v>22</v>
      </c>
      <c r="C315" t="s">
        <v>103</v>
      </c>
      <c r="D315" t="s">
        <v>63</v>
      </c>
      <c r="E315">
        <v>592662</v>
      </c>
      <c r="F315" t="s">
        <v>61</v>
      </c>
      <c r="G315">
        <v>1.04</v>
      </c>
      <c r="H315">
        <v>1</v>
      </c>
      <c r="I315" t="s">
        <v>172</v>
      </c>
      <c r="J315" t="s">
        <v>50</v>
      </c>
      <c r="K315">
        <v>608701</v>
      </c>
      <c r="M315">
        <v>101.7</v>
      </c>
      <c r="N315">
        <v>11</v>
      </c>
      <c r="O315">
        <v>7</v>
      </c>
      <c r="P315">
        <v>0</v>
      </c>
      <c r="Q315">
        <v>0</v>
      </c>
      <c r="R315">
        <v>102.22</v>
      </c>
      <c r="S315">
        <v>8</v>
      </c>
      <c r="T315">
        <v>6</v>
      </c>
      <c r="U315" s="5">
        <v>0</v>
      </c>
      <c r="V315">
        <v>0</v>
      </c>
      <c r="W315">
        <v>0.28125</v>
      </c>
      <c r="X315">
        <v>0.15104166666666599</v>
      </c>
      <c r="Y315">
        <v>298</v>
      </c>
      <c r="Z315">
        <v>14</v>
      </c>
      <c r="AA315">
        <v>21.285714285714285</v>
      </c>
      <c r="AB315">
        <v>0.28301886792452802</v>
      </c>
      <c r="AC315">
        <v>0.138364779874213</v>
      </c>
      <c r="AD315">
        <v>246</v>
      </c>
      <c r="AE315">
        <v>11</v>
      </c>
      <c r="AF315">
        <v>22.363636363636363</v>
      </c>
      <c r="AG315" s="3">
        <v>44724</v>
      </c>
    </row>
    <row r="316" spans="1:34" hidden="1" x14ac:dyDescent="0.25">
      <c r="A316" t="s">
        <v>1</v>
      </c>
      <c r="B316" t="s">
        <v>20</v>
      </c>
      <c r="C316" t="s">
        <v>384</v>
      </c>
      <c r="D316" t="s">
        <v>63</v>
      </c>
      <c r="E316">
        <v>500779</v>
      </c>
      <c r="F316" t="s">
        <v>51</v>
      </c>
      <c r="G316">
        <v>1.0001599999999999</v>
      </c>
      <c r="H316">
        <v>1</v>
      </c>
      <c r="I316" t="s">
        <v>52</v>
      </c>
      <c r="J316" t="s">
        <v>50</v>
      </c>
      <c r="K316">
        <v>660670</v>
      </c>
      <c r="M316">
        <v>106</v>
      </c>
      <c r="N316">
        <v>140</v>
      </c>
      <c r="O316">
        <v>82</v>
      </c>
      <c r="P316">
        <v>7.3170731707317069E-2</v>
      </c>
      <c r="Q316">
        <v>6</v>
      </c>
      <c r="R316">
        <v>108.3</v>
      </c>
      <c r="S316">
        <v>34</v>
      </c>
      <c r="T316">
        <v>19</v>
      </c>
      <c r="U316" s="5">
        <v>0.15789473684210525</v>
      </c>
      <c r="V316">
        <v>3</v>
      </c>
      <c r="W316">
        <v>0.234567901234567</v>
      </c>
      <c r="X316">
        <v>0.11111111111111099</v>
      </c>
      <c r="Y316">
        <v>227</v>
      </c>
      <c r="Z316">
        <v>2</v>
      </c>
      <c r="AA316">
        <v>113.5</v>
      </c>
      <c r="AB316">
        <v>0.24460431654676201</v>
      </c>
      <c r="AC316">
        <v>0.12230215827338101</v>
      </c>
      <c r="AD316">
        <v>187</v>
      </c>
      <c r="AE316">
        <v>2</v>
      </c>
      <c r="AF316">
        <v>93.5</v>
      </c>
      <c r="AG316" s="3">
        <v>44724</v>
      </c>
    </row>
    <row r="317" spans="1:34" hidden="1" x14ac:dyDescent="0.25">
      <c r="A317" t="s">
        <v>6</v>
      </c>
      <c r="B317" t="s">
        <v>24</v>
      </c>
      <c r="C317" t="s">
        <v>385</v>
      </c>
      <c r="D317" t="s">
        <v>50</v>
      </c>
      <c r="E317">
        <v>641712</v>
      </c>
      <c r="F317" t="s">
        <v>61</v>
      </c>
      <c r="G317">
        <v>0.92736000000000007</v>
      </c>
      <c r="H317">
        <v>3</v>
      </c>
      <c r="I317" t="s">
        <v>90</v>
      </c>
      <c r="J317" t="s">
        <v>50</v>
      </c>
      <c r="K317">
        <v>502054</v>
      </c>
      <c r="L317">
        <v>6.1</v>
      </c>
      <c r="M317">
        <v>104.34</v>
      </c>
      <c r="N317">
        <v>219</v>
      </c>
      <c r="O317">
        <v>138</v>
      </c>
      <c r="P317">
        <v>5.0724637681159424E-2</v>
      </c>
      <c r="Q317">
        <v>7</v>
      </c>
      <c r="R317">
        <v>102.96</v>
      </c>
      <c r="S317">
        <v>158</v>
      </c>
      <c r="T317">
        <v>100</v>
      </c>
      <c r="U317" s="5">
        <v>0.05</v>
      </c>
      <c r="V317">
        <v>5</v>
      </c>
      <c r="W317">
        <v>0.19662921348314599</v>
      </c>
      <c r="X317">
        <v>8.98876404494382E-2</v>
      </c>
      <c r="Y317">
        <v>239</v>
      </c>
      <c r="Z317">
        <v>4</v>
      </c>
      <c r="AA317">
        <v>59.75</v>
      </c>
      <c r="AB317">
        <v>0.22222222222222199</v>
      </c>
      <c r="AC317">
        <v>0.11111111111111099</v>
      </c>
      <c r="AD317">
        <v>106</v>
      </c>
      <c r="AE317">
        <v>3</v>
      </c>
      <c r="AF317">
        <v>35.333333333333336</v>
      </c>
      <c r="AG317" s="3">
        <v>44724</v>
      </c>
      <c r="AH317">
        <v>1</v>
      </c>
    </row>
    <row r="318" spans="1:34" hidden="1" x14ac:dyDescent="0.25">
      <c r="A318" t="s">
        <v>22</v>
      </c>
      <c r="B318" t="s">
        <v>3</v>
      </c>
      <c r="C318" t="s">
        <v>390</v>
      </c>
      <c r="D318" t="s">
        <v>50</v>
      </c>
      <c r="E318">
        <v>676710</v>
      </c>
      <c r="F318" t="s">
        <v>51</v>
      </c>
      <c r="G318">
        <v>1.04</v>
      </c>
      <c r="H318">
        <v>2</v>
      </c>
      <c r="I318" t="s">
        <v>328</v>
      </c>
      <c r="J318" t="s">
        <v>50</v>
      </c>
      <c r="K318">
        <v>664034</v>
      </c>
      <c r="M318">
        <v>101.72</v>
      </c>
      <c r="N318">
        <v>266</v>
      </c>
      <c r="O318">
        <v>202</v>
      </c>
      <c r="P318">
        <v>4.4554455445544552E-2</v>
      </c>
      <c r="Q318">
        <v>9</v>
      </c>
      <c r="R318">
        <v>102.86</v>
      </c>
      <c r="S318">
        <v>202</v>
      </c>
      <c r="T318">
        <v>155</v>
      </c>
      <c r="U318" s="5">
        <v>4.5161290322580643E-2</v>
      </c>
      <c r="V318">
        <v>7</v>
      </c>
      <c r="W318">
        <v>0.42424242424242398</v>
      </c>
      <c r="X318">
        <v>0.21212121212121199</v>
      </c>
      <c r="Y318">
        <v>54</v>
      </c>
      <c r="Z318">
        <v>2</v>
      </c>
      <c r="AA318">
        <v>27</v>
      </c>
      <c r="AB318">
        <v>0.42105263157894701</v>
      </c>
      <c r="AC318">
        <v>0.157894736842105</v>
      </c>
      <c r="AD318">
        <v>29</v>
      </c>
      <c r="AE318">
        <v>0</v>
      </c>
      <c r="AF318">
        <v>0</v>
      </c>
      <c r="AG318" s="3">
        <v>44724</v>
      </c>
    </row>
    <row r="319" spans="1:34" hidden="1" x14ac:dyDescent="0.25">
      <c r="A319" t="s">
        <v>1</v>
      </c>
      <c r="B319" t="s">
        <v>20</v>
      </c>
      <c r="C319" t="s">
        <v>384</v>
      </c>
      <c r="D319" t="s">
        <v>63</v>
      </c>
      <c r="E319">
        <v>500779</v>
      </c>
      <c r="F319" t="s">
        <v>51</v>
      </c>
      <c r="G319">
        <v>1.0001599999999999</v>
      </c>
      <c r="H319">
        <v>7</v>
      </c>
      <c r="I319" t="s">
        <v>228</v>
      </c>
      <c r="J319" t="s">
        <v>50</v>
      </c>
      <c r="K319">
        <v>661388</v>
      </c>
      <c r="L319">
        <v>5.7</v>
      </c>
      <c r="M319">
        <v>104.82</v>
      </c>
      <c r="N319">
        <v>97</v>
      </c>
      <c r="O319">
        <v>59</v>
      </c>
      <c r="P319">
        <v>0.13559322033898305</v>
      </c>
      <c r="Q319">
        <v>8</v>
      </c>
      <c r="R319">
        <v>106.06</v>
      </c>
      <c r="S319">
        <v>33</v>
      </c>
      <c r="T319">
        <v>19</v>
      </c>
      <c r="U319" s="5">
        <v>0.10526315789473684</v>
      </c>
      <c r="V319">
        <v>2</v>
      </c>
      <c r="W319">
        <v>0.234567901234567</v>
      </c>
      <c r="X319">
        <v>0.11111111111111099</v>
      </c>
      <c r="Y319">
        <v>227</v>
      </c>
      <c r="Z319">
        <v>2</v>
      </c>
      <c r="AA319">
        <v>113.5</v>
      </c>
      <c r="AB319">
        <v>0.24460431654676201</v>
      </c>
      <c r="AC319">
        <v>0.12230215827338101</v>
      </c>
      <c r="AD319">
        <v>187</v>
      </c>
      <c r="AE319">
        <v>2</v>
      </c>
      <c r="AF319">
        <v>93.5</v>
      </c>
      <c r="AG319" s="3">
        <v>44724</v>
      </c>
      <c r="AH319">
        <v>1</v>
      </c>
    </row>
    <row r="320" spans="1:34" hidden="1" x14ac:dyDescent="0.25">
      <c r="A320" t="s">
        <v>10</v>
      </c>
      <c r="B320" t="s">
        <v>13</v>
      </c>
      <c r="C320" t="s">
        <v>387</v>
      </c>
      <c r="D320" t="s">
        <v>50</v>
      </c>
      <c r="E320">
        <v>665795</v>
      </c>
      <c r="F320" t="s">
        <v>51</v>
      </c>
      <c r="G320">
        <v>1.0625100000000001</v>
      </c>
      <c r="H320">
        <v>4</v>
      </c>
      <c r="I320" t="s">
        <v>67</v>
      </c>
      <c r="J320" t="s">
        <v>63</v>
      </c>
      <c r="K320">
        <v>670541</v>
      </c>
      <c r="M320">
        <v>106.56</v>
      </c>
      <c r="N320">
        <v>222</v>
      </c>
      <c r="O320">
        <v>156</v>
      </c>
      <c r="P320">
        <v>0.10897435897435898</v>
      </c>
      <c r="Q320">
        <v>17</v>
      </c>
      <c r="R320">
        <v>106.86</v>
      </c>
      <c r="S320">
        <v>140</v>
      </c>
      <c r="T320">
        <v>106</v>
      </c>
      <c r="U320" s="5">
        <v>0.13207547169811321</v>
      </c>
      <c r="V320">
        <v>14</v>
      </c>
      <c r="W320">
        <v>0.30769230769230699</v>
      </c>
      <c r="X320">
        <v>0.115384615384615</v>
      </c>
      <c r="Y320">
        <v>48</v>
      </c>
      <c r="Z320">
        <v>1</v>
      </c>
      <c r="AA320">
        <v>48</v>
      </c>
      <c r="AB320">
        <v>0.33333333333333298</v>
      </c>
      <c r="AC320">
        <v>0.133333333333333</v>
      </c>
      <c r="AD320">
        <v>24</v>
      </c>
      <c r="AE320">
        <v>1</v>
      </c>
      <c r="AF320">
        <v>24</v>
      </c>
      <c r="AG320" s="3">
        <v>44724</v>
      </c>
    </row>
    <row r="321" spans="1:34" hidden="1" x14ac:dyDescent="0.25">
      <c r="A321" t="s">
        <v>26</v>
      </c>
      <c r="B321" t="s">
        <v>10</v>
      </c>
      <c r="C321" t="s">
        <v>151</v>
      </c>
      <c r="D321" t="s">
        <v>50</v>
      </c>
      <c r="E321">
        <v>664299</v>
      </c>
      <c r="F321" t="s">
        <v>51</v>
      </c>
      <c r="G321">
        <v>0.94175999999999993</v>
      </c>
      <c r="H321">
        <v>3</v>
      </c>
      <c r="I321" t="s">
        <v>197</v>
      </c>
      <c r="J321" t="s">
        <v>50</v>
      </c>
      <c r="K321">
        <v>666969</v>
      </c>
      <c r="M321">
        <v>103.4</v>
      </c>
      <c r="N321">
        <v>242</v>
      </c>
      <c r="O321">
        <v>160</v>
      </c>
      <c r="P321">
        <v>7.4999999999999997E-2</v>
      </c>
      <c r="Q321">
        <v>12</v>
      </c>
      <c r="R321">
        <v>103.16</v>
      </c>
      <c r="S321">
        <v>169</v>
      </c>
      <c r="T321">
        <v>115</v>
      </c>
      <c r="U321" s="5">
        <v>6.9565217391304349E-2</v>
      </c>
      <c r="V321">
        <v>8</v>
      </c>
      <c r="W321">
        <v>0.37962962962962898</v>
      </c>
      <c r="X321">
        <v>0.18518518518518501</v>
      </c>
      <c r="Y321">
        <v>184</v>
      </c>
      <c r="Z321">
        <v>4</v>
      </c>
      <c r="AA321">
        <v>46</v>
      </c>
      <c r="AB321">
        <v>0.46153846153846101</v>
      </c>
      <c r="AC321">
        <v>0.256410256410256</v>
      </c>
      <c r="AD321">
        <v>79</v>
      </c>
      <c r="AE321">
        <v>1</v>
      </c>
      <c r="AF321">
        <v>79</v>
      </c>
      <c r="AG321" s="3">
        <v>44725</v>
      </c>
    </row>
    <row r="322" spans="1:34" hidden="1" x14ac:dyDescent="0.25">
      <c r="A322" t="s">
        <v>27</v>
      </c>
      <c r="B322" t="s">
        <v>2</v>
      </c>
      <c r="C322" t="s">
        <v>364</v>
      </c>
      <c r="D322" t="s">
        <v>50</v>
      </c>
      <c r="E322">
        <v>680694</v>
      </c>
      <c r="F322" t="s">
        <v>51</v>
      </c>
      <c r="G322">
        <v>1.0879000000000001</v>
      </c>
      <c r="H322">
        <v>4</v>
      </c>
      <c r="I322" t="s">
        <v>167</v>
      </c>
      <c r="J322" t="s">
        <v>50</v>
      </c>
      <c r="K322">
        <v>672386</v>
      </c>
      <c r="M322">
        <v>103.28</v>
      </c>
      <c r="N322">
        <v>181</v>
      </c>
      <c r="O322">
        <v>140</v>
      </c>
      <c r="P322">
        <v>3.5714285714285712E-2</v>
      </c>
      <c r="Q322">
        <v>5</v>
      </c>
      <c r="R322">
        <v>104.5</v>
      </c>
      <c r="S322">
        <v>142</v>
      </c>
      <c r="T322">
        <v>108</v>
      </c>
      <c r="U322" s="5">
        <v>3.7037037037037035E-2</v>
      </c>
      <c r="V322">
        <v>4</v>
      </c>
      <c r="W322">
        <v>0.28703703703703698</v>
      </c>
      <c r="X322">
        <v>0.12962962962962901</v>
      </c>
      <c r="Y322">
        <v>167</v>
      </c>
      <c r="Z322">
        <v>10</v>
      </c>
      <c r="AA322">
        <v>16.7</v>
      </c>
      <c r="AB322">
        <v>0.359375</v>
      </c>
      <c r="AC322">
        <v>0.15625</v>
      </c>
      <c r="AD322">
        <v>95</v>
      </c>
      <c r="AE322">
        <v>9</v>
      </c>
      <c r="AF322">
        <v>10.555555555555555</v>
      </c>
      <c r="AG322" s="3">
        <v>44725</v>
      </c>
    </row>
    <row r="323" spans="1:34" hidden="1" x14ac:dyDescent="0.25">
      <c r="A323" t="s">
        <v>1</v>
      </c>
      <c r="B323" t="s">
        <v>28</v>
      </c>
      <c r="C323" t="s">
        <v>381</v>
      </c>
      <c r="D323" t="s">
        <v>50</v>
      </c>
      <c r="E323">
        <v>541640</v>
      </c>
      <c r="F323" t="s">
        <v>61</v>
      </c>
      <c r="G323">
        <v>1.1128899999999999</v>
      </c>
      <c r="H323">
        <v>3</v>
      </c>
      <c r="I323" t="s">
        <v>54</v>
      </c>
      <c r="J323" t="s">
        <v>50</v>
      </c>
      <c r="K323">
        <v>663586</v>
      </c>
      <c r="M323">
        <v>106.5</v>
      </c>
      <c r="N323">
        <v>262</v>
      </c>
      <c r="O323">
        <v>165</v>
      </c>
      <c r="P323">
        <v>9.696969696969697E-2</v>
      </c>
      <c r="Q323">
        <v>16</v>
      </c>
      <c r="R323">
        <v>106.28</v>
      </c>
      <c r="S323">
        <v>182</v>
      </c>
      <c r="T323">
        <v>121</v>
      </c>
      <c r="U323" s="5">
        <v>9.0909090909090912E-2</v>
      </c>
      <c r="V323">
        <v>11</v>
      </c>
      <c r="W323">
        <v>0.17441860465116199</v>
      </c>
      <c r="X323">
        <v>0.13953488372093001</v>
      </c>
      <c r="Y323">
        <v>108</v>
      </c>
      <c r="Z323">
        <v>3</v>
      </c>
      <c r="AA323">
        <v>36</v>
      </c>
      <c r="AB323">
        <v>0.163636363636363</v>
      </c>
      <c r="AC323">
        <v>0.109090909090909</v>
      </c>
      <c r="AD323">
        <v>69</v>
      </c>
      <c r="AE323">
        <v>2</v>
      </c>
      <c r="AF323">
        <v>34.5</v>
      </c>
      <c r="AG323" s="3">
        <v>44725</v>
      </c>
    </row>
    <row r="324" spans="1:34" hidden="1" x14ac:dyDescent="0.25">
      <c r="A324" t="s">
        <v>27</v>
      </c>
      <c r="B324" t="s">
        <v>2</v>
      </c>
      <c r="C324" t="s">
        <v>364</v>
      </c>
      <c r="D324" t="s">
        <v>50</v>
      </c>
      <c r="E324">
        <v>680694</v>
      </c>
      <c r="F324" t="s">
        <v>51</v>
      </c>
      <c r="G324">
        <v>1.0879000000000001</v>
      </c>
      <c r="H324">
        <v>2</v>
      </c>
      <c r="I324" t="s">
        <v>165</v>
      </c>
      <c r="J324" t="s">
        <v>50</v>
      </c>
      <c r="K324">
        <v>666182</v>
      </c>
      <c r="M324">
        <v>103.8</v>
      </c>
      <c r="N324">
        <v>264</v>
      </c>
      <c r="O324">
        <v>185</v>
      </c>
      <c r="P324">
        <v>5.4054054054054057E-2</v>
      </c>
      <c r="Q324">
        <v>10</v>
      </c>
      <c r="R324">
        <v>104.14</v>
      </c>
      <c r="S324">
        <v>223</v>
      </c>
      <c r="T324">
        <v>161</v>
      </c>
      <c r="U324" s="5">
        <v>4.9689440993788817E-2</v>
      </c>
      <c r="V324">
        <v>8</v>
      </c>
      <c r="W324">
        <v>0.28703703703703698</v>
      </c>
      <c r="X324">
        <v>0.12962962962962901</v>
      </c>
      <c r="Y324">
        <v>167</v>
      </c>
      <c r="Z324">
        <v>10</v>
      </c>
      <c r="AA324">
        <v>16.7</v>
      </c>
      <c r="AB324">
        <v>0.359375</v>
      </c>
      <c r="AC324">
        <v>0.15625</v>
      </c>
      <c r="AD324">
        <v>95</v>
      </c>
      <c r="AE324">
        <v>9</v>
      </c>
      <c r="AF324">
        <v>10.555555555555555</v>
      </c>
      <c r="AG324" s="3">
        <v>44725</v>
      </c>
    </row>
    <row r="325" spans="1:34" hidden="1" x14ac:dyDescent="0.25">
      <c r="A325" t="s">
        <v>13</v>
      </c>
      <c r="B325" t="s">
        <v>19</v>
      </c>
      <c r="C325" t="s">
        <v>247</v>
      </c>
      <c r="D325" t="s">
        <v>50</v>
      </c>
      <c r="E325">
        <v>605400</v>
      </c>
      <c r="F325" t="s">
        <v>61</v>
      </c>
      <c r="G325">
        <v>1.2626999999999999</v>
      </c>
      <c r="H325">
        <v>9</v>
      </c>
      <c r="I325" t="s">
        <v>352</v>
      </c>
      <c r="J325" t="s">
        <v>50</v>
      </c>
      <c r="K325">
        <v>650559</v>
      </c>
      <c r="M325">
        <v>102.1</v>
      </c>
      <c r="N325">
        <v>110</v>
      </c>
      <c r="O325">
        <v>74</v>
      </c>
      <c r="P325">
        <v>2.7027027027027029E-2</v>
      </c>
      <c r="Q325">
        <v>2</v>
      </c>
      <c r="R325">
        <v>103.1</v>
      </c>
      <c r="S325">
        <v>71</v>
      </c>
      <c r="T325">
        <v>52</v>
      </c>
      <c r="U325" s="5">
        <v>3.8461538461538464E-2</v>
      </c>
      <c r="V325">
        <v>2</v>
      </c>
      <c r="W325">
        <v>0.29100529100529099</v>
      </c>
      <c r="X325">
        <v>0.12698412698412601</v>
      </c>
      <c r="Y325">
        <v>290</v>
      </c>
      <c r="Z325">
        <v>10</v>
      </c>
      <c r="AA325">
        <v>29</v>
      </c>
      <c r="AB325">
        <v>0.27184466019417403</v>
      </c>
      <c r="AC325">
        <v>0.14563106796116501</v>
      </c>
      <c r="AD325">
        <v>153</v>
      </c>
      <c r="AE325">
        <v>7</v>
      </c>
      <c r="AF325">
        <v>21.857142857142858</v>
      </c>
      <c r="AG325" s="3">
        <v>44725</v>
      </c>
    </row>
    <row r="326" spans="1:34" hidden="1" x14ac:dyDescent="0.25">
      <c r="A326" t="s">
        <v>15</v>
      </c>
      <c r="B326" t="s">
        <v>22</v>
      </c>
      <c r="C326" t="s">
        <v>215</v>
      </c>
      <c r="D326" t="s">
        <v>50</v>
      </c>
      <c r="E326">
        <v>623167</v>
      </c>
      <c r="F326" t="s">
        <v>61</v>
      </c>
      <c r="G326">
        <v>1.04</v>
      </c>
      <c r="H326">
        <v>2</v>
      </c>
      <c r="I326" t="s">
        <v>184</v>
      </c>
      <c r="J326" t="s">
        <v>50</v>
      </c>
      <c r="K326">
        <v>621439</v>
      </c>
      <c r="L326">
        <v>2.95</v>
      </c>
      <c r="M326">
        <v>105.68</v>
      </c>
      <c r="N326">
        <v>190</v>
      </c>
      <c r="O326">
        <v>119</v>
      </c>
      <c r="P326">
        <v>0.14285714285714285</v>
      </c>
      <c r="Q326">
        <v>17</v>
      </c>
      <c r="R326">
        <v>104.1</v>
      </c>
      <c r="S326">
        <v>135</v>
      </c>
      <c r="T326">
        <v>87</v>
      </c>
      <c r="U326" s="5">
        <v>0.12643678160919541</v>
      </c>
      <c r="V326">
        <v>11</v>
      </c>
      <c r="W326">
        <v>0.34653465346534601</v>
      </c>
      <c r="X326">
        <v>0.143564356435643</v>
      </c>
      <c r="Y326">
        <v>266</v>
      </c>
      <c r="Z326">
        <v>9</v>
      </c>
      <c r="AA326">
        <v>29.555555555555557</v>
      </c>
      <c r="AB326">
        <v>0.36</v>
      </c>
      <c r="AC326">
        <v>0.152</v>
      </c>
      <c r="AD326">
        <v>161</v>
      </c>
      <c r="AE326">
        <v>6</v>
      </c>
      <c r="AF326">
        <v>26.833333333333332</v>
      </c>
      <c r="AG326" s="3">
        <v>44725</v>
      </c>
      <c r="AH326">
        <v>1</v>
      </c>
    </row>
    <row r="327" spans="1:34" hidden="1" x14ac:dyDescent="0.25">
      <c r="A327" t="s">
        <v>15</v>
      </c>
      <c r="B327" t="s">
        <v>22</v>
      </c>
      <c r="C327" t="s">
        <v>215</v>
      </c>
      <c r="D327" t="s">
        <v>50</v>
      </c>
      <c r="E327">
        <v>623167</v>
      </c>
      <c r="F327" t="s">
        <v>61</v>
      </c>
      <c r="G327">
        <v>1.04</v>
      </c>
      <c r="H327">
        <v>3</v>
      </c>
      <c r="I327" t="s">
        <v>97</v>
      </c>
      <c r="J327" t="s">
        <v>50</v>
      </c>
      <c r="K327">
        <v>621043</v>
      </c>
      <c r="M327">
        <v>103.9</v>
      </c>
      <c r="N327">
        <v>173</v>
      </c>
      <c r="O327">
        <v>115</v>
      </c>
      <c r="P327">
        <v>4.3478260869565216E-2</v>
      </c>
      <c r="Q327">
        <v>5</v>
      </c>
      <c r="R327">
        <v>103.4</v>
      </c>
      <c r="S327">
        <v>116</v>
      </c>
      <c r="T327">
        <v>80</v>
      </c>
      <c r="U327" s="5">
        <v>6.25E-2</v>
      </c>
      <c r="V327">
        <v>5</v>
      </c>
      <c r="W327">
        <v>0.34653465346534601</v>
      </c>
      <c r="X327">
        <v>0.143564356435643</v>
      </c>
      <c r="Y327">
        <v>266</v>
      </c>
      <c r="Z327">
        <v>9</v>
      </c>
      <c r="AA327">
        <v>29.555555555555557</v>
      </c>
      <c r="AB327">
        <v>0.36</v>
      </c>
      <c r="AC327">
        <v>0.152</v>
      </c>
      <c r="AD327">
        <v>161</v>
      </c>
      <c r="AE327">
        <v>6</v>
      </c>
      <c r="AF327">
        <v>26.833333333333332</v>
      </c>
      <c r="AG327" s="3">
        <v>44725</v>
      </c>
    </row>
    <row r="328" spans="1:34" hidden="1" x14ac:dyDescent="0.25">
      <c r="A328" t="s">
        <v>4</v>
      </c>
      <c r="B328" t="s">
        <v>21</v>
      </c>
      <c r="C328" t="s">
        <v>140</v>
      </c>
      <c r="D328" t="s">
        <v>50</v>
      </c>
      <c r="E328">
        <v>506433</v>
      </c>
      <c r="F328" t="s">
        <v>51</v>
      </c>
      <c r="G328">
        <v>1.57094</v>
      </c>
      <c r="H328">
        <v>1</v>
      </c>
      <c r="I328" t="s">
        <v>201</v>
      </c>
      <c r="J328" t="s">
        <v>50</v>
      </c>
      <c r="K328">
        <v>666624</v>
      </c>
      <c r="M328">
        <v>103.5</v>
      </c>
      <c r="N328">
        <v>112</v>
      </c>
      <c r="O328">
        <v>72</v>
      </c>
      <c r="P328">
        <v>4.1666666666666664E-2</v>
      </c>
      <c r="Q328">
        <v>3</v>
      </c>
      <c r="R328">
        <v>103.5</v>
      </c>
      <c r="S328">
        <v>85</v>
      </c>
      <c r="T328">
        <v>55</v>
      </c>
      <c r="U328" s="5">
        <v>3.6363636363636362E-2</v>
      </c>
      <c r="V328">
        <v>2</v>
      </c>
      <c r="W328">
        <v>0.31443298969072098</v>
      </c>
      <c r="X328">
        <v>0.149484536082474</v>
      </c>
      <c r="Y328">
        <v>268</v>
      </c>
      <c r="Z328">
        <v>5</v>
      </c>
      <c r="AA328">
        <v>53.6</v>
      </c>
      <c r="AB328">
        <v>0.36363636363636298</v>
      </c>
      <c r="AC328">
        <v>0.18181818181818099</v>
      </c>
      <c r="AD328">
        <v>134</v>
      </c>
      <c r="AE328">
        <v>4</v>
      </c>
      <c r="AF328">
        <v>33.5</v>
      </c>
      <c r="AG328" s="3">
        <v>44725</v>
      </c>
    </row>
    <row r="329" spans="1:34" hidden="1" x14ac:dyDescent="0.25">
      <c r="A329" t="s">
        <v>26</v>
      </c>
      <c r="B329" t="s">
        <v>10</v>
      </c>
      <c r="C329" t="s">
        <v>151</v>
      </c>
      <c r="D329" t="s">
        <v>50</v>
      </c>
      <c r="E329">
        <v>664299</v>
      </c>
      <c r="F329" t="s">
        <v>51</v>
      </c>
      <c r="G329">
        <v>0.93194999999999995</v>
      </c>
      <c r="H329">
        <v>2</v>
      </c>
      <c r="I329" t="s">
        <v>113</v>
      </c>
      <c r="J329" t="s">
        <v>63</v>
      </c>
      <c r="K329">
        <v>608369</v>
      </c>
      <c r="M329">
        <v>102.7</v>
      </c>
      <c r="N329">
        <v>250</v>
      </c>
      <c r="O329">
        <v>185</v>
      </c>
      <c r="P329">
        <v>6.4864864864864868E-2</v>
      </c>
      <c r="Q329">
        <v>12</v>
      </c>
      <c r="R329">
        <v>103.46</v>
      </c>
      <c r="S329">
        <v>165</v>
      </c>
      <c r="T329">
        <v>122</v>
      </c>
      <c r="U329" s="5">
        <v>4.9180327868852458E-2</v>
      </c>
      <c r="V329">
        <v>6</v>
      </c>
      <c r="W329">
        <v>0.37962962962962898</v>
      </c>
      <c r="X329">
        <v>0.18518518518518501</v>
      </c>
      <c r="Y329">
        <v>184</v>
      </c>
      <c r="Z329">
        <v>4</v>
      </c>
      <c r="AA329">
        <v>46</v>
      </c>
      <c r="AB329">
        <v>0.33333333333333298</v>
      </c>
      <c r="AC329">
        <v>0.14492753623188401</v>
      </c>
      <c r="AD329">
        <v>105</v>
      </c>
      <c r="AE329">
        <v>3</v>
      </c>
      <c r="AF329">
        <v>35</v>
      </c>
      <c r="AG329" s="3">
        <v>44725</v>
      </c>
    </row>
    <row r="330" spans="1:34" hidden="1" x14ac:dyDescent="0.25">
      <c r="A330" t="s">
        <v>1</v>
      </c>
      <c r="B330" t="s">
        <v>28</v>
      </c>
      <c r="C330" t="s">
        <v>381</v>
      </c>
      <c r="D330" t="s">
        <v>50</v>
      </c>
      <c r="E330">
        <v>541640</v>
      </c>
      <c r="F330" t="s">
        <v>61</v>
      </c>
      <c r="G330">
        <v>1.1128899999999999</v>
      </c>
      <c r="H330">
        <v>2</v>
      </c>
      <c r="I330" t="s">
        <v>53</v>
      </c>
      <c r="J330" t="s">
        <v>50</v>
      </c>
      <c r="K330">
        <v>621020</v>
      </c>
      <c r="L330">
        <v>3.85</v>
      </c>
      <c r="M330">
        <v>102.9</v>
      </c>
      <c r="N330">
        <v>245</v>
      </c>
      <c r="O330">
        <v>155</v>
      </c>
      <c r="P330">
        <v>4.5161290322580643E-2</v>
      </c>
      <c r="Q330">
        <v>7</v>
      </c>
      <c r="R330">
        <v>102.72</v>
      </c>
      <c r="S330">
        <v>179</v>
      </c>
      <c r="T330">
        <v>111</v>
      </c>
      <c r="U330" s="5">
        <v>4.5045045045045043E-2</v>
      </c>
      <c r="V330">
        <v>5</v>
      </c>
      <c r="W330">
        <v>0.17441860465116199</v>
      </c>
      <c r="X330">
        <v>0.13953488372093001</v>
      </c>
      <c r="Y330">
        <v>108</v>
      </c>
      <c r="Z330">
        <v>3</v>
      </c>
      <c r="AA330">
        <v>36</v>
      </c>
      <c r="AB330">
        <v>0.163636363636363</v>
      </c>
      <c r="AC330">
        <v>0.109090909090909</v>
      </c>
      <c r="AD330">
        <v>69</v>
      </c>
      <c r="AE330">
        <v>2</v>
      </c>
      <c r="AF330">
        <v>34.5</v>
      </c>
      <c r="AG330" s="3">
        <v>44725</v>
      </c>
      <c r="AH330">
        <v>1</v>
      </c>
    </row>
    <row r="331" spans="1:34" hidden="1" x14ac:dyDescent="0.25">
      <c r="A331" t="s">
        <v>21</v>
      </c>
      <c r="B331" t="s">
        <v>4</v>
      </c>
      <c r="C331" t="s">
        <v>326</v>
      </c>
      <c r="D331" t="s">
        <v>63</v>
      </c>
      <c r="E331">
        <v>657006</v>
      </c>
      <c r="F331" t="s">
        <v>61</v>
      </c>
      <c r="G331">
        <v>1.33049</v>
      </c>
      <c r="H331">
        <v>5</v>
      </c>
      <c r="I331" t="s">
        <v>193</v>
      </c>
      <c r="J331" t="s">
        <v>63</v>
      </c>
      <c r="K331">
        <v>543333</v>
      </c>
      <c r="M331">
        <v>103.88</v>
      </c>
      <c r="N331">
        <v>222</v>
      </c>
      <c r="O331">
        <v>171</v>
      </c>
      <c r="P331">
        <v>2.3391812865497075E-2</v>
      </c>
      <c r="Q331">
        <v>4</v>
      </c>
      <c r="R331">
        <v>102.56</v>
      </c>
      <c r="S331">
        <v>65</v>
      </c>
      <c r="T331">
        <v>51</v>
      </c>
      <c r="U331" s="5">
        <v>1.9607843137254902E-2</v>
      </c>
      <c r="V331">
        <v>1</v>
      </c>
      <c r="W331">
        <v>0.188405797101449</v>
      </c>
      <c r="X331">
        <v>7.2463768115942004E-2</v>
      </c>
      <c r="Y331">
        <v>211</v>
      </c>
      <c r="Z331">
        <v>2</v>
      </c>
      <c r="AA331">
        <v>105.5</v>
      </c>
      <c r="AB331">
        <v>0.37931034482758602</v>
      </c>
      <c r="AC331">
        <v>0.13793103448275801</v>
      </c>
      <c r="AD331">
        <v>55</v>
      </c>
      <c r="AE331">
        <v>0</v>
      </c>
      <c r="AF331">
        <v>0</v>
      </c>
      <c r="AG331" s="3">
        <v>44725</v>
      </c>
    </row>
    <row r="332" spans="1:34" hidden="1" x14ac:dyDescent="0.25">
      <c r="A332" t="s">
        <v>22</v>
      </c>
      <c r="B332" t="s">
        <v>15</v>
      </c>
      <c r="C332" t="s">
        <v>249</v>
      </c>
      <c r="D332" t="s">
        <v>50</v>
      </c>
      <c r="E332">
        <v>502042</v>
      </c>
      <c r="F332" t="s">
        <v>51</v>
      </c>
      <c r="G332">
        <v>1.04</v>
      </c>
      <c r="H332">
        <v>4</v>
      </c>
      <c r="I332" t="s">
        <v>76</v>
      </c>
      <c r="J332" t="s">
        <v>50</v>
      </c>
      <c r="K332">
        <v>553993</v>
      </c>
      <c r="M332">
        <v>102.44</v>
      </c>
      <c r="N332">
        <v>251</v>
      </c>
      <c r="O332">
        <v>135</v>
      </c>
      <c r="P332">
        <v>8.1481481481481488E-2</v>
      </c>
      <c r="Q332">
        <v>11</v>
      </c>
      <c r="R332">
        <v>102.5</v>
      </c>
      <c r="S332">
        <v>191</v>
      </c>
      <c r="T332">
        <v>106</v>
      </c>
      <c r="U332" s="5">
        <v>8.4905660377358486E-2</v>
      </c>
      <c r="V332">
        <v>9</v>
      </c>
      <c r="W332">
        <v>0.32592592592592501</v>
      </c>
      <c r="X332">
        <v>0.14074074074074</v>
      </c>
      <c r="Y332">
        <v>192</v>
      </c>
      <c r="Z332">
        <v>6</v>
      </c>
      <c r="AA332">
        <v>32</v>
      </c>
      <c r="AB332">
        <v>0.30588235294117599</v>
      </c>
      <c r="AC332">
        <v>0.129411764705882</v>
      </c>
      <c r="AD332">
        <v>116</v>
      </c>
      <c r="AE332">
        <v>4</v>
      </c>
      <c r="AF332">
        <v>29</v>
      </c>
      <c r="AG332" s="3">
        <v>44725</v>
      </c>
    </row>
    <row r="333" spans="1:34" hidden="1" x14ac:dyDescent="0.25">
      <c r="A333" t="s">
        <v>26</v>
      </c>
      <c r="B333" t="s">
        <v>10</v>
      </c>
      <c r="C333" t="s">
        <v>151</v>
      </c>
      <c r="D333" t="s">
        <v>50</v>
      </c>
      <c r="E333">
        <v>664299</v>
      </c>
      <c r="F333" t="s">
        <v>51</v>
      </c>
      <c r="G333">
        <v>0.94175999999999993</v>
      </c>
      <c r="H333">
        <v>7</v>
      </c>
      <c r="I333" t="s">
        <v>325</v>
      </c>
      <c r="J333" t="s">
        <v>50</v>
      </c>
      <c r="K333">
        <v>677649</v>
      </c>
      <c r="M333">
        <v>103.44</v>
      </c>
      <c r="N333">
        <v>33</v>
      </c>
      <c r="O333">
        <v>23</v>
      </c>
      <c r="P333">
        <v>8.6956521739130432E-2</v>
      </c>
      <c r="Q333">
        <v>2</v>
      </c>
      <c r="R333">
        <v>103.3</v>
      </c>
      <c r="S333">
        <v>26</v>
      </c>
      <c r="T333">
        <v>18</v>
      </c>
      <c r="U333" s="5">
        <v>0.1111111111111111</v>
      </c>
      <c r="V333">
        <v>2</v>
      </c>
      <c r="W333">
        <v>0.37962962962962898</v>
      </c>
      <c r="X333">
        <v>0.18518518518518501</v>
      </c>
      <c r="Y333">
        <v>184</v>
      </c>
      <c r="Z333">
        <v>4</v>
      </c>
      <c r="AA333">
        <v>46</v>
      </c>
      <c r="AB333">
        <v>0.46153846153846101</v>
      </c>
      <c r="AC333">
        <v>0.256410256410256</v>
      </c>
      <c r="AD333">
        <v>79</v>
      </c>
      <c r="AE333">
        <v>1</v>
      </c>
      <c r="AF333">
        <v>79</v>
      </c>
      <c r="AG333" s="3">
        <v>44725</v>
      </c>
    </row>
    <row r="334" spans="1:34" hidden="1" x14ac:dyDescent="0.25">
      <c r="A334" t="s">
        <v>13</v>
      </c>
      <c r="B334" t="s">
        <v>19</v>
      </c>
      <c r="C334" t="s">
        <v>247</v>
      </c>
      <c r="D334" t="s">
        <v>50</v>
      </c>
      <c r="E334">
        <v>605400</v>
      </c>
      <c r="F334" t="s">
        <v>61</v>
      </c>
      <c r="G334">
        <v>1.2626999999999999</v>
      </c>
      <c r="H334">
        <v>2</v>
      </c>
      <c r="I334" t="s">
        <v>153</v>
      </c>
      <c r="J334" t="s">
        <v>50</v>
      </c>
      <c r="K334">
        <v>643265</v>
      </c>
      <c r="M334">
        <v>104.1</v>
      </c>
      <c r="N334">
        <v>211</v>
      </c>
      <c r="O334">
        <v>138</v>
      </c>
      <c r="P334">
        <v>2.8985507246376812E-2</v>
      </c>
      <c r="Q334">
        <v>4</v>
      </c>
      <c r="R334">
        <v>103.62</v>
      </c>
      <c r="S334">
        <v>164</v>
      </c>
      <c r="T334">
        <v>109</v>
      </c>
      <c r="U334" s="5">
        <v>3.669724770642202E-2</v>
      </c>
      <c r="V334">
        <v>4</v>
      </c>
      <c r="W334">
        <v>0.29100529100529099</v>
      </c>
      <c r="X334">
        <v>0.12698412698412601</v>
      </c>
      <c r="Y334">
        <v>290</v>
      </c>
      <c r="Z334">
        <v>10</v>
      </c>
      <c r="AA334">
        <v>29</v>
      </c>
      <c r="AB334">
        <v>0.27184466019417403</v>
      </c>
      <c r="AC334">
        <v>0.14563106796116501</v>
      </c>
      <c r="AD334">
        <v>153</v>
      </c>
      <c r="AE334">
        <v>7</v>
      </c>
      <c r="AF334">
        <v>21.857142857142858</v>
      </c>
      <c r="AG334" s="3">
        <v>44725</v>
      </c>
    </row>
    <row r="335" spans="1:34" hidden="1" x14ac:dyDescent="0.25">
      <c r="A335" t="s">
        <v>15</v>
      </c>
      <c r="B335" t="s">
        <v>22</v>
      </c>
      <c r="C335" t="s">
        <v>215</v>
      </c>
      <c r="D335" t="s">
        <v>50</v>
      </c>
      <c r="E335">
        <v>623167</v>
      </c>
      <c r="F335" t="s">
        <v>61</v>
      </c>
      <c r="G335">
        <v>1.04</v>
      </c>
      <c r="H335">
        <v>5</v>
      </c>
      <c r="I335" t="s">
        <v>100</v>
      </c>
      <c r="J335" t="s">
        <v>50</v>
      </c>
      <c r="K335">
        <v>596142</v>
      </c>
      <c r="M335">
        <v>103.4</v>
      </c>
      <c r="N335">
        <v>189</v>
      </c>
      <c r="O335">
        <v>121</v>
      </c>
      <c r="P335">
        <v>5.7851239669421489E-2</v>
      </c>
      <c r="Q335">
        <v>7</v>
      </c>
      <c r="R335">
        <v>103.7</v>
      </c>
      <c r="S335">
        <v>137</v>
      </c>
      <c r="T335">
        <v>90</v>
      </c>
      <c r="U335" s="5">
        <v>6.6666666666666666E-2</v>
      </c>
      <c r="V335">
        <v>6</v>
      </c>
      <c r="W335">
        <v>0.34653465346534601</v>
      </c>
      <c r="X335">
        <v>0.143564356435643</v>
      </c>
      <c r="Y335">
        <v>266</v>
      </c>
      <c r="Z335">
        <v>9</v>
      </c>
      <c r="AA335">
        <v>29.555555555555557</v>
      </c>
      <c r="AB335">
        <v>0.36</v>
      </c>
      <c r="AC335">
        <v>0.152</v>
      </c>
      <c r="AD335">
        <v>161</v>
      </c>
      <c r="AE335">
        <v>6</v>
      </c>
      <c r="AF335">
        <v>26.833333333333332</v>
      </c>
      <c r="AG335" s="3">
        <v>44725</v>
      </c>
    </row>
    <row r="336" spans="1:34" hidden="1" x14ac:dyDescent="0.25">
      <c r="A336" t="s">
        <v>27</v>
      </c>
      <c r="B336" t="s">
        <v>2</v>
      </c>
      <c r="C336" t="s">
        <v>364</v>
      </c>
      <c r="D336" t="s">
        <v>50</v>
      </c>
      <c r="E336">
        <v>680694</v>
      </c>
      <c r="F336" t="s">
        <v>51</v>
      </c>
      <c r="G336">
        <v>1.0879000000000001</v>
      </c>
      <c r="H336">
        <v>1</v>
      </c>
      <c r="I336" t="s">
        <v>225</v>
      </c>
      <c r="J336" t="s">
        <v>50</v>
      </c>
      <c r="K336">
        <v>543807</v>
      </c>
      <c r="M336">
        <v>102.3</v>
      </c>
      <c r="N336">
        <v>235</v>
      </c>
      <c r="O336">
        <v>161</v>
      </c>
      <c r="P336">
        <v>7.4534161490683232E-2</v>
      </c>
      <c r="Q336">
        <v>12</v>
      </c>
      <c r="R336">
        <v>102</v>
      </c>
      <c r="S336">
        <v>192</v>
      </c>
      <c r="T336">
        <v>133</v>
      </c>
      <c r="U336" s="5">
        <v>7.5187969924812026E-2</v>
      </c>
      <c r="V336">
        <v>10</v>
      </c>
      <c r="W336">
        <v>0.28703703703703698</v>
      </c>
      <c r="X336">
        <v>0.12962962962962901</v>
      </c>
      <c r="Y336">
        <v>167</v>
      </c>
      <c r="Z336">
        <v>10</v>
      </c>
      <c r="AA336">
        <v>16.7</v>
      </c>
      <c r="AB336">
        <v>0.359375</v>
      </c>
      <c r="AC336">
        <v>0.15625</v>
      </c>
      <c r="AD336">
        <v>95</v>
      </c>
      <c r="AE336">
        <v>9</v>
      </c>
      <c r="AF336">
        <v>10.555555555555555</v>
      </c>
      <c r="AG336" s="3">
        <v>44725</v>
      </c>
    </row>
    <row r="337" spans="1:34" hidden="1" x14ac:dyDescent="0.25">
      <c r="A337" t="s">
        <v>0</v>
      </c>
      <c r="B337" t="s">
        <v>6</v>
      </c>
      <c r="C337" t="s">
        <v>238</v>
      </c>
      <c r="D337" t="s">
        <v>63</v>
      </c>
      <c r="E337">
        <v>501985</v>
      </c>
      <c r="F337" t="s">
        <v>51</v>
      </c>
      <c r="G337">
        <v>0.95350999999999997</v>
      </c>
      <c r="H337">
        <v>7</v>
      </c>
      <c r="I337" t="s">
        <v>380</v>
      </c>
      <c r="J337" t="s">
        <v>63</v>
      </c>
      <c r="K337">
        <v>664983</v>
      </c>
      <c r="M337">
        <v>102.179999999999</v>
      </c>
      <c r="N337">
        <v>81</v>
      </c>
      <c r="O337">
        <v>48</v>
      </c>
      <c r="P337">
        <v>6.25E-2</v>
      </c>
      <c r="Q337">
        <v>3</v>
      </c>
      <c r="R337">
        <v>102.58</v>
      </c>
      <c r="S337">
        <v>21</v>
      </c>
      <c r="T337">
        <v>12</v>
      </c>
      <c r="U337" s="5">
        <v>8.3333333333333329E-2</v>
      </c>
      <c r="V337">
        <v>1</v>
      </c>
      <c r="W337">
        <v>0.42307692307692302</v>
      </c>
      <c r="X337">
        <v>0.19230769230769201</v>
      </c>
      <c r="Y337">
        <v>38</v>
      </c>
      <c r="Z337">
        <v>5</v>
      </c>
      <c r="AA337">
        <v>7.6</v>
      </c>
      <c r="AB337">
        <v>0.5</v>
      </c>
      <c r="AC337">
        <v>0.125</v>
      </c>
      <c r="AD337">
        <v>11</v>
      </c>
      <c r="AE337">
        <v>2</v>
      </c>
      <c r="AF337">
        <v>5.5</v>
      </c>
      <c r="AG337" s="3">
        <v>44725</v>
      </c>
    </row>
    <row r="338" spans="1:34" hidden="1" x14ac:dyDescent="0.25">
      <c r="A338" t="s">
        <v>13</v>
      </c>
      <c r="B338" t="s">
        <v>19</v>
      </c>
      <c r="C338" t="s">
        <v>247</v>
      </c>
      <c r="D338" t="s">
        <v>50</v>
      </c>
      <c r="E338">
        <v>605400</v>
      </c>
      <c r="F338" t="s">
        <v>61</v>
      </c>
      <c r="G338">
        <v>1.2005999999999999</v>
      </c>
      <c r="H338">
        <v>1</v>
      </c>
      <c r="I338" t="s">
        <v>351</v>
      </c>
      <c r="J338" t="s">
        <v>63</v>
      </c>
      <c r="K338">
        <v>665862</v>
      </c>
      <c r="M338">
        <v>102</v>
      </c>
      <c r="N338">
        <v>194</v>
      </c>
      <c r="O338">
        <v>125</v>
      </c>
      <c r="P338">
        <v>9.6000000000000002E-2</v>
      </c>
      <c r="Q338">
        <v>12</v>
      </c>
      <c r="R338">
        <v>102.179999999999</v>
      </c>
      <c r="S338">
        <v>164</v>
      </c>
      <c r="T338">
        <v>104</v>
      </c>
      <c r="U338" s="5">
        <v>0.11538461538461539</v>
      </c>
      <c r="V338">
        <v>12</v>
      </c>
      <c r="W338">
        <v>0.29100529100529099</v>
      </c>
      <c r="X338">
        <v>0.12698412698412601</v>
      </c>
      <c r="Y338">
        <v>290</v>
      </c>
      <c r="Z338">
        <v>10</v>
      </c>
      <c r="AA338">
        <v>29</v>
      </c>
      <c r="AB338">
        <v>0.31395348837209303</v>
      </c>
      <c r="AC338">
        <v>0.104651162790697</v>
      </c>
      <c r="AD338">
        <v>137</v>
      </c>
      <c r="AE338">
        <v>3</v>
      </c>
      <c r="AF338">
        <v>45.666666666666664</v>
      </c>
      <c r="AG338" s="3">
        <v>44725</v>
      </c>
    </row>
    <row r="339" spans="1:34" hidden="1" x14ac:dyDescent="0.25">
      <c r="A339" t="s">
        <v>13</v>
      </c>
      <c r="B339" t="s">
        <v>19</v>
      </c>
      <c r="C339" t="s">
        <v>247</v>
      </c>
      <c r="D339" t="s">
        <v>50</v>
      </c>
      <c r="E339">
        <v>605400</v>
      </c>
      <c r="F339" t="s">
        <v>61</v>
      </c>
      <c r="G339">
        <v>1.2005999999999999</v>
      </c>
      <c r="H339">
        <v>5</v>
      </c>
      <c r="I339" t="s">
        <v>95</v>
      </c>
      <c r="J339" t="s">
        <v>63</v>
      </c>
      <c r="K339">
        <v>660821</v>
      </c>
      <c r="M339">
        <v>104.24</v>
      </c>
      <c r="N339">
        <v>191</v>
      </c>
      <c r="O339">
        <v>122</v>
      </c>
      <c r="P339">
        <v>6.5573770491803282E-2</v>
      </c>
      <c r="Q339">
        <v>8</v>
      </c>
      <c r="R339">
        <v>104.74</v>
      </c>
      <c r="S339">
        <v>153</v>
      </c>
      <c r="T339">
        <v>101</v>
      </c>
      <c r="U339" s="5">
        <v>7.9207920792079209E-2</v>
      </c>
      <c r="V339">
        <v>8</v>
      </c>
      <c r="W339">
        <v>0.29100529100529099</v>
      </c>
      <c r="X339">
        <v>0.12698412698412601</v>
      </c>
      <c r="Y339">
        <v>290</v>
      </c>
      <c r="Z339">
        <v>10</v>
      </c>
      <c r="AA339">
        <v>29</v>
      </c>
      <c r="AB339">
        <v>0.31395348837209303</v>
      </c>
      <c r="AC339">
        <v>0.104651162790697</v>
      </c>
      <c r="AD339">
        <v>137</v>
      </c>
      <c r="AE339">
        <v>3</v>
      </c>
      <c r="AF339">
        <v>45.666666666666664</v>
      </c>
      <c r="AG339" s="3">
        <v>44725</v>
      </c>
    </row>
    <row r="340" spans="1:34" hidden="1" x14ac:dyDescent="0.25">
      <c r="A340" t="s">
        <v>6</v>
      </c>
      <c r="B340" t="s">
        <v>0</v>
      </c>
      <c r="C340" t="s">
        <v>149</v>
      </c>
      <c r="D340" t="s">
        <v>50</v>
      </c>
      <c r="E340">
        <v>518876</v>
      </c>
      <c r="F340" t="s">
        <v>61</v>
      </c>
      <c r="G340">
        <v>0.95350999999999997</v>
      </c>
      <c r="H340">
        <v>4</v>
      </c>
      <c r="I340" t="s">
        <v>91</v>
      </c>
      <c r="J340" t="s">
        <v>63</v>
      </c>
      <c r="K340">
        <v>458015</v>
      </c>
      <c r="M340">
        <v>101.94</v>
      </c>
      <c r="N340">
        <v>180</v>
      </c>
      <c r="O340">
        <v>104</v>
      </c>
      <c r="P340">
        <v>4.807692307692308E-2</v>
      </c>
      <c r="Q340">
        <v>5</v>
      </c>
      <c r="R340">
        <v>102.1</v>
      </c>
      <c r="S340">
        <v>118</v>
      </c>
      <c r="T340">
        <v>74</v>
      </c>
      <c r="U340" s="5">
        <v>5.4054054054054057E-2</v>
      </c>
      <c r="V340">
        <v>4</v>
      </c>
      <c r="W340">
        <v>0.27748691099476402</v>
      </c>
      <c r="X340">
        <v>9.9476439790575896E-2</v>
      </c>
      <c r="Y340">
        <v>272</v>
      </c>
      <c r="Z340">
        <v>3</v>
      </c>
      <c r="AA340">
        <v>90.666666666666671</v>
      </c>
      <c r="AB340">
        <v>0.31707317073170699</v>
      </c>
      <c r="AC340">
        <v>0.134146341463414</v>
      </c>
      <c r="AD340">
        <v>119</v>
      </c>
      <c r="AE340">
        <v>2</v>
      </c>
      <c r="AF340">
        <v>59.5</v>
      </c>
      <c r="AG340" s="3">
        <v>44725</v>
      </c>
    </row>
    <row r="341" spans="1:34" hidden="1" x14ac:dyDescent="0.25">
      <c r="A341" t="s">
        <v>4</v>
      </c>
      <c r="B341" t="s">
        <v>21</v>
      </c>
      <c r="C341" t="s">
        <v>140</v>
      </c>
      <c r="D341" t="s">
        <v>50</v>
      </c>
      <c r="E341">
        <v>506433</v>
      </c>
      <c r="F341" t="s">
        <v>51</v>
      </c>
      <c r="G341">
        <v>1.33049</v>
      </c>
      <c r="H341">
        <v>9</v>
      </c>
      <c r="I341" t="s">
        <v>73</v>
      </c>
      <c r="J341" t="s">
        <v>38</v>
      </c>
      <c r="K341">
        <v>542340</v>
      </c>
      <c r="M341">
        <v>102.28</v>
      </c>
      <c r="N341">
        <v>127</v>
      </c>
      <c r="O341">
        <v>87</v>
      </c>
      <c r="P341">
        <v>2.2988505747126436E-2</v>
      </c>
      <c r="Q341">
        <v>2</v>
      </c>
      <c r="R341">
        <v>102.3</v>
      </c>
      <c r="S341">
        <v>97</v>
      </c>
      <c r="T341">
        <v>65</v>
      </c>
      <c r="U341" s="5">
        <v>3.0769230769230771E-2</v>
      </c>
      <c r="V341">
        <v>2</v>
      </c>
      <c r="W341">
        <v>0.31443298969072098</v>
      </c>
      <c r="X341">
        <v>0.149484536082474</v>
      </c>
      <c r="Y341">
        <v>268</v>
      </c>
      <c r="Z341">
        <v>5</v>
      </c>
      <c r="AA341">
        <v>53.6</v>
      </c>
      <c r="AB341">
        <v>0.26315789473684198</v>
      </c>
      <c r="AC341">
        <v>0.11578947368421</v>
      </c>
      <c r="AD341">
        <v>134</v>
      </c>
      <c r="AE341">
        <v>1</v>
      </c>
      <c r="AF341">
        <v>134</v>
      </c>
      <c r="AG341" s="3">
        <v>44725</v>
      </c>
    </row>
    <row r="342" spans="1:34" hidden="1" x14ac:dyDescent="0.25">
      <c r="A342" t="s">
        <v>13</v>
      </c>
      <c r="B342" t="s">
        <v>19</v>
      </c>
      <c r="C342" t="s">
        <v>247</v>
      </c>
      <c r="D342" t="s">
        <v>50</v>
      </c>
      <c r="E342">
        <v>605400</v>
      </c>
      <c r="F342" t="s">
        <v>61</v>
      </c>
      <c r="G342">
        <v>1.2626999999999999</v>
      </c>
      <c r="H342">
        <v>3</v>
      </c>
      <c r="I342" t="s">
        <v>371</v>
      </c>
      <c r="J342" t="s">
        <v>50</v>
      </c>
      <c r="K342">
        <v>624585</v>
      </c>
      <c r="M342">
        <v>105.86</v>
      </c>
      <c r="N342">
        <v>232</v>
      </c>
      <c r="O342">
        <v>139</v>
      </c>
      <c r="P342">
        <v>8.6330935251798566E-2</v>
      </c>
      <c r="Q342">
        <v>12</v>
      </c>
      <c r="R342">
        <v>105.56</v>
      </c>
      <c r="S342">
        <v>173</v>
      </c>
      <c r="T342">
        <v>105</v>
      </c>
      <c r="U342" s="5">
        <v>6.6666666666666666E-2</v>
      </c>
      <c r="V342">
        <v>7</v>
      </c>
      <c r="W342">
        <v>0.29100529100529099</v>
      </c>
      <c r="X342">
        <v>0.12698412698412601</v>
      </c>
      <c r="Y342">
        <v>290</v>
      </c>
      <c r="Z342">
        <v>10</v>
      </c>
      <c r="AA342">
        <v>29</v>
      </c>
      <c r="AB342">
        <v>0.27184466019417403</v>
      </c>
      <c r="AC342">
        <v>0.14563106796116501</v>
      </c>
      <c r="AD342">
        <v>153</v>
      </c>
      <c r="AE342">
        <v>7</v>
      </c>
      <c r="AF342">
        <v>21.857142857142858</v>
      </c>
      <c r="AG342" s="3">
        <v>44725</v>
      </c>
    </row>
    <row r="343" spans="1:34" hidden="1" x14ac:dyDescent="0.25">
      <c r="A343" t="s">
        <v>10</v>
      </c>
      <c r="B343" t="s">
        <v>22</v>
      </c>
      <c r="C343" t="s">
        <v>103</v>
      </c>
      <c r="D343" t="s">
        <v>63</v>
      </c>
      <c r="E343">
        <v>592662</v>
      </c>
      <c r="F343" t="s">
        <v>51</v>
      </c>
      <c r="G343">
        <v>1.11216</v>
      </c>
      <c r="H343">
        <v>1</v>
      </c>
      <c r="I343" t="s">
        <v>131</v>
      </c>
      <c r="J343" t="s">
        <v>50</v>
      </c>
      <c r="K343">
        <v>514888</v>
      </c>
      <c r="L343">
        <v>3.3</v>
      </c>
      <c r="M343">
        <v>99.32</v>
      </c>
      <c r="N343">
        <v>170</v>
      </c>
      <c r="O343">
        <v>127</v>
      </c>
      <c r="P343">
        <v>7.874015748031496E-2</v>
      </c>
      <c r="Q343">
        <v>10</v>
      </c>
      <c r="R343">
        <v>102.26</v>
      </c>
      <c r="S343">
        <v>40</v>
      </c>
      <c r="T343">
        <v>32</v>
      </c>
      <c r="U343" s="5">
        <v>0.125</v>
      </c>
      <c r="V343">
        <v>4</v>
      </c>
      <c r="W343">
        <v>0.28125</v>
      </c>
      <c r="X343">
        <v>0.15104166666666599</v>
      </c>
      <c r="Y343">
        <v>298</v>
      </c>
      <c r="Z343">
        <v>14</v>
      </c>
      <c r="AA343">
        <v>21.285714285714285</v>
      </c>
      <c r="AB343">
        <v>0.28301886792452802</v>
      </c>
      <c r="AC343">
        <v>0.138364779874213</v>
      </c>
      <c r="AD343">
        <v>246</v>
      </c>
      <c r="AE343">
        <v>11</v>
      </c>
      <c r="AF343">
        <v>22.363636363636363</v>
      </c>
      <c r="AG343" s="3">
        <v>44718</v>
      </c>
      <c r="AH343">
        <v>1</v>
      </c>
    </row>
    <row r="344" spans="1:34" hidden="1" x14ac:dyDescent="0.25">
      <c r="A344" t="s">
        <v>10</v>
      </c>
      <c r="B344" t="s">
        <v>26</v>
      </c>
      <c r="C344" t="s">
        <v>382</v>
      </c>
      <c r="D344" t="s">
        <v>63</v>
      </c>
      <c r="E344">
        <v>621368</v>
      </c>
      <c r="F344" t="s">
        <v>61</v>
      </c>
      <c r="G344">
        <v>0.93194999999999995</v>
      </c>
      <c r="H344">
        <v>5</v>
      </c>
      <c r="I344" t="s">
        <v>68</v>
      </c>
      <c r="J344" t="s">
        <v>63</v>
      </c>
      <c r="K344">
        <v>663656</v>
      </c>
      <c r="M344">
        <v>102.1</v>
      </c>
      <c r="N344">
        <v>225</v>
      </c>
      <c r="O344">
        <v>154</v>
      </c>
      <c r="P344">
        <v>7.1428571428571425E-2</v>
      </c>
      <c r="Q344">
        <v>11</v>
      </c>
      <c r="R344">
        <v>102.4</v>
      </c>
      <c r="S344">
        <v>71</v>
      </c>
      <c r="T344">
        <v>54</v>
      </c>
      <c r="U344" s="5">
        <v>5.5555555555555552E-2</v>
      </c>
      <c r="V344">
        <v>3</v>
      </c>
      <c r="W344">
        <v>0.259493670886075</v>
      </c>
      <c r="X344">
        <v>0.10759493670886</v>
      </c>
      <c r="Y344">
        <v>232</v>
      </c>
      <c r="Z344">
        <v>7</v>
      </c>
      <c r="AA344">
        <v>33.142857142857146</v>
      </c>
      <c r="AB344">
        <v>0.17857142857142799</v>
      </c>
      <c r="AC344">
        <v>0.14285714285714199</v>
      </c>
      <c r="AD344">
        <v>47</v>
      </c>
      <c r="AE344">
        <v>2</v>
      </c>
      <c r="AF344">
        <v>23.5</v>
      </c>
      <c r="AG344" s="3">
        <v>44725</v>
      </c>
    </row>
    <row r="345" spans="1:34" hidden="1" x14ac:dyDescent="0.25">
      <c r="A345" t="s">
        <v>1</v>
      </c>
      <c r="B345" t="s">
        <v>28</v>
      </c>
      <c r="C345" t="s">
        <v>381</v>
      </c>
      <c r="D345" t="s">
        <v>50</v>
      </c>
      <c r="E345">
        <v>541640</v>
      </c>
      <c r="F345" t="s">
        <v>61</v>
      </c>
      <c r="G345">
        <v>1.1128899999999999</v>
      </c>
      <c r="H345">
        <v>7</v>
      </c>
      <c r="I345" t="s">
        <v>55</v>
      </c>
      <c r="J345" t="s">
        <v>50</v>
      </c>
      <c r="K345">
        <v>542303</v>
      </c>
      <c r="L345">
        <v>2.65</v>
      </c>
      <c r="M345">
        <v>104.5</v>
      </c>
      <c r="N345">
        <v>245</v>
      </c>
      <c r="O345">
        <v>176</v>
      </c>
      <c r="P345">
        <v>5.6818181818181816E-2</v>
      </c>
      <c r="Q345">
        <v>10</v>
      </c>
      <c r="R345">
        <v>104.92</v>
      </c>
      <c r="S345">
        <v>175</v>
      </c>
      <c r="T345">
        <v>127</v>
      </c>
      <c r="U345" s="5">
        <v>7.0866141732283464E-2</v>
      </c>
      <c r="V345">
        <v>9</v>
      </c>
      <c r="W345">
        <v>0.17441860465116199</v>
      </c>
      <c r="X345">
        <v>0.13953488372093001</v>
      </c>
      <c r="Y345">
        <v>108</v>
      </c>
      <c r="Z345">
        <v>3</v>
      </c>
      <c r="AA345">
        <v>36</v>
      </c>
      <c r="AB345">
        <v>0.163636363636363</v>
      </c>
      <c r="AC345">
        <v>0.109090909090909</v>
      </c>
      <c r="AD345">
        <v>69</v>
      </c>
      <c r="AE345">
        <v>2</v>
      </c>
      <c r="AF345">
        <v>34.5</v>
      </c>
      <c r="AG345" s="3">
        <v>44725</v>
      </c>
      <c r="AH345">
        <v>1</v>
      </c>
    </row>
    <row r="346" spans="1:34" hidden="1" x14ac:dyDescent="0.25">
      <c r="A346" t="s">
        <v>10</v>
      </c>
      <c r="B346" t="s">
        <v>26</v>
      </c>
      <c r="C346" t="s">
        <v>382</v>
      </c>
      <c r="D346" t="s">
        <v>63</v>
      </c>
      <c r="E346">
        <v>621368</v>
      </c>
      <c r="F346" t="s">
        <v>61</v>
      </c>
      <c r="G346">
        <v>0.94175999999999993</v>
      </c>
      <c r="H346">
        <v>9</v>
      </c>
      <c r="I346" t="s">
        <v>132</v>
      </c>
      <c r="J346" t="s">
        <v>50</v>
      </c>
      <c r="K346">
        <v>455117</v>
      </c>
      <c r="M346">
        <v>101.1</v>
      </c>
      <c r="N346">
        <v>153</v>
      </c>
      <c r="O346">
        <v>92</v>
      </c>
      <c r="P346">
        <v>4.3478260869565216E-2</v>
      </c>
      <c r="Q346">
        <v>4</v>
      </c>
      <c r="R346">
        <v>102.92</v>
      </c>
      <c r="S346">
        <v>45</v>
      </c>
      <c r="T346">
        <v>28</v>
      </c>
      <c r="U346" s="5">
        <v>3.5714285714285712E-2</v>
      </c>
      <c r="V346">
        <v>1</v>
      </c>
      <c r="W346">
        <v>0.259493670886075</v>
      </c>
      <c r="X346">
        <v>0.10759493670886</v>
      </c>
      <c r="Y346">
        <v>232</v>
      </c>
      <c r="Z346">
        <v>7</v>
      </c>
      <c r="AA346">
        <v>33.142857142857146</v>
      </c>
      <c r="AB346">
        <v>0.27692307692307599</v>
      </c>
      <c r="AC346">
        <v>0.1</v>
      </c>
      <c r="AD346">
        <v>185</v>
      </c>
      <c r="AE346">
        <v>5</v>
      </c>
      <c r="AF346">
        <v>37</v>
      </c>
      <c r="AG346" s="3">
        <v>44725</v>
      </c>
    </row>
    <row r="347" spans="1:34" hidden="1" x14ac:dyDescent="0.25">
      <c r="A347" t="s">
        <v>1</v>
      </c>
      <c r="B347" t="s">
        <v>28</v>
      </c>
      <c r="C347" t="s">
        <v>381</v>
      </c>
      <c r="D347" t="s">
        <v>50</v>
      </c>
      <c r="E347">
        <v>541640</v>
      </c>
      <c r="F347" t="s">
        <v>61</v>
      </c>
      <c r="G347">
        <v>1.1639399999999998</v>
      </c>
      <c r="H347">
        <v>4</v>
      </c>
      <c r="I347" t="s">
        <v>88</v>
      </c>
      <c r="J347" t="s">
        <v>63</v>
      </c>
      <c r="K347">
        <v>621566</v>
      </c>
      <c r="M347">
        <v>105.32</v>
      </c>
      <c r="N347">
        <v>267</v>
      </c>
      <c r="O347">
        <v>168</v>
      </c>
      <c r="P347">
        <v>4.7619047619047616E-2</v>
      </c>
      <c r="Q347">
        <v>8</v>
      </c>
      <c r="R347">
        <v>106.34</v>
      </c>
      <c r="S347">
        <v>171</v>
      </c>
      <c r="T347">
        <v>109</v>
      </c>
      <c r="U347" s="5">
        <v>5.5045871559633031E-2</v>
      </c>
      <c r="V347">
        <v>6</v>
      </c>
      <c r="W347">
        <v>0.17441860465116199</v>
      </c>
      <c r="X347">
        <v>0.13953488372093001</v>
      </c>
      <c r="Y347">
        <v>108</v>
      </c>
      <c r="Z347">
        <v>3</v>
      </c>
      <c r="AA347">
        <v>36</v>
      </c>
      <c r="AB347">
        <v>0.19354838709677399</v>
      </c>
      <c r="AC347">
        <v>0.19354838709677399</v>
      </c>
      <c r="AD347">
        <v>39</v>
      </c>
      <c r="AE347">
        <v>1</v>
      </c>
      <c r="AF347">
        <v>39</v>
      </c>
      <c r="AG347" s="3">
        <v>44725</v>
      </c>
    </row>
    <row r="348" spans="1:34" hidden="1" x14ac:dyDescent="0.25">
      <c r="A348" t="s">
        <v>19</v>
      </c>
      <c r="B348" t="s">
        <v>13</v>
      </c>
      <c r="C348" t="s">
        <v>383</v>
      </c>
      <c r="D348" t="s">
        <v>50</v>
      </c>
      <c r="E348">
        <v>645261</v>
      </c>
      <c r="F348" t="s">
        <v>51</v>
      </c>
      <c r="G348">
        <v>1.2626999999999999</v>
      </c>
      <c r="H348">
        <v>9</v>
      </c>
      <c r="I348" t="s">
        <v>188</v>
      </c>
      <c r="J348" t="s">
        <v>50</v>
      </c>
      <c r="K348">
        <v>663837</v>
      </c>
      <c r="M348">
        <v>103</v>
      </c>
      <c r="N348">
        <v>59</v>
      </c>
      <c r="O348">
        <v>39</v>
      </c>
      <c r="P348">
        <v>2.564102564102564E-2</v>
      </c>
      <c r="Q348">
        <v>1</v>
      </c>
      <c r="R348">
        <v>104.56</v>
      </c>
      <c r="S348">
        <v>26</v>
      </c>
      <c r="T348">
        <v>16</v>
      </c>
      <c r="U348" s="5">
        <v>0</v>
      </c>
      <c r="V348">
        <v>0</v>
      </c>
      <c r="W348">
        <v>0.19626168224299001</v>
      </c>
      <c r="X348">
        <v>9.8130841121495296E-2</v>
      </c>
      <c r="Y348">
        <v>319</v>
      </c>
      <c r="Z348">
        <v>4</v>
      </c>
      <c r="AA348">
        <v>79.75</v>
      </c>
      <c r="AB348">
        <v>0.17777777777777701</v>
      </c>
      <c r="AC348">
        <v>0.1</v>
      </c>
      <c r="AD348">
        <v>143</v>
      </c>
      <c r="AE348">
        <v>2</v>
      </c>
      <c r="AF348">
        <v>71.5</v>
      </c>
      <c r="AG348" s="3">
        <v>44725</v>
      </c>
    </row>
    <row r="349" spans="1:34" hidden="1" x14ac:dyDescent="0.25">
      <c r="A349" t="s">
        <v>1</v>
      </c>
      <c r="B349" t="s">
        <v>28</v>
      </c>
      <c r="C349" t="s">
        <v>381</v>
      </c>
      <c r="D349" t="s">
        <v>50</v>
      </c>
      <c r="E349">
        <v>541640</v>
      </c>
      <c r="F349" t="s">
        <v>61</v>
      </c>
      <c r="G349">
        <v>1.1639399999999998</v>
      </c>
      <c r="H349">
        <v>9</v>
      </c>
      <c r="I349" t="s">
        <v>220</v>
      </c>
      <c r="J349" t="s">
        <v>63</v>
      </c>
      <c r="K349">
        <v>671739</v>
      </c>
      <c r="L349">
        <v>7.5</v>
      </c>
      <c r="M349">
        <v>101.8</v>
      </c>
      <c r="N349">
        <v>56</v>
      </c>
      <c r="O349">
        <v>41</v>
      </c>
      <c r="P349">
        <v>0</v>
      </c>
      <c r="Q349">
        <v>0</v>
      </c>
      <c r="R349">
        <v>102.9</v>
      </c>
      <c r="S349">
        <v>35</v>
      </c>
      <c r="T349">
        <v>27</v>
      </c>
      <c r="U349" s="5">
        <v>0</v>
      </c>
      <c r="V349">
        <v>0</v>
      </c>
      <c r="W349">
        <v>0.17441860465116199</v>
      </c>
      <c r="X349">
        <v>0.13953488372093001</v>
      </c>
      <c r="Y349">
        <v>108</v>
      </c>
      <c r="Z349">
        <v>3</v>
      </c>
      <c r="AA349">
        <v>36</v>
      </c>
      <c r="AB349">
        <v>0.19354838709677399</v>
      </c>
      <c r="AC349">
        <v>0.19354838709677399</v>
      </c>
      <c r="AD349">
        <v>39</v>
      </c>
      <c r="AE349">
        <v>1</v>
      </c>
      <c r="AF349">
        <v>39</v>
      </c>
      <c r="AG349" s="3">
        <v>44725</v>
      </c>
      <c r="AH349">
        <v>1</v>
      </c>
    </row>
    <row r="350" spans="1:34" hidden="1" x14ac:dyDescent="0.25">
      <c r="A350" t="s">
        <v>26</v>
      </c>
      <c r="B350" t="s">
        <v>10</v>
      </c>
      <c r="C350" t="s">
        <v>151</v>
      </c>
      <c r="D350" t="s">
        <v>50</v>
      </c>
      <c r="E350">
        <v>664299</v>
      </c>
      <c r="F350" t="s">
        <v>51</v>
      </c>
      <c r="G350">
        <v>0.93194999999999995</v>
      </c>
      <c r="H350">
        <v>6</v>
      </c>
      <c r="I350" t="s">
        <v>114</v>
      </c>
      <c r="J350" t="s">
        <v>63</v>
      </c>
      <c r="K350">
        <v>663993</v>
      </c>
      <c r="M350">
        <v>102.98</v>
      </c>
      <c r="N350">
        <v>215</v>
      </c>
      <c r="O350">
        <v>149</v>
      </c>
      <c r="P350">
        <v>4.6979865771812082E-2</v>
      </c>
      <c r="Q350">
        <v>7</v>
      </c>
      <c r="R350">
        <v>102.76</v>
      </c>
      <c r="S350">
        <v>154</v>
      </c>
      <c r="T350">
        <v>105</v>
      </c>
      <c r="U350" s="5">
        <v>2.8571428571428571E-2</v>
      </c>
      <c r="V350">
        <v>3</v>
      </c>
      <c r="W350">
        <v>0.37962962962962898</v>
      </c>
      <c r="X350">
        <v>0.18518518518518501</v>
      </c>
      <c r="Y350">
        <v>184</v>
      </c>
      <c r="Z350">
        <v>4</v>
      </c>
      <c r="AA350">
        <v>46</v>
      </c>
      <c r="AB350">
        <v>0.33333333333333298</v>
      </c>
      <c r="AC350">
        <v>0.14492753623188401</v>
      </c>
      <c r="AD350">
        <v>105</v>
      </c>
      <c r="AE350">
        <v>3</v>
      </c>
      <c r="AF350">
        <v>35</v>
      </c>
      <c r="AG350" s="3">
        <v>44725</v>
      </c>
    </row>
    <row r="351" spans="1:34" hidden="1" x14ac:dyDescent="0.25">
      <c r="A351" t="s">
        <v>28</v>
      </c>
      <c r="B351" t="s">
        <v>1</v>
      </c>
      <c r="C351" t="s">
        <v>49</v>
      </c>
      <c r="D351" t="s">
        <v>50</v>
      </c>
      <c r="E351">
        <v>666120</v>
      </c>
      <c r="F351" t="s">
        <v>51</v>
      </c>
      <c r="G351">
        <v>1.1128899999999999</v>
      </c>
      <c r="H351">
        <v>4</v>
      </c>
      <c r="I351" t="s">
        <v>116</v>
      </c>
      <c r="J351" t="s">
        <v>50</v>
      </c>
      <c r="K351">
        <v>443558</v>
      </c>
      <c r="M351">
        <v>103.1</v>
      </c>
      <c r="N351">
        <v>234</v>
      </c>
      <c r="O351">
        <v>162</v>
      </c>
      <c r="P351">
        <v>4.3209876543209874E-2</v>
      </c>
      <c r="Q351">
        <v>7</v>
      </c>
      <c r="R351">
        <v>103.9</v>
      </c>
      <c r="S351">
        <v>159</v>
      </c>
      <c r="T351">
        <v>108</v>
      </c>
      <c r="U351" s="5">
        <v>4.6296296296296294E-2</v>
      </c>
      <c r="V351">
        <v>5</v>
      </c>
      <c r="W351">
        <v>0.223463687150837</v>
      </c>
      <c r="X351">
        <v>8.9385474860335198E-2</v>
      </c>
      <c r="Y351">
        <v>255</v>
      </c>
      <c r="Z351">
        <v>8</v>
      </c>
      <c r="AA351">
        <v>31.875</v>
      </c>
      <c r="AB351">
        <v>0.22727272727272699</v>
      </c>
      <c r="AC351">
        <v>0.1</v>
      </c>
      <c r="AD351">
        <v>151</v>
      </c>
      <c r="AE351">
        <v>6</v>
      </c>
      <c r="AF351">
        <v>25.166666666666668</v>
      </c>
      <c r="AG351" s="3">
        <v>44725</v>
      </c>
    </row>
    <row r="352" spans="1:34" hidden="1" x14ac:dyDescent="0.25">
      <c r="A352" t="s">
        <v>4</v>
      </c>
      <c r="B352" t="s">
        <v>21</v>
      </c>
      <c r="C352" t="s">
        <v>140</v>
      </c>
      <c r="D352" t="s">
        <v>50</v>
      </c>
      <c r="E352">
        <v>506433</v>
      </c>
      <c r="F352" t="s">
        <v>51</v>
      </c>
      <c r="G352">
        <v>1.57094</v>
      </c>
      <c r="H352">
        <v>5</v>
      </c>
      <c r="I352" t="s">
        <v>205</v>
      </c>
      <c r="J352" t="s">
        <v>50</v>
      </c>
      <c r="K352">
        <v>621550</v>
      </c>
      <c r="M352">
        <v>104.8</v>
      </c>
      <c r="N352">
        <v>224</v>
      </c>
      <c r="O352">
        <v>120</v>
      </c>
      <c r="P352">
        <v>0.1</v>
      </c>
      <c r="Q352">
        <v>12</v>
      </c>
      <c r="R352">
        <v>104.539999999999</v>
      </c>
      <c r="S352">
        <v>164</v>
      </c>
      <c r="T352">
        <v>87</v>
      </c>
      <c r="U352" s="5">
        <v>9.1954022988505746E-2</v>
      </c>
      <c r="V352">
        <v>8</v>
      </c>
      <c r="W352">
        <v>0.31443298969072098</v>
      </c>
      <c r="X352">
        <v>0.149484536082474</v>
      </c>
      <c r="Y352">
        <v>268</v>
      </c>
      <c r="Z352">
        <v>5</v>
      </c>
      <c r="AA352">
        <v>53.6</v>
      </c>
      <c r="AB352">
        <v>0.36363636363636298</v>
      </c>
      <c r="AC352">
        <v>0.18181818181818099</v>
      </c>
      <c r="AD352">
        <v>134</v>
      </c>
      <c r="AE352">
        <v>4</v>
      </c>
      <c r="AF352">
        <v>33.5</v>
      </c>
      <c r="AG352" s="3">
        <v>44725</v>
      </c>
    </row>
    <row r="353" spans="1:34" hidden="1" x14ac:dyDescent="0.25">
      <c r="A353" t="s">
        <v>24</v>
      </c>
      <c r="B353" t="s">
        <v>20</v>
      </c>
      <c r="C353" t="s">
        <v>279</v>
      </c>
      <c r="D353" t="s">
        <v>50</v>
      </c>
      <c r="E353">
        <v>656605</v>
      </c>
      <c r="F353" t="s">
        <v>51</v>
      </c>
      <c r="G353">
        <v>0.92736000000000007</v>
      </c>
      <c r="H353">
        <v>3</v>
      </c>
      <c r="I353" t="s">
        <v>147</v>
      </c>
      <c r="J353" t="s">
        <v>50</v>
      </c>
      <c r="K353">
        <v>502671</v>
      </c>
      <c r="L353">
        <v>3.2</v>
      </c>
      <c r="M353">
        <v>103.7</v>
      </c>
      <c r="N353">
        <v>254</v>
      </c>
      <c r="O353">
        <v>171</v>
      </c>
      <c r="P353">
        <v>7.0175438596491224E-2</v>
      </c>
      <c r="Q353">
        <v>12</v>
      </c>
      <c r="R353">
        <v>103.92</v>
      </c>
      <c r="S353">
        <v>200</v>
      </c>
      <c r="T353">
        <v>136</v>
      </c>
      <c r="U353" s="5">
        <v>6.6176470588235295E-2</v>
      </c>
      <c r="V353">
        <v>9</v>
      </c>
      <c r="W353">
        <v>0.23529411764705799</v>
      </c>
      <c r="X353">
        <v>0.12418300653594699</v>
      </c>
      <c r="Y353">
        <v>222</v>
      </c>
      <c r="Z353">
        <v>6</v>
      </c>
      <c r="AA353">
        <v>37</v>
      </c>
      <c r="AB353">
        <v>0.253164556962025</v>
      </c>
      <c r="AC353">
        <v>0.151898734177215</v>
      </c>
      <c r="AD353">
        <v>121</v>
      </c>
      <c r="AE353">
        <v>4</v>
      </c>
      <c r="AF353">
        <v>30.25</v>
      </c>
      <c r="AG353" s="3">
        <v>44725</v>
      </c>
      <c r="AH353">
        <v>1</v>
      </c>
    </row>
    <row r="354" spans="1:34" hidden="1" x14ac:dyDescent="0.25">
      <c r="A354" t="s">
        <v>19</v>
      </c>
      <c r="B354" t="s">
        <v>13</v>
      </c>
      <c r="C354" t="s">
        <v>383</v>
      </c>
      <c r="D354" t="s">
        <v>50</v>
      </c>
      <c r="E354">
        <v>645261</v>
      </c>
      <c r="F354" t="s">
        <v>51</v>
      </c>
      <c r="G354">
        <v>1.2626999999999999</v>
      </c>
      <c r="H354">
        <v>2</v>
      </c>
      <c r="I354" t="s">
        <v>159</v>
      </c>
      <c r="J354" t="s">
        <v>50</v>
      </c>
      <c r="K354">
        <v>656555</v>
      </c>
      <c r="M354">
        <v>102.5</v>
      </c>
      <c r="N354">
        <v>254</v>
      </c>
      <c r="O354">
        <v>156</v>
      </c>
      <c r="P354">
        <v>7.0512820512820512E-2</v>
      </c>
      <c r="Q354">
        <v>11</v>
      </c>
      <c r="R354">
        <v>102.06</v>
      </c>
      <c r="S354">
        <v>187</v>
      </c>
      <c r="T354">
        <v>116</v>
      </c>
      <c r="U354" s="5">
        <v>6.8965517241379309E-2</v>
      </c>
      <c r="V354">
        <v>8</v>
      </c>
      <c r="W354">
        <v>0.19626168224299001</v>
      </c>
      <c r="X354">
        <v>9.8130841121495296E-2</v>
      </c>
      <c r="Y354">
        <v>319</v>
      </c>
      <c r="Z354">
        <v>4</v>
      </c>
      <c r="AA354">
        <v>79.75</v>
      </c>
      <c r="AB354">
        <v>0.17777777777777701</v>
      </c>
      <c r="AC354">
        <v>0.1</v>
      </c>
      <c r="AD354">
        <v>143</v>
      </c>
      <c r="AE354">
        <v>2</v>
      </c>
      <c r="AF354">
        <v>71.5</v>
      </c>
      <c r="AG354" s="3">
        <v>44725</v>
      </c>
    </row>
    <row r="355" spans="1:34" hidden="1" x14ac:dyDescent="0.25">
      <c r="A355" t="s">
        <v>1</v>
      </c>
      <c r="B355" t="s">
        <v>28</v>
      </c>
      <c r="C355" t="s">
        <v>381</v>
      </c>
      <c r="D355" t="s">
        <v>50</v>
      </c>
      <c r="E355">
        <v>541640</v>
      </c>
      <c r="F355" t="s">
        <v>61</v>
      </c>
      <c r="G355">
        <v>1.1128899999999999</v>
      </c>
      <c r="H355">
        <v>1</v>
      </c>
      <c r="I355" t="s">
        <v>52</v>
      </c>
      <c r="J355" t="s">
        <v>50</v>
      </c>
      <c r="K355">
        <v>660670</v>
      </c>
      <c r="M355">
        <v>106</v>
      </c>
      <c r="N355">
        <v>144</v>
      </c>
      <c r="O355">
        <v>84</v>
      </c>
      <c r="P355">
        <v>7.1428571428571425E-2</v>
      </c>
      <c r="Q355">
        <v>6</v>
      </c>
      <c r="R355">
        <v>105.74</v>
      </c>
      <c r="S355">
        <v>107</v>
      </c>
      <c r="T355">
        <v>63</v>
      </c>
      <c r="U355" s="5">
        <v>4.7619047619047616E-2</v>
      </c>
      <c r="V355">
        <v>3</v>
      </c>
      <c r="W355">
        <v>0.17441860465116199</v>
      </c>
      <c r="X355">
        <v>0.13953488372093001</v>
      </c>
      <c r="Y355">
        <v>108</v>
      </c>
      <c r="Z355">
        <v>3</v>
      </c>
      <c r="AA355">
        <v>36</v>
      </c>
      <c r="AB355">
        <v>0.163636363636363</v>
      </c>
      <c r="AC355">
        <v>0.109090909090909</v>
      </c>
      <c r="AD355">
        <v>69</v>
      </c>
      <c r="AE355">
        <v>2</v>
      </c>
      <c r="AF355">
        <v>34.5</v>
      </c>
      <c r="AG355" s="3">
        <v>44725</v>
      </c>
    </row>
    <row r="356" spans="1:34" hidden="1" x14ac:dyDescent="0.25">
      <c r="A356" t="s">
        <v>27</v>
      </c>
      <c r="B356" t="s">
        <v>2</v>
      </c>
      <c r="C356" t="s">
        <v>364</v>
      </c>
      <c r="D356" t="s">
        <v>50</v>
      </c>
      <c r="E356">
        <v>680694</v>
      </c>
      <c r="F356" t="s">
        <v>51</v>
      </c>
      <c r="G356">
        <v>1.0879000000000001</v>
      </c>
      <c r="H356">
        <v>5</v>
      </c>
      <c r="I356" t="s">
        <v>168</v>
      </c>
      <c r="J356" t="s">
        <v>50</v>
      </c>
      <c r="K356">
        <v>606192</v>
      </c>
      <c r="M356">
        <v>104.06</v>
      </c>
      <c r="N356">
        <v>145</v>
      </c>
      <c r="O356">
        <v>97</v>
      </c>
      <c r="P356">
        <v>3.0927835051546393E-2</v>
      </c>
      <c r="Q356">
        <v>3</v>
      </c>
      <c r="R356">
        <v>103.6</v>
      </c>
      <c r="S356">
        <v>122</v>
      </c>
      <c r="T356">
        <v>79</v>
      </c>
      <c r="U356" s="5">
        <v>3.7974683544303799E-2</v>
      </c>
      <c r="V356">
        <v>3</v>
      </c>
      <c r="W356">
        <v>0.28703703703703698</v>
      </c>
      <c r="X356">
        <v>0.12962962962962901</v>
      </c>
      <c r="Y356">
        <v>167</v>
      </c>
      <c r="Z356">
        <v>10</v>
      </c>
      <c r="AA356">
        <v>16.7</v>
      </c>
      <c r="AB356">
        <v>0.359375</v>
      </c>
      <c r="AC356">
        <v>0.15625</v>
      </c>
      <c r="AD356">
        <v>95</v>
      </c>
      <c r="AE356">
        <v>9</v>
      </c>
      <c r="AF356">
        <v>10.555555555555555</v>
      </c>
      <c r="AG356" s="3">
        <v>44725</v>
      </c>
    </row>
    <row r="357" spans="1:34" hidden="1" x14ac:dyDescent="0.25">
      <c r="A357" t="s">
        <v>22</v>
      </c>
      <c r="B357" t="s">
        <v>15</v>
      </c>
      <c r="C357" t="s">
        <v>249</v>
      </c>
      <c r="D357" t="s">
        <v>50</v>
      </c>
      <c r="E357">
        <v>502042</v>
      </c>
      <c r="F357" t="s">
        <v>51</v>
      </c>
      <c r="G357">
        <v>1.04</v>
      </c>
      <c r="H357">
        <v>2</v>
      </c>
      <c r="I357" t="s">
        <v>328</v>
      </c>
      <c r="J357" t="s">
        <v>50</v>
      </c>
      <c r="K357">
        <v>664034</v>
      </c>
      <c r="M357">
        <v>101.72</v>
      </c>
      <c r="N357">
        <v>270</v>
      </c>
      <c r="O357">
        <v>204</v>
      </c>
      <c r="P357">
        <v>4.4117647058823532E-2</v>
      </c>
      <c r="Q357">
        <v>9</v>
      </c>
      <c r="R357">
        <v>102.86</v>
      </c>
      <c r="S357">
        <v>206</v>
      </c>
      <c r="T357">
        <v>157</v>
      </c>
      <c r="U357" s="5">
        <v>4.4585987261146494E-2</v>
      </c>
      <c r="V357">
        <v>7</v>
      </c>
      <c r="W357">
        <v>0.32592592592592501</v>
      </c>
      <c r="X357">
        <v>0.14074074074074</v>
      </c>
      <c r="Y357">
        <v>192</v>
      </c>
      <c r="Z357">
        <v>6</v>
      </c>
      <c r="AA357">
        <v>32</v>
      </c>
      <c r="AB357">
        <v>0.30588235294117599</v>
      </c>
      <c r="AC357">
        <v>0.129411764705882</v>
      </c>
      <c r="AD357">
        <v>116</v>
      </c>
      <c r="AE357">
        <v>4</v>
      </c>
      <c r="AF357">
        <v>29</v>
      </c>
      <c r="AG357" s="3">
        <v>44725</v>
      </c>
    </row>
    <row r="358" spans="1:34" hidden="1" x14ac:dyDescent="0.25">
      <c r="A358" t="s">
        <v>27</v>
      </c>
      <c r="B358" t="s">
        <v>2</v>
      </c>
      <c r="C358" t="s">
        <v>364</v>
      </c>
      <c r="D358" t="s">
        <v>50</v>
      </c>
      <c r="E358">
        <v>680694</v>
      </c>
      <c r="F358" t="s">
        <v>51</v>
      </c>
      <c r="G358">
        <v>1.0879000000000001</v>
      </c>
      <c r="H358">
        <v>3</v>
      </c>
      <c r="I358" t="s">
        <v>166</v>
      </c>
      <c r="J358" t="s">
        <v>50</v>
      </c>
      <c r="K358">
        <v>665489</v>
      </c>
      <c r="L358">
        <v>3.15</v>
      </c>
      <c r="M358">
        <v>108.12</v>
      </c>
      <c r="N358">
        <v>243</v>
      </c>
      <c r="O358">
        <v>176</v>
      </c>
      <c r="P358">
        <v>7.9545454545454544E-2</v>
      </c>
      <c r="Q358">
        <v>14</v>
      </c>
      <c r="R358">
        <v>107.78</v>
      </c>
      <c r="S358">
        <v>210</v>
      </c>
      <c r="T358">
        <v>149</v>
      </c>
      <c r="U358" s="5">
        <v>7.3825503355704702E-2</v>
      </c>
      <c r="V358">
        <v>11</v>
      </c>
      <c r="W358">
        <v>0.28703703703703698</v>
      </c>
      <c r="X358">
        <v>0.12962962962962901</v>
      </c>
      <c r="Y358">
        <v>167</v>
      </c>
      <c r="Z358">
        <v>10</v>
      </c>
      <c r="AA358">
        <v>16.7</v>
      </c>
      <c r="AB358">
        <v>0.359375</v>
      </c>
      <c r="AC358">
        <v>0.15625</v>
      </c>
      <c r="AD358">
        <v>95</v>
      </c>
      <c r="AE358">
        <v>9</v>
      </c>
      <c r="AF358">
        <v>10.555555555555555</v>
      </c>
      <c r="AG358" s="3">
        <v>44725</v>
      </c>
      <c r="AH358">
        <v>1</v>
      </c>
    </row>
    <row r="359" spans="1:34" hidden="1" x14ac:dyDescent="0.25">
      <c r="A359" t="s">
        <v>4</v>
      </c>
      <c r="B359" t="s">
        <v>21</v>
      </c>
      <c r="C359" t="s">
        <v>140</v>
      </c>
      <c r="D359" t="s">
        <v>50</v>
      </c>
      <c r="E359">
        <v>506433</v>
      </c>
      <c r="F359" t="s">
        <v>51</v>
      </c>
      <c r="G359">
        <v>1.57094</v>
      </c>
      <c r="H359">
        <v>2</v>
      </c>
      <c r="I359" t="s">
        <v>202</v>
      </c>
      <c r="J359" t="s">
        <v>50</v>
      </c>
      <c r="K359">
        <v>575929</v>
      </c>
      <c r="M359">
        <v>104.3</v>
      </c>
      <c r="N359">
        <v>213</v>
      </c>
      <c r="O359">
        <v>133</v>
      </c>
      <c r="P359">
        <v>7.5187969924812026E-2</v>
      </c>
      <c r="Q359">
        <v>10</v>
      </c>
      <c r="R359">
        <v>103.6</v>
      </c>
      <c r="S359">
        <v>156</v>
      </c>
      <c r="T359">
        <v>98</v>
      </c>
      <c r="U359" s="5">
        <v>5.1020408163265307E-2</v>
      </c>
      <c r="V359">
        <v>5</v>
      </c>
      <c r="W359">
        <v>0.31443298969072098</v>
      </c>
      <c r="X359">
        <v>0.149484536082474</v>
      </c>
      <c r="Y359">
        <v>268</v>
      </c>
      <c r="Z359">
        <v>5</v>
      </c>
      <c r="AA359">
        <v>53.6</v>
      </c>
      <c r="AB359">
        <v>0.36363636363636298</v>
      </c>
      <c r="AC359">
        <v>0.18181818181818099</v>
      </c>
      <c r="AD359">
        <v>134</v>
      </c>
      <c r="AE359">
        <v>4</v>
      </c>
      <c r="AF359">
        <v>33.5</v>
      </c>
      <c r="AG359" s="3">
        <v>44725</v>
      </c>
    </row>
    <row r="360" spans="1:34" hidden="1" x14ac:dyDescent="0.25">
      <c r="A360" t="s">
        <v>10</v>
      </c>
      <c r="B360" t="s">
        <v>26</v>
      </c>
      <c r="C360" t="s">
        <v>382</v>
      </c>
      <c r="D360" t="s">
        <v>63</v>
      </c>
      <c r="E360">
        <v>621368</v>
      </c>
      <c r="F360" t="s">
        <v>61</v>
      </c>
      <c r="G360">
        <v>0.93194999999999995</v>
      </c>
      <c r="H360">
        <v>4</v>
      </c>
      <c r="I360" t="s">
        <v>67</v>
      </c>
      <c r="J360" t="s">
        <v>63</v>
      </c>
      <c r="K360">
        <v>670541</v>
      </c>
      <c r="M360">
        <v>106.56</v>
      </c>
      <c r="N360">
        <v>227</v>
      </c>
      <c r="O360">
        <v>161</v>
      </c>
      <c r="P360">
        <v>0.10559006211180125</v>
      </c>
      <c r="Q360">
        <v>17</v>
      </c>
      <c r="R360">
        <v>106.26</v>
      </c>
      <c r="S360">
        <v>83</v>
      </c>
      <c r="T360">
        <v>51</v>
      </c>
      <c r="U360" s="5">
        <v>5.8823529411764705E-2</v>
      </c>
      <c r="V360">
        <v>3</v>
      </c>
      <c r="W360">
        <v>0.259493670886075</v>
      </c>
      <c r="X360">
        <v>0.10759493670886</v>
      </c>
      <c r="Y360">
        <v>232</v>
      </c>
      <c r="Z360">
        <v>7</v>
      </c>
      <c r="AA360">
        <v>33.142857142857146</v>
      </c>
      <c r="AB360">
        <v>0.17857142857142799</v>
      </c>
      <c r="AC360">
        <v>0.14285714285714199</v>
      </c>
      <c r="AD360">
        <v>47</v>
      </c>
      <c r="AE360">
        <v>2</v>
      </c>
      <c r="AF360">
        <v>23.5</v>
      </c>
      <c r="AG360" s="3">
        <v>44725</v>
      </c>
    </row>
    <row r="361" spans="1:34" hidden="1" x14ac:dyDescent="0.25">
      <c r="A361" t="s">
        <v>17</v>
      </c>
      <c r="B361" t="s">
        <v>25</v>
      </c>
      <c r="C361" t="s">
        <v>164</v>
      </c>
      <c r="D361" t="s">
        <v>50</v>
      </c>
      <c r="E361">
        <v>446372</v>
      </c>
      <c r="F361" t="s">
        <v>51</v>
      </c>
      <c r="G361">
        <v>1.05264</v>
      </c>
      <c r="H361">
        <v>2</v>
      </c>
      <c r="I361" t="s">
        <v>254</v>
      </c>
      <c r="J361" t="s">
        <v>50</v>
      </c>
      <c r="K361">
        <v>592450</v>
      </c>
      <c r="M361">
        <v>107.7</v>
      </c>
      <c r="N361">
        <v>252</v>
      </c>
      <c r="O361">
        <v>163</v>
      </c>
      <c r="P361">
        <v>0.14723926380368099</v>
      </c>
      <c r="Q361">
        <v>24</v>
      </c>
      <c r="R361">
        <v>107.86</v>
      </c>
      <c r="S361">
        <v>175</v>
      </c>
      <c r="T361">
        <v>120</v>
      </c>
      <c r="U361" s="5">
        <v>0.15833333333333333</v>
      </c>
      <c r="V361">
        <v>19</v>
      </c>
      <c r="W361">
        <v>0.26219512195121902</v>
      </c>
      <c r="X361">
        <v>0.12804878048780399</v>
      </c>
      <c r="Y361">
        <v>228</v>
      </c>
      <c r="Z361">
        <v>7</v>
      </c>
      <c r="AA361">
        <v>32.571428571428569</v>
      </c>
      <c r="AB361">
        <v>0.28409090909090901</v>
      </c>
      <c r="AC361">
        <v>0.15909090909090901</v>
      </c>
      <c r="AD361">
        <v>124</v>
      </c>
      <c r="AE361">
        <v>6</v>
      </c>
      <c r="AF361">
        <v>20.666666666666668</v>
      </c>
      <c r="AG361" s="3">
        <v>44726</v>
      </c>
    </row>
    <row r="362" spans="1:34" hidden="1" x14ac:dyDescent="0.25">
      <c r="A362" t="s">
        <v>26</v>
      </c>
      <c r="B362" t="s">
        <v>10</v>
      </c>
      <c r="C362" t="s">
        <v>134</v>
      </c>
      <c r="D362" t="s">
        <v>50</v>
      </c>
      <c r="E362">
        <v>664353</v>
      </c>
      <c r="F362" t="s">
        <v>51</v>
      </c>
      <c r="G362">
        <v>0.94175999999999993</v>
      </c>
      <c r="H362">
        <v>3</v>
      </c>
      <c r="I362" t="s">
        <v>197</v>
      </c>
      <c r="J362" t="s">
        <v>50</v>
      </c>
      <c r="K362">
        <v>666969</v>
      </c>
      <c r="M362">
        <v>103.4</v>
      </c>
      <c r="N362">
        <v>247</v>
      </c>
      <c r="O362">
        <v>163</v>
      </c>
      <c r="P362">
        <v>7.3619631901840496E-2</v>
      </c>
      <c r="Q362">
        <v>12</v>
      </c>
      <c r="R362">
        <v>103.16</v>
      </c>
      <c r="S362">
        <v>174</v>
      </c>
      <c r="T362">
        <v>118</v>
      </c>
      <c r="U362" s="5">
        <v>6.7796610169491525E-2</v>
      </c>
      <c r="V362">
        <v>8</v>
      </c>
      <c r="W362">
        <v>0.27551020408163202</v>
      </c>
      <c r="X362">
        <v>0.122448979591836</v>
      </c>
      <c r="Y362">
        <v>253</v>
      </c>
      <c r="Z362">
        <v>11</v>
      </c>
      <c r="AA362">
        <v>23</v>
      </c>
      <c r="AB362">
        <v>0.236363636363636</v>
      </c>
      <c r="AC362">
        <v>0.13636363636363599</v>
      </c>
      <c r="AD362">
        <v>139</v>
      </c>
      <c r="AE362">
        <v>9</v>
      </c>
      <c r="AF362">
        <v>15.444444444444445</v>
      </c>
      <c r="AG362" s="3">
        <v>44726</v>
      </c>
    </row>
    <row r="363" spans="1:34" hidden="1" x14ac:dyDescent="0.25">
      <c r="A363" t="s">
        <v>19</v>
      </c>
      <c r="B363" t="s">
        <v>13</v>
      </c>
      <c r="C363" t="s">
        <v>346</v>
      </c>
      <c r="D363" t="s">
        <v>63</v>
      </c>
      <c r="E363">
        <v>669432</v>
      </c>
      <c r="F363" t="s">
        <v>51</v>
      </c>
      <c r="G363">
        <v>1.2626999999999999</v>
      </c>
      <c r="H363">
        <v>7</v>
      </c>
      <c r="I363" t="s">
        <v>233</v>
      </c>
      <c r="J363" t="s">
        <v>50</v>
      </c>
      <c r="K363">
        <v>664761</v>
      </c>
      <c r="M363">
        <v>102.2</v>
      </c>
      <c r="N363">
        <v>232</v>
      </c>
      <c r="O363">
        <v>164</v>
      </c>
      <c r="P363">
        <v>2.4390243902439025E-2</v>
      </c>
      <c r="Q363">
        <v>4</v>
      </c>
      <c r="R363">
        <v>103.66</v>
      </c>
      <c r="S363">
        <v>67</v>
      </c>
      <c r="T363">
        <v>47</v>
      </c>
      <c r="U363" s="5">
        <v>4.2553191489361701E-2</v>
      </c>
      <c r="V363">
        <v>2</v>
      </c>
      <c r="W363">
        <v>0.284810126582278</v>
      </c>
      <c r="X363">
        <v>0.113924050632911</v>
      </c>
      <c r="Y363">
        <v>225</v>
      </c>
      <c r="Z363">
        <v>8</v>
      </c>
      <c r="AA363">
        <v>28.125</v>
      </c>
      <c r="AB363">
        <v>0.30769230769230699</v>
      </c>
      <c r="AC363">
        <v>0.123076923076923</v>
      </c>
      <c r="AD363">
        <v>176</v>
      </c>
      <c r="AE363">
        <v>7</v>
      </c>
      <c r="AF363">
        <v>25.142857142857142</v>
      </c>
      <c r="AG363" s="3">
        <v>44726</v>
      </c>
    </row>
    <row r="364" spans="1:34" hidden="1" x14ac:dyDescent="0.25">
      <c r="A364" t="s">
        <v>20</v>
      </c>
      <c r="B364" t="s">
        <v>24</v>
      </c>
      <c r="C364" t="s">
        <v>231</v>
      </c>
      <c r="D364" t="s">
        <v>63</v>
      </c>
      <c r="E364">
        <v>669461</v>
      </c>
      <c r="F364" t="s">
        <v>61</v>
      </c>
      <c r="G364">
        <v>0.92736000000000007</v>
      </c>
      <c r="H364">
        <v>2</v>
      </c>
      <c r="I364" t="s">
        <v>288</v>
      </c>
      <c r="J364" t="s">
        <v>38</v>
      </c>
      <c r="K364">
        <v>668804</v>
      </c>
      <c r="M364">
        <v>101.5</v>
      </c>
      <c r="N364">
        <v>237</v>
      </c>
      <c r="O364">
        <v>159</v>
      </c>
      <c r="P364">
        <v>6.2893081761006289E-2</v>
      </c>
      <c r="Q364">
        <v>10</v>
      </c>
      <c r="R364">
        <v>104.1</v>
      </c>
      <c r="S364">
        <v>68</v>
      </c>
      <c r="T364">
        <v>53</v>
      </c>
      <c r="U364" s="5">
        <v>3.7735849056603772E-2</v>
      </c>
      <c r="V364">
        <v>2</v>
      </c>
      <c r="W364">
        <v>0.35555555555555501</v>
      </c>
      <c r="X364">
        <v>0.24444444444444399</v>
      </c>
      <c r="Y364">
        <v>63</v>
      </c>
      <c r="Z364">
        <v>4</v>
      </c>
      <c r="AA364">
        <v>15.75</v>
      </c>
      <c r="AB364">
        <v>0.36842105263157798</v>
      </c>
      <c r="AC364">
        <v>0.23684210526315699</v>
      </c>
      <c r="AD364">
        <v>51</v>
      </c>
      <c r="AE364">
        <v>4</v>
      </c>
      <c r="AF364">
        <v>12.75</v>
      </c>
      <c r="AG364" s="3">
        <v>44726</v>
      </c>
    </row>
    <row r="365" spans="1:34" hidden="1" x14ac:dyDescent="0.25">
      <c r="A365" t="s">
        <v>15</v>
      </c>
      <c r="B365" t="s">
        <v>22</v>
      </c>
      <c r="C365" t="s">
        <v>74</v>
      </c>
      <c r="D365" t="s">
        <v>50</v>
      </c>
      <c r="E365">
        <v>669302</v>
      </c>
      <c r="F365" t="s">
        <v>61</v>
      </c>
      <c r="G365">
        <v>1.04</v>
      </c>
      <c r="H365">
        <v>2</v>
      </c>
      <c r="I365" t="s">
        <v>184</v>
      </c>
      <c r="J365" t="s">
        <v>50</v>
      </c>
      <c r="K365">
        <v>621439</v>
      </c>
      <c r="M365">
        <v>105.68</v>
      </c>
      <c r="N365">
        <v>195</v>
      </c>
      <c r="O365">
        <v>123</v>
      </c>
      <c r="P365">
        <v>0.14634146341463414</v>
      </c>
      <c r="Q365">
        <v>18</v>
      </c>
      <c r="R365">
        <v>104.1</v>
      </c>
      <c r="S365">
        <v>140</v>
      </c>
      <c r="T365">
        <v>91</v>
      </c>
      <c r="U365" s="5">
        <v>0.13186813186813187</v>
      </c>
      <c r="V365">
        <v>12</v>
      </c>
      <c r="W365">
        <v>0.27083333333333298</v>
      </c>
      <c r="X365">
        <v>0.13020833333333301</v>
      </c>
      <c r="Y365">
        <v>287</v>
      </c>
      <c r="Z365">
        <v>5</v>
      </c>
      <c r="AA365">
        <v>57.4</v>
      </c>
      <c r="AB365">
        <v>0.27966101694915202</v>
      </c>
      <c r="AC365">
        <v>0.144067796610169</v>
      </c>
      <c r="AD365">
        <v>167</v>
      </c>
      <c r="AE365">
        <v>4</v>
      </c>
      <c r="AF365">
        <v>41.75</v>
      </c>
      <c r="AG365" s="3">
        <v>44726</v>
      </c>
    </row>
    <row r="366" spans="1:34" hidden="1" x14ac:dyDescent="0.25">
      <c r="A366" t="s">
        <v>15</v>
      </c>
      <c r="B366" t="s">
        <v>22</v>
      </c>
      <c r="C366" t="s">
        <v>74</v>
      </c>
      <c r="D366" t="s">
        <v>50</v>
      </c>
      <c r="E366">
        <v>669302</v>
      </c>
      <c r="F366" t="s">
        <v>61</v>
      </c>
      <c r="G366">
        <v>1.04</v>
      </c>
      <c r="H366">
        <v>3</v>
      </c>
      <c r="I366" t="s">
        <v>97</v>
      </c>
      <c r="J366" t="s">
        <v>50</v>
      </c>
      <c r="K366">
        <v>621043</v>
      </c>
      <c r="M366">
        <v>103.9</v>
      </c>
      <c r="N366">
        <v>178</v>
      </c>
      <c r="O366">
        <v>118</v>
      </c>
      <c r="P366">
        <v>4.2372881355932202E-2</v>
      </c>
      <c r="Q366">
        <v>5</v>
      </c>
      <c r="R366">
        <v>103.4</v>
      </c>
      <c r="S366">
        <v>121</v>
      </c>
      <c r="T366">
        <v>83</v>
      </c>
      <c r="U366" s="5">
        <v>6.0240963855421686E-2</v>
      </c>
      <c r="V366">
        <v>5</v>
      </c>
      <c r="W366">
        <v>0.27083333333333298</v>
      </c>
      <c r="X366">
        <v>0.13020833333333301</v>
      </c>
      <c r="Y366">
        <v>287</v>
      </c>
      <c r="Z366">
        <v>5</v>
      </c>
      <c r="AA366">
        <v>57.4</v>
      </c>
      <c r="AB366">
        <v>0.27966101694915202</v>
      </c>
      <c r="AC366">
        <v>0.144067796610169</v>
      </c>
      <c r="AD366">
        <v>167</v>
      </c>
      <c r="AE366">
        <v>4</v>
      </c>
      <c r="AF366">
        <v>41.75</v>
      </c>
      <c r="AG366" s="3">
        <v>44726</v>
      </c>
    </row>
    <row r="367" spans="1:34" hidden="1" x14ac:dyDescent="0.25">
      <c r="A367" t="s">
        <v>14</v>
      </c>
      <c r="B367" t="s">
        <v>16</v>
      </c>
      <c r="C367" t="s">
        <v>350</v>
      </c>
      <c r="D367" t="s">
        <v>50</v>
      </c>
      <c r="E367">
        <v>605135</v>
      </c>
      <c r="F367" t="s">
        <v>61</v>
      </c>
      <c r="G367">
        <v>0.95451999999999992</v>
      </c>
      <c r="H367">
        <v>1</v>
      </c>
      <c r="I367" t="s">
        <v>181</v>
      </c>
      <c r="J367" t="s">
        <v>63</v>
      </c>
      <c r="K367">
        <v>592885</v>
      </c>
      <c r="M367">
        <v>103.96</v>
      </c>
      <c r="N367">
        <v>254</v>
      </c>
      <c r="O367">
        <v>163</v>
      </c>
      <c r="P367">
        <v>3.6809815950920248E-2</v>
      </c>
      <c r="Q367">
        <v>6</v>
      </c>
      <c r="R367">
        <v>104.24</v>
      </c>
      <c r="S367">
        <v>178</v>
      </c>
      <c r="T367">
        <v>108</v>
      </c>
      <c r="U367" s="5">
        <v>3.7037037037037035E-2</v>
      </c>
      <c r="V367">
        <v>4</v>
      </c>
      <c r="W367">
        <v>0.26842105263157801</v>
      </c>
      <c r="X367">
        <v>0.14210526315789401</v>
      </c>
      <c r="Y367">
        <v>292</v>
      </c>
      <c r="Z367">
        <v>11</v>
      </c>
      <c r="AA367">
        <v>26.545454545454547</v>
      </c>
      <c r="AB367">
        <v>0.282608695652173</v>
      </c>
      <c r="AC367">
        <v>0.141304347826086</v>
      </c>
      <c r="AD367">
        <v>141</v>
      </c>
      <c r="AE367">
        <v>7</v>
      </c>
      <c r="AF367">
        <v>20.142857142857142</v>
      </c>
      <c r="AG367" s="3">
        <v>44726</v>
      </c>
    </row>
    <row r="368" spans="1:34" hidden="1" x14ac:dyDescent="0.25">
      <c r="A368" t="s">
        <v>4</v>
      </c>
      <c r="B368" t="s">
        <v>21</v>
      </c>
      <c r="C368" t="s">
        <v>216</v>
      </c>
      <c r="D368" t="s">
        <v>63</v>
      </c>
      <c r="E368">
        <v>640455</v>
      </c>
      <c r="F368" t="s">
        <v>51</v>
      </c>
      <c r="G368">
        <v>1.57094</v>
      </c>
      <c r="H368">
        <v>1</v>
      </c>
      <c r="I368" t="s">
        <v>201</v>
      </c>
      <c r="J368" t="s">
        <v>50</v>
      </c>
      <c r="K368">
        <v>666624</v>
      </c>
      <c r="M368">
        <v>103.5</v>
      </c>
      <c r="N368">
        <v>116</v>
      </c>
      <c r="O368">
        <v>74</v>
      </c>
      <c r="P368">
        <v>4.0540540540540543E-2</v>
      </c>
      <c r="Q368">
        <v>3</v>
      </c>
      <c r="R368">
        <v>103.2</v>
      </c>
      <c r="S368">
        <v>27</v>
      </c>
      <c r="T368">
        <v>17</v>
      </c>
      <c r="U368" s="5">
        <v>5.8823529411764705E-2</v>
      </c>
      <c r="V368">
        <v>1</v>
      </c>
      <c r="W368">
        <v>0.269230769230769</v>
      </c>
      <c r="X368">
        <v>0.109890109890109</v>
      </c>
      <c r="Y368">
        <v>277</v>
      </c>
      <c r="Z368">
        <v>8</v>
      </c>
      <c r="AA368">
        <v>34.625</v>
      </c>
      <c r="AB368">
        <v>0.25190839694656397</v>
      </c>
      <c r="AC368">
        <v>0.106870229007633</v>
      </c>
      <c r="AD368">
        <v>198</v>
      </c>
      <c r="AE368">
        <v>5</v>
      </c>
      <c r="AF368">
        <v>39.6</v>
      </c>
      <c r="AG368" s="3">
        <v>44726</v>
      </c>
    </row>
    <row r="369" spans="1:34" hidden="1" x14ac:dyDescent="0.25">
      <c r="A369" t="s">
        <v>26</v>
      </c>
      <c r="B369" t="s">
        <v>10</v>
      </c>
      <c r="C369" t="s">
        <v>134</v>
      </c>
      <c r="D369" t="s">
        <v>50</v>
      </c>
      <c r="E369">
        <v>664353</v>
      </c>
      <c r="F369" t="s">
        <v>51</v>
      </c>
      <c r="G369">
        <v>0.93194999999999995</v>
      </c>
      <c r="H369">
        <v>2</v>
      </c>
      <c r="I369" t="s">
        <v>113</v>
      </c>
      <c r="J369" t="s">
        <v>63</v>
      </c>
      <c r="K369">
        <v>608369</v>
      </c>
      <c r="M369">
        <v>102.7</v>
      </c>
      <c r="N369">
        <v>255</v>
      </c>
      <c r="O369">
        <v>190</v>
      </c>
      <c r="P369">
        <v>6.3157894736842107E-2</v>
      </c>
      <c r="Q369">
        <v>12</v>
      </c>
      <c r="R369">
        <v>103.46</v>
      </c>
      <c r="S369">
        <v>170</v>
      </c>
      <c r="T369">
        <v>127</v>
      </c>
      <c r="U369" s="5">
        <v>4.7244094488188976E-2</v>
      </c>
      <c r="V369">
        <v>6</v>
      </c>
      <c r="W369">
        <v>0.27551020408163202</v>
      </c>
      <c r="X369">
        <v>0.122448979591836</v>
      </c>
      <c r="Y369">
        <v>253</v>
      </c>
      <c r="Z369">
        <v>11</v>
      </c>
      <c r="AA369">
        <v>23</v>
      </c>
      <c r="AB369">
        <v>0.32558139534883701</v>
      </c>
      <c r="AC369">
        <v>0.104651162790697</v>
      </c>
      <c r="AD369">
        <v>114</v>
      </c>
      <c r="AE369">
        <v>2</v>
      </c>
      <c r="AF369">
        <v>57</v>
      </c>
      <c r="AG369" s="3">
        <v>44726</v>
      </c>
    </row>
    <row r="370" spans="1:34" hidden="1" x14ac:dyDescent="0.25">
      <c r="A370" t="s">
        <v>0</v>
      </c>
      <c r="B370" t="s">
        <v>6</v>
      </c>
      <c r="C370" t="s">
        <v>120</v>
      </c>
      <c r="D370" t="s">
        <v>50</v>
      </c>
      <c r="E370">
        <v>641816</v>
      </c>
      <c r="F370" t="s">
        <v>51</v>
      </c>
      <c r="G370">
        <v>0.95350999999999997</v>
      </c>
      <c r="H370">
        <v>5</v>
      </c>
      <c r="I370" t="s">
        <v>263</v>
      </c>
      <c r="J370" t="s">
        <v>63</v>
      </c>
      <c r="K370">
        <v>444482</v>
      </c>
      <c r="M370">
        <v>103.12</v>
      </c>
      <c r="N370">
        <v>206</v>
      </c>
      <c r="O370">
        <v>138</v>
      </c>
      <c r="P370">
        <v>5.7971014492753624E-2</v>
      </c>
      <c r="Q370">
        <v>8</v>
      </c>
      <c r="R370">
        <v>104.16</v>
      </c>
      <c r="S370">
        <v>173</v>
      </c>
      <c r="T370">
        <v>119</v>
      </c>
      <c r="U370" s="5">
        <v>6.7226890756302518E-2</v>
      </c>
      <c r="V370">
        <v>8</v>
      </c>
      <c r="W370">
        <v>0.329670329670329</v>
      </c>
      <c r="X370">
        <v>0.164835164835164</v>
      </c>
      <c r="Y370">
        <v>287</v>
      </c>
      <c r="Z370">
        <v>7</v>
      </c>
      <c r="AA370">
        <v>41</v>
      </c>
      <c r="AB370">
        <v>0.35051546391752503</v>
      </c>
      <c r="AC370">
        <v>0.164948453608247</v>
      </c>
      <c r="AD370">
        <v>159</v>
      </c>
      <c r="AE370">
        <v>4</v>
      </c>
      <c r="AF370">
        <v>39.75</v>
      </c>
      <c r="AG370" s="3">
        <v>44726</v>
      </c>
    </row>
    <row r="371" spans="1:34" hidden="1" x14ac:dyDescent="0.25">
      <c r="A371" t="s">
        <v>21</v>
      </c>
      <c r="B371" t="s">
        <v>4</v>
      </c>
      <c r="C371" t="s">
        <v>180</v>
      </c>
      <c r="D371" t="s">
        <v>50</v>
      </c>
      <c r="E371">
        <v>543294</v>
      </c>
      <c r="F371" t="s">
        <v>61</v>
      </c>
      <c r="G371">
        <v>1.33049</v>
      </c>
      <c r="H371">
        <v>5</v>
      </c>
      <c r="I371" t="s">
        <v>193</v>
      </c>
      <c r="J371" t="s">
        <v>63</v>
      </c>
      <c r="K371">
        <v>543333</v>
      </c>
      <c r="M371">
        <v>103.88</v>
      </c>
      <c r="N371">
        <v>226</v>
      </c>
      <c r="O371">
        <v>173</v>
      </c>
      <c r="P371">
        <v>2.3121387283236993E-2</v>
      </c>
      <c r="Q371">
        <v>4</v>
      </c>
      <c r="R371">
        <v>104.5</v>
      </c>
      <c r="S371">
        <v>158</v>
      </c>
      <c r="T371">
        <v>121</v>
      </c>
      <c r="U371" s="5">
        <v>2.4793388429752067E-2</v>
      </c>
      <c r="V371">
        <v>3</v>
      </c>
      <c r="W371">
        <v>0.25789473684210501</v>
      </c>
      <c r="X371">
        <v>0.13684210526315699</v>
      </c>
      <c r="Y371">
        <v>250</v>
      </c>
      <c r="Z371">
        <v>11</v>
      </c>
      <c r="AA371">
        <v>22.727272727272727</v>
      </c>
      <c r="AB371">
        <v>0.31481481481481399</v>
      </c>
      <c r="AC371">
        <v>0.17592592592592499</v>
      </c>
      <c r="AD371">
        <v>147</v>
      </c>
      <c r="AE371">
        <v>9</v>
      </c>
      <c r="AF371">
        <v>16.333333333333332</v>
      </c>
      <c r="AG371" s="3">
        <v>44726</v>
      </c>
    </row>
    <row r="372" spans="1:34" hidden="1" x14ac:dyDescent="0.25">
      <c r="A372" t="s">
        <v>22</v>
      </c>
      <c r="B372" t="s">
        <v>15</v>
      </c>
      <c r="C372" t="s">
        <v>378</v>
      </c>
      <c r="D372" t="s">
        <v>50</v>
      </c>
      <c r="E372">
        <v>657746</v>
      </c>
      <c r="F372" t="s">
        <v>51</v>
      </c>
      <c r="G372">
        <v>1.04</v>
      </c>
      <c r="H372">
        <v>4</v>
      </c>
      <c r="I372" t="s">
        <v>76</v>
      </c>
      <c r="J372" t="s">
        <v>50</v>
      </c>
      <c r="K372">
        <v>553993</v>
      </c>
      <c r="L372">
        <v>4.3</v>
      </c>
      <c r="M372">
        <v>102.44</v>
      </c>
      <c r="N372">
        <v>255</v>
      </c>
      <c r="O372">
        <v>137</v>
      </c>
      <c r="P372">
        <v>8.0291970802919707E-2</v>
      </c>
      <c r="Q372">
        <v>11</v>
      </c>
      <c r="R372">
        <v>102.5</v>
      </c>
      <c r="S372">
        <v>195</v>
      </c>
      <c r="T372">
        <v>108</v>
      </c>
      <c r="U372" s="5">
        <v>8.3333333333333329E-2</v>
      </c>
      <c r="V372">
        <v>9</v>
      </c>
      <c r="W372">
        <v>0.35087719298245601</v>
      </c>
      <c r="X372">
        <v>0.16666666666666599</v>
      </c>
      <c r="Y372">
        <v>173</v>
      </c>
      <c r="Z372">
        <v>3</v>
      </c>
      <c r="AA372">
        <v>57.666666666666664</v>
      </c>
      <c r="AB372">
        <v>0.36065573770491799</v>
      </c>
      <c r="AC372">
        <v>0.14754098360655701</v>
      </c>
      <c r="AD372">
        <v>96</v>
      </c>
      <c r="AE372">
        <v>1</v>
      </c>
      <c r="AF372">
        <v>96</v>
      </c>
      <c r="AG372" s="3">
        <v>44726</v>
      </c>
      <c r="AH372">
        <v>1</v>
      </c>
    </row>
    <row r="373" spans="1:34" hidden="1" x14ac:dyDescent="0.25">
      <c r="A373" t="s">
        <v>26</v>
      </c>
      <c r="B373" t="s">
        <v>10</v>
      </c>
      <c r="C373" t="s">
        <v>134</v>
      </c>
      <c r="D373" t="s">
        <v>50</v>
      </c>
      <c r="E373">
        <v>664353</v>
      </c>
      <c r="F373" t="s">
        <v>51</v>
      </c>
      <c r="G373">
        <v>0.94175999999999993</v>
      </c>
      <c r="H373">
        <v>7</v>
      </c>
      <c r="I373" t="s">
        <v>325</v>
      </c>
      <c r="J373" t="s">
        <v>50</v>
      </c>
      <c r="K373">
        <v>677649</v>
      </c>
      <c r="M373">
        <v>103.44</v>
      </c>
      <c r="N373">
        <v>37</v>
      </c>
      <c r="O373">
        <v>25</v>
      </c>
      <c r="P373">
        <v>0.08</v>
      </c>
      <c r="Q373">
        <v>2</v>
      </c>
      <c r="R373">
        <v>103.3</v>
      </c>
      <c r="S373">
        <v>30</v>
      </c>
      <c r="T373">
        <v>20</v>
      </c>
      <c r="U373" s="5">
        <v>0.1</v>
      </c>
      <c r="V373">
        <v>2</v>
      </c>
      <c r="W373">
        <v>0.27551020408163202</v>
      </c>
      <c r="X373">
        <v>0.122448979591836</v>
      </c>
      <c r="Y373">
        <v>253</v>
      </c>
      <c r="Z373">
        <v>11</v>
      </c>
      <c r="AA373">
        <v>23</v>
      </c>
      <c r="AB373">
        <v>0.236363636363636</v>
      </c>
      <c r="AC373">
        <v>0.13636363636363599</v>
      </c>
      <c r="AD373">
        <v>139</v>
      </c>
      <c r="AE373">
        <v>9</v>
      </c>
      <c r="AF373">
        <v>15.444444444444445</v>
      </c>
      <c r="AG373" s="3">
        <v>44726</v>
      </c>
    </row>
    <row r="374" spans="1:34" hidden="1" x14ac:dyDescent="0.25">
      <c r="A374" t="s">
        <v>17</v>
      </c>
      <c r="B374" t="s">
        <v>25</v>
      </c>
      <c r="C374" t="s">
        <v>164</v>
      </c>
      <c r="D374" t="s">
        <v>50</v>
      </c>
      <c r="E374">
        <v>446372</v>
      </c>
      <c r="F374" t="s">
        <v>51</v>
      </c>
      <c r="G374">
        <v>1.05264</v>
      </c>
      <c r="H374">
        <v>4</v>
      </c>
      <c r="I374" t="s">
        <v>255</v>
      </c>
      <c r="J374" t="s">
        <v>50</v>
      </c>
      <c r="K374">
        <v>519317</v>
      </c>
      <c r="M374">
        <v>111.32</v>
      </c>
      <c r="N374">
        <v>196</v>
      </c>
      <c r="O374">
        <v>123</v>
      </c>
      <c r="P374">
        <v>0.10569105691056911</v>
      </c>
      <c r="Q374">
        <v>13</v>
      </c>
      <c r="R374">
        <v>111.16</v>
      </c>
      <c r="S374">
        <v>140</v>
      </c>
      <c r="T374">
        <v>86</v>
      </c>
      <c r="U374" s="5">
        <v>0.11627906976744186</v>
      </c>
      <c r="V374">
        <v>10</v>
      </c>
      <c r="W374">
        <v>0.26219512195121902</v>
      </c>
      <c r="X374">
        <v>0.12804878048780399</v>
      </c>
      <c r="Y374">
        <v>228</v>
      </c>
      <c r="Z374">
        <v>7</v>
      </c>
      <c r="AA374">
        <v>32.571428571428569</v>
      </c>
      <c r="AB374">
        <v>0.28409090909090901</v>
      </c>
      <c r="AC374">
        <v>0.15909090909090901</v>
      </c>
      <c r="AD374">
        <v>124</v>
      </c>
      <c r="AE374">
        <v>6</v>
      </c>
      <c r="AF374">
        <v>20.666666666666668</v>
      </c>
      <c r="AG374" s="3">
        <v>44726</v>
      </c>
    </row>
    <row r="375" spans="1:34" hidden="1" x14ac:dyDescent="0.25">
      <c r="A375" t="s">
        <v>4</v>
      </c>
      <c r="B375" t="s">
        <v>21</v>
      </c>
      <c r="C375" t="s">
        <v>216</v>
      </c>
      <c r="D375" t="s">
        <v>63</v>
      </c>
      <c r="E375">
        <v>640455</v>
      </c>
      <c r="F375" t="s">
        <v>51</v>
      </c>
      <c r="G375">
        <v>1.57094</v>
      </c>
      <c r="H375">
        <v>6</v>
      </c>
      <c r="I375" t="s">
        <v>203</v>
      </c>
      <c r="J375" t="s">
        <v>38</v>
      </c>
      <c r="K375">
        <v>664023</v>
      </c>
      <c r="M375">
        <v>101.78</v>
      </c>
      <c r="N375">
        <v>231</v>
      </c>
      <c r="O375">
        <v>153</v>
      </c>
      <c r="P375">
        <v>4.5751633986928102E-2</v>
      </c>
      <c r="Q375">
        <v>7</v>
      </c>
      <c r="R375">
        <v>102</v>
      </c>
      <c r="S375">
        <v>51</v>
      </c>
      <c r="T375">
        <v>35</v>
      </c>
      <c r="U375" s="5">
        <v>5.7142857142857141E-2</v>
      </c>
      <c r="V375">
        <v>2</v>
      </c>
      <c r="W375">
        <v>0.269230769230769</v>
      </c>
      <c r="X375">
        <v>0.109890109890109</v>
      </c>
      <c r="Y375">
        <v>277</v>
      </c>
      <c r="Z375">
        <v>8</v>
      </c>
      <c r="AA375">
        <v>34.625</v>
      </c>
      <c r="AB375">
        <v>0.25190839694656397</v>
      </c>
      <c r="AC375">
        <v>0.106870229007633</v>
      </c>
      <c r="AD375">
        <v>198</v>
      </c>
      <c r="AE375">
        <v>5</v>
      </c>
      <c r="AF375">
        <v>39.6</v>
      </c>
      <c r="AG375" s="3">
        <v>44726</v>
      </c>
    </row>
    <row r="376" spans="1:34" hidden="1" x14ac:dyDescent="0.25">
      <c r="A376" t="s">
        <v>19</v>
      </c>
      <c r="B376" t="s">
        <v>13</v>
      </c>
      <c r="C376" t="s">
        <v>346</v>
      </c>
      <c r="D376" t="s">
        <v>63</v>
      </c>
      <c r="E376">
        <v>669432</v>
      </c>
      <c r="F376" t="s">
        <v>51</v>
      </c>
      <c r="G376">
        <v>1.2626999999999999</v>
      </c>
      <c r="H376">
        <v>5</v>
      </c>
      <c r="I376" t="s">
        <v>232</v>
      </c>
      <c r="J376" t="s">
        <v>50</v>
      </c>
      <c r="K376">
        <v>592663</v>
      </c>
      <c r="M376">
        <v>102.18</v>
      </c>
      <c r="N376">
        <v>221</v>
      </c>
      <c r="O376">
        <v>150</v>
      </c>
      <c r="P376">
        <v>0.02</v>
      </c>
      <c r="Q376">
        <v>3</v>
      </c>
      <c r="R376">
        <v>102.66</v>
      </c>
      <c r="S376">
        <v>73</v>
      </c>
      <c r="T376">
        <v>45</v>
      </c>
      <c r="U376" s="5">
        <v>2.2222222222222223E-2</v>
      </c>
      <c r="V376">
        <v>1</v>
      </c>
      <c r="W376">
        <v>0.284810126582278</v>
      </c>
      <c r="X376">
        <v>0.113924050632911</v>
      </c>
      <c r="Y376">
        <v>225</v>
      </c>
      <c r="Z376">
        <v>8</v>
      </c>
      <c r="AA376">
        <v>28.125</v>
      </c>
      <c r="AB376">
        <v>0.30769230769230699</v>
      </c>
      <c r="AC376">
        <v>0.123076923076923</v>
      </c>
      <c r="AD376">
        <v>176</v>
      </c>
      <c r="AE376">
        <v>7</v>
      </c>
      <c r="AF376">
        <v>25.142857142857142</v>
      </c>
      <c r="AG376" s="3">
        <v>44726</v>
      </c>
    </row>
    <row r="377" spans="1:34" hidden="1" x14ac:dyDescent="0.25">
      <c r="A377" t="s">
        <v>4</v>
      </c>
      <c r="B377" t="s">
        <v>21</v>
      </c>
      <c r="C377" t="s">
        <v>216</v>
      </c>
      <c r="D377" t="s">
        <v>63</v>
      </c>
      <c r="E377">
        <v>640455</v>
      </c>
      <c r="F377" t="s">
        <v>51</v>
      </c>
      <c r="G377">
        <v>1.33049</v>
      </c>
      <c r="H377">
        <v>9</v>
      </c>
      <c r="I377" t="s">
        <v>377</v>
      </c>
      <c r="J377" t="s">
        <v>63</v>
      </c>
      <c r="K377">
        <v>518792</v>
      </c>
      <c r="M377">
        <v>102.34</v>
      </c>
      <c r="N377">
        <v>117</v>
      </c>
      <c r="O377">
        <v>80</v>
      </c>
      <c r="P377">
        <v>1.2500000000000001E-2</v>
      </c>
      <c r="Q377">
        <v>1</v>
      </c>
      <c r="R377">
        <v>103.16</v>
      </c>
      <c r="S377">
        <v>20</v>
      </c>
      <c r="T377">
        <v>15</v>
      </c>
      <c r="U377" s="5">
        <v>0</v>
      </c>
      <c r="V377">
        <v>0</v>
      </c>
      <c r="W377">
        <v>0.269230769230769</v>
      </c>
      <c r="X377">
        <v>0.109890109890109</v>
      </c>
      <c r="Y377">
        <v>277</v>
      </c>
      <c r="Z377">
        <v>8</v>
      </c>
      <c r="AA377">
        <v>34.625</v>
      </c>
      <c r="AB377">
        <v>0.31372549019607798</v>
      </c>
      <c r="AC377">
        <v>0.11764705882352899</v>
      </c>
      <c r="AD377">
        <v>79</v>
      </c>
      <c r="AE377">
        <v>3</v>
      </c>
      <c r="AF377">
        <v>26.333333333333332</v>
      </c>
      <c r="AG377" s="3">
        <v>44726</v>
      </c>
    </row>
    <row r="378" spans="1:34" hidden="1" x14ac:dyDescent="0.25">
      <c r="A378" t="s">
        <v>13</v>
      </c>
      <c r="B378" t="s">
        <v>19</v>
      </c>
      <c r="C378" t="s">
        <v>315</v>
      </c>
      <c r="D378" t="s">
        <v>50</v>
      </c>
      <c r="E378">
        <v>621107</v>
      </c>
      <c r="F378" t="s">
        <v>61</v>
      </c>
      <c r="G378">
        <v>1.2005999999999999</v>
      </c>
      <c r="H378">
        <v>1</v>
      </c>
      <c r="I378" t="s">
        <v>351</v>
      </c>
      <c r="J378" t="s">
        <v>63</v>
      </c>
      <c r="K378">
        <v>665862</v>
      </c>
      <c r="L378">
        <v>3.7</v>
      </c>
      <c r="M378">
        <v>102</v>
      </c>
      <c r="N378">
        <v>198</v>
      </c>
      <c r="O378">
        <v>128</v>
      </c>
      <c r="P378">
        <v>9.375E-2</v>
      </c>
      <c r="Q378">
        <v>12</v>
      </c>
      <c r="R378">
        <v>102.179999999999</v>
      </c>
      <c r="S378">
        <v>168</v>
      </c>
      <c r="T378">
        <v>107</v>
      </c>
      <c r="U378" s="5">
        <v>0.11214953271028037</v>
      </c>
      <c r="V378">
        <v>12</v>
      </c>
      <c r="W378">
        <v>0.30120481927710802</v>
      </c>
      <c r="X378">
        <v>0.102409638554216</v>
      </c>
      <c r="Y378">
        <v>228</v>
      </c>
      <c r="Z378">
        <v>5</v>
      </c>
      <c r="AA378">
        <v>45.6</v>
      </c>
      <c r="AB378">
        <v>0.36781609195402298</v>
      </c>
      <c r="AC378">
        <v>0.13793103448275801</v>
      </c>
      <c r="AD378">
        <v>119</v>
      </c>
      <c r="AE378">
        <v>3</v>
      </c>
      <c r="AF378">
        <v>39.666666666666664</v>
      </c>
      <c r="AG378" s="3">
        <v>44726</v>
      </c>
      <c r="AH378">
        <v>1</v>
      </c>
    </row>
    <row r="379" spans="1:34" hidden="1" x14ac:dyDescent="0.25">
      <c r="A379" t="s">
        <v>13</v>
      </c>
      <c r="B379" t="s">
        <v>19</v>
      </c>
      <c r="C379" t="s">
        <v>315</v>
      </c>
      <c r="D379" t="s">
        <v>50</v>
      </c>
      <c r="E379">
        <v>621107</v>
      </c>
      <c r="F379" t="s">
        <v>61</v>
      </c>
      <c r="G379">
        <v>1.2005999999999999</v>
      </c>
      <c r="H379">
        <v>5</v>
      </c>
      <c r="I379" t="s">
        <v>95</v>
      </c>
      <c r="J379" t="s">
        <v>63</v>
      </c>
      <c r="K379">
        <v>660821</v>
      </c>
      <c r="M379">
        <v>104.24</v>
      </c>
      <c r="N379">
        <v>195</v>
      </c>
      <c r="O379">
        <v>126</v>
      </c>
      <c r="P379">
        <v>6.3492063492063489E-2</v>
      </c>
      <c r="Q379">
        <v>8</v>
      </c>
      <c r="R379">
        <v>104.74</v>
      </c>
      <c r="S379">
        <v>157</v>
      </c>
      <c r="T379">
        <v>105</v>
      </c>
      <c r="U379" s="5">
        <v>7.6190476190476197E-2</v>
      </c>
      <c r="V379">
        <v>8</v>
      </c>
      <c r="W379">
        <v>0.30120481927710802</v>
      </c>
      <c r="X379">
        <v>0.102409638554216</v>
      </c>
      <c r="Y379">
        <v>228</v>
      </c>
      <c r="Z379">
        <v>5</v>
      </c>
      <c r="AA379">
        <v>45.6</v>
      </c>
      <c r="AB379">
        <v>0.36781609195402298</v>
      </c>
      <c r="AC379">
        <v>0.13793103448275801</v>
      </c>
      <c r="AD379">
        <v>119</v>
      </c>
      <c r="AE379">
        <v>3</v>
      </c>
      <c r="AF379">
        <v>39.666666666666664</v>
      </c>
      <c r="AG379" s="3">
        <v>44726</v>
      </c>
    </row>
    <row r="380" spans="1:34" hidden="1" x14ac:dyDescent="0.25">
      <c r="A380" t="s">
        <v>25</v>
      </c>
      <c r="B380" t="s">
        <v>17</v>
      </c>
      <c r="C380" t="s">
        <v>124</v>
      </c>
      <c r="D380" t="s">
        <v>50</v>
      </c>
      <c r="E380">
        <v>543037</v>
      </c>
      <c r="F380" t="s">
        <v>61</v>
      </c>
      <c r="G380">
        <v>1.1352000000000002</v>
      </c>
      <c r="H380">
        <v>4</v>
      </c>
      <c r="I380" t="s">
        <v>162</v>
      </c>
      <c r="J380" t="s">
        <v>63</v>
      </c>
      <c r="K380">
        <v>596847</v>
      </c>
      <c r="M380">
        <v>102.1</v>
      </c>
      <c r="N380">
        <v>156</v>
      </c>
      <c r="O380">
        <v>90</v>
      </c>
      <c r="P380">
        <v>5.5555555555555552E-2</v>
      </c>
      <c r="Q380">
        <v>5</v>
      </c>
      <c r="R380">
        <v>102.22</v>
      </c>
      <c r="S380">
        <v>137</v>
      </c>
      <c r="T380">
        <v>80</v>
      </c>
      <c r="U380" s="5">
        <v>6.25E-2</v>
      </c>
      <c r="V380">
        <v>5</v>
      </c>
      <c r="W380">
        <v>0.27325581395348802</v>
      </c>
      <c r="X380">
        <v>0.11046511627906901</v>
      </c>
      <c r="Y380">
        <v>274</v>
      </c>
      <c r="Z380">
        <v>11</v>
      </c>
      <c r="AA380">
        <v>24.90909090909091</v>
      </c>
      <c r="AB380">
        <v>0.41176470588235198</v>
      </c>
      <c r="AC380">
        <v>0.14705882352941099</v>
      </c>
      <c r="AD380">
        <v>119</v>
      </c>
      <c r="AE380">
        <v>5</v>
      </c>
      <c r="AF380">
        <v>23.8</v>
      </c>
      <c r="AG380" s="3">
        <v>44726</v>
      </c>
    </row>
    <row r="381" spans="1:34" hidden="1" x14ac:dyDescent="0.25">
      <c r="A381" t="s">
        <v>22</v>
      </c>
      <c r="B381" t="s">
        <v>15</v>
      </c>
      <c r="C381" t="s">
        <v>378</v>
      </c>
      <c r="D381" t="s">
        <v>50</v>
      </c>
      <c r="E381">
        <v>657746</v>
      </c>
      <c r="F381" t="s">
        <v>51</v>
      </c>
      <c r="G381">
        <v>1.04</v>
      </c>
      <c r="H381">
        <v>3</v>
      </c>
      <c r="I381" t="s">
        <v>75</v>
      </c>
      <c r="J381" t="s">
        <v>50</v>
      </c>
      <c r="K381">
        <v>677594</v>
      </c>
      <c r="M381">
        <v>106.1</v>
      </c>
      <c r="N381">
        <v>246</v>
      </c>
      <c r="O381">
        <v>151</v>
      </c>
      <c r="P381">
        <v>5.2980132450331126E-2</v>
      </c>
      <c r="Q381">
        <v>8</v>
      </c>
      <c r="R381">
        <v>105.8</v>
      </c>
      <c r="S381">
        <v>187</v>
      </c>
      <c r="T381">
        <v>117</v>
      </c>
      <c r="U381" s="5">
        <v>5.128205128205128E-2</v>
      </c>
      <c r="V381">
        <v>6</v>
      </c>
      <c r="W381">
        <v>0.35087719298245601</v>
      </c>
      <c r="X381">
        <v>0.16666666666666599</v>
      </c>
      <c r="Y381">
        <v>173</v>
      </c>
      <c r="Z381">
        <v>3</v>
      </c>
      <c r="AA381">
        <v>57.666666666666664</v>
      </c>
      <c r="AB381">
        <v>0.36065573770491799</v>
      </c>
      <c r="AC381">
        <v>0.14754098360655701</v>
      </c>
      <c r="AD381">
        <v>96</v>
      </c>
      <c r="AE381">
        <v>1</v>
      </c>
      <c r="AF381">
        <v>96</v>
      </c>
      <c r="AG381" s="3">
        <v>44726</v>
      </c>
    </row>
    <row r="382" spans="1:34" hidden="1" x14ac:dyDescent="0.25">
      <c r="A382" t="s">
        <v>20</v>
      </c>
      <c r="B382" t="s">
        <v>24</v>
      </c>
      <c r="C382" t="s">
        <v>231</v>
      </c>
      <c r="D382" t="s">
        <v>63</v>
      </c>
      <c r="E382">
        <v>669461</v>
      </c>
      <c r="F382" t="s">
        <v>61</v>
      </c>
      <c r="G382">
        <v>0.92736000000000007</v>
      </c>
      <c r="H382">
        <v>3</v>
      </c>
      <c r="I382" t="s">
        <v>277</v>
      </c>
      <c r="J382" t="s">
        <v>50</v>
      </c>
      <c r="K382">
        <v>663647</v>
      </c>
      <c r="M382">
        <v>103.98</v>
      </c>
      <c r="N382">
        <v>235</v>
      </c>
      <c r="O382">
        <v>158</v>
      </c>
      <c r="P382">
        <v>1.2658227848101266E-2</v>
      </c>
      <c r="Q382">
        <v>2</v>
      </c>
      <c r="R382">
        <v>105.2</v>
      </c>
      <c r="S382">
        <v>66</v>
      </c>
      <c r="T382">
        <v>51</v>
      </c>
      <c r="U382" s="5">
        <v>1.9607843137254902E-2</v>
      </c>
      <c r="V382">
        <v>1</v>
      </c>
      <c r="W382">
        <v>0.35555555555555501</v>
      </c>
      <c r="X382">
        <v>0.24444444444444399</v>
      </c>
      <c r="Y382">
        <v>63</v>
      </c>
      <c r="Z382">
        <v>4</v>
      </c>
      <c r="AA382">
        <v>15.75</v>
      </c>
      <c r="AB382">
        <v>0.36842105263157798</v>
      </c>
      <c r="AC382">
        <v>0.23684210526315699</v>
      </c>
      <c r="AD382">
        <v>51</v>
      </c>
      <c r="AE382">
        <v>4</v>
      </c>
      <c r="AF382">
        <v>12.75</v>
      </c>
      <c r="AG382" s="3">
        <v>44726</v>
      </c>
    </row>
    <row r="383" spans="1:34" hidden="1" x14ac:dyDescent="0.25">
      <c r="A383" t="s">
        <v>20</v>
      </c>
      <c r="B383" t="s">
        <v>24</v>
      </c>
      <c r="C383" t="s">
        <v>231</v>
      </c>
      <c r="D383" t="s">
        <v>63</v>
      </c>
      <c r="E383">
        <v>669461</v>
      </c>
      <c r="F383" t="s">
        <v>61</v>
      </c>
      <c r="G383">
        <v>0.92736000000000007</v>
      </c>
      <c r="H383">
        <v>5</v>
      </c>
      <c r="I383" t="s">
        <v>289</v>
      </c>
      <c r="J383" t="s">
        <v>50</v>
      </c>
      <c r="K383">
        <v>656308</v>
      </c>
      <c r="M383">
        <v>102.1</v>
      </c>
      <c r="N383">
        <v>168</v>
      </c>
      <c r="O383">
        <v>113</v>
      </c>
      <c r="P383">
        <v>5.3097345132743362E-2</v>
      </c>
      <c r="Q383">
        <v>6</v>
      </c>
      <c r="R383">
        <v>103.32</v>
      </c>
      <c r="S383">
        <v>64</v>
      </c>
      <c r="T383">
        <v>41</v>
      </c>
      <c r="U383" s="5">
        <v>9.7560975609756101E-2</v>
      </c>
      <c r="V383">
        <v>4</v>
      </c>
      <c r="W383">
        <v>0.35555555555555501</v>
      </c>
      <c r="X383">
        <v>0.24444444444444399</v>
      </c>
      <c r="Y383">
        <v>63</v>
      </c>
      <c r="Z383">
        <v>4</v>
      </c>
      <c r="AA383">
        <v>15.75</v>
      </c>
      <c r="AB383">
        <v>0.36842105263157798</v>
      </c>
      <c r="AC383">
        <v>0.23684210526315699</v>
      </c>
      <c r="AD383">
        <v>51</v>
      </c>
      <c r="AE383">
        <v>4</v>
      </c>
      <c r="AF383">
        <v>12.75</v>
      </c>
      <c r="AG383" s="3">
        <v>44726</v>
      </c>
    </row>
    <row r="384" spans="1:34" hidden="1" x14ac:dyDescent="0.25">
      <c r="A384" t="s">
        <v>26</v>
      </c>
      <c r="B384" t="s">
        <v>10</v>
      </c>
      <c r="C384" t="s">
        <v>134</v>
      </c>
      <c r="D384" t="s">
        <v>50</v>
      </c>
      <c r="E384">
        <v>664353</v>
      </c>
      <c r="F384" t="s">
        <v>51</v>
      </c>
      <c r="G384">
        <v>0.93194999999999995</v>
      </c>
      <c r="H384">
        <v>6</v>
      </c>
      <c r="I384" t="s">
        <v>114</v>
      </c>
      <c r="J384" t="s">
        <v>63</v>
      </c>
      <c r="K384">
        <v>663993</v>
      </c>
      <c r="L384">
        <v>5.2</v>
      </c>
      <c r="M384">
        <v>102.98</v>
      </c>
      <c r="N384">
        <v>219</v>
      </c>
      <c r="O384">
        <v>152</v>
      </c>
      <c r="P384">
        <v>4.6052631578947366E-2</v>
      </c>
      <c r="Q384">
        <v>7</v>
      </c>
      <c r="R384">
        <v>102.76</v>
      </c>
      <c r="S384">
        <v>158</v>
      </c>
      <c r="T384">
        <v>108</v>
      </c>
      <c r="U384" s="5">
        <v>2.7777777777777776E-2</v>
      </c>
      <c r="V384">
        <v>3</v>
      </c>
      <c r="W384">
        <v>0.27551020408163202</v>
      </c>
      <c r="X384">
        <v>0.122448979591836</v>
      </c>
      <c r="Y384">
        <v>253</v>
      </c>
      <c r="Z384">
        <v>11</v>
      </c>
      <c r="AA384">
        <v>23</v>
      </c>
      <c r="AB384">
        <v>0.32558139534883701</v>
      </c>
      <c r="AC384">
        <v>0.104651162790697</v>
      </c>
      <c r="AD384">
        <v>114</v>
      </c>
      <c r="AE384">
        <v>2</v>
      </c>
      <c r="AF384">
        <v>57</v>
      </c>
      <c r="AG384" s="3">
        <v>44726</v>
      </c>
      <c r="AH384">
        <v>1</v>
      </c>
    </row>
    <row r="385" spans="1:35" hidden="1" x14ac:dyDescent="0.25">
      <c r="A385" t="s">
        <v>24</v>
      </c>
      <c r="B385" t="s">
        <v>20</v>
      </c>
      <c r="C385" t="s">
        <v>379</v>
      </c>
      <c r="D385" t="s">
        <v>50</v>
      </c>
      <c r="E385">
        <v>669060</v>
      </c>
      <c r="F385" t="s">
        <v>51</v>
      </c>
      <c r="G385">
        <v>1.0267200000000001</v>
      </c>
      <c r="H385">
        <v>4</v>
      </c>
      <c r="I385" t="s">
        <v>218</v>
      </c>
      <c r="J385" t="s">
        <v>63</v>
      </c>
      <c r="K385">
        <v>669357</v>
      </c>
      <c r="M385">
        <v>102.4</v>
      </c>
      <c r="N385">
        <v>74</v>
      </c>
      <c r="O385">
        <v>42</v>
      </c>
      <c r="P385">
        <v>7.1428571428571425E-2</v>
      </c>
      <c r="Q385">
        <v>3</v>
      </c>
      <c r="R385">
        <v>102.7</v>
      </c>
      <c r="S385">
        <v>69</v>
      </c>
      <c r="T385">
        <v>40</v>
      </c>
      <c r="U385" s="5">
        <v>7.4999999999999997E-2</v>
      </c>
      <c r="V385">
        <v>3</v>
      </c>
      <c r="W385">
        <v>0.19387755102040799</v>
      </c>
      <c r="X385">
        <v>9.18367346938775E-2</v>
      </c>
      <c r="Y385">
        <v>137</v>
      </c>
      <c r="Z385">
        <v>3</v>
      </c>
      <c r="AA385">
        <v>45.666666666666664</v>
      </c>
      <c r="AB385">
        <v>0.22500000000000001</v>
      </c>
      <c r="AC385">
        <v>0.1</v>
      </c>
      <c r="AD385">
        <v>61</v>
      </c>
      <c r="AE385">
        <v>1</v>
      </c>
      <c r="AF385">
        <v>61</v>
      </c>
      <c r="AG385" s="3">
        <v>44726</v>
      </c>
    </row>
    <row r="386" spans="1:35" hidden="1" x14ac:dyDescent="0.25">
      <c r="A386" t="s">
        <v>4</v>
      </c>
      <c r="B386" t="s">
        <v>21</v>
      </c>
      <c r="C386" t="s">
        <v>216</v>
      </c>
      <c r="D386" t="s">
        <v>63</v>
      </c>
      <c r="E386">
        <v>640455</v>
      </c>
      <c r="F386" t="s">
        <v>51</v>
      </c>
      <c r="G386">
        <v>1.57094</v>
      </c>
      <c r="H386">
        <v>3</v>
      </c>
      <c r="I386" t="s">
        <v>205</v>
      </c>
      <c r="J386" t="s">
        <v>50</v>
      </c>
      <c r="K386">
        <v>621550</v>
      </c>
      <c r="M386">
        <v>104.8</v>
      </c>
      <c r="N386">
        <v>228</v>
      </c>
      <c r="O386">
        <v>123</v>
      </c>
      <c r="P386">
        <v>9.7560975609756101E-2</v>
      </c>
      <c r="Q386">
        <v>12</v>
      </c>
      <c r="R386">
        <v>105.8</v>
      </c>
      <c r="S386">
        <v>61</v>
      </c>
      <c r="T386">
        <v>34</v>
      </c>
      <c r="U386" s="5">
        <v>0.11764705882352941</v>
      </c>
      <c r="V386">
        <v>4</v>
      </c>
      <c r="W386">
        <v>0.269230769230769</v>
      </c>
      <c r="X386">
        <v>0.109890109890109</v>
      </c>
      <c r="Y386">
        <v>277</v>
      </c>
      <c r="Z386">
        <v>8</v>
      </c>
      <c r="AA386">
        <v>34.625</v>
      </c>
      <c r="AB386">
        <v>0.25190839694656397</v>
      </c>
      <c r="AC386">
        <v>0.106870229007633</v>
      </c>
      <c r="AD386">
        <v>198</v>
      </c>
      <c r="AE386">
        <v>5</v>
      </c>
      <c r="AF386">
        <v>39.6</v>
      </c>
      <c r="AG386" s="3">
        <v>44726</v>
      </c>
    </row>
    <row r="387" spans="1:35" hidden="1" x14ac:dyDescent="0.25">
      <c r="A387" t="s">
        <v>19</v>
      </c>
      <c r="B387" t="s">
        <v>13</v>
      </c>
      <c r="C387" t="s">
        <v>346</v>
      </c>
      <c r="D387" t="s">
        <v>63</v>
      </c>
      <c r="E387">
        <v>669432</v>
      </c>
      <c r="F387" t="s">
        <v>51</v>
      </c>
      <c r="G387">
        <v>1.2626999999999999</v>
      </c>
      <c r="H387">
        <v>2</v>
      </c>
      <c r="I387" t="s">
        <v>159</v>
      </c>
      <c r="J387" t="s">
        <v>50</v>
      </c>
      <c r="K387">
        <v>656555</v>
      </c>
      <c r="L387">
        <v>2.65</v>
      </c>
      <c r="M387">
        <v>102.5</v>
      </c>
      <c r="N387">
        <v>259</v>
      </c>
      <c r="O387">
        <v>160</v>
      </c>
      <c r="P387">
        <v>6.8750000000000006E-2</v>
      </c>
      <c r="Q387">
        <v>11</v>
      </c>
      <c r="R387">
        <v>103</v>
      </c>
      <c r="S387">
        <v>67</v>
      </c>
      <c r="T387">
        <v>40</v>
      </c>
      <c r="U387" s="5">
        <v>7.4999999999999997E-2</v>
      </c>
      <c r="V387">
        <v>3</v>
      </c>
      <c r="W387">
        <v>0.284810126582278</v>
      </c>
      <c r="X387">
        <v>0.113924050632911</v>
      </c>
      <c r="Y387">
        <v>225</v>
      </c>
      <c r="Z387">
        <v>8</v>
      </c>
      <c r="AA387">
        <v>28.125</v>
      </c>
      <c r="AB387">
        <v>0.30769230769230699</v>
      </c>
      <c r="AC387">
        <v>0.123076923076923</v>
      </c>
      <c r="AD387">
        <v>176</v>
      </c>
      <c r="AE387">
        <v>7</v>
      </c>
      <c r="AF387">
        <v>25.142857142857142</v>
      </c>
      <c r="AG387" s="3">
        <v>44726</v>
      </c>
      <c r="AH387">
        <v>1</v>
      </c>
      <c r="AI387" t="s">
        <v>416</v>
      </c>
    </row>
    <row r="388" spans="1:35" hidden="1" x14ac:dyDescent="0.25">
      <c r="A388" t="s">
        <v>14</v>
      </c>
      <c r="B388" t="s">
        <v>16</v>
      </c>
      <c r="C388" t="s">
        <v>350</v>
      </c>
      <c r="D388" t="s">
        <v>50</v>
      </c>
      <c r="E388">
        <v>605135</v>
      </c>
      <c r="F388" t="s">
        <v>61</v>
      </c>
      <c r="G388">
        <v>0.95451999999999992</v>
      </c>
      <c r="H388">
        <v>3</v>
      </c>
      <c r="I388" t="s">
        <v>182</v>
      </c>
      <c r="J388" t="s">
        <v>63</v>
      </c>
      <c r="K388">
        <v>642133</v>
      </c>
      <c r="M388">
        <v>103.96</v>
      </c>
      <c r="N388">
        <v>226</v>
      </c>
      <c r="O388">
        <v>159</v>
      </c>
      <c r="P388">
        <v>6.2893081761006289E-2</v>
      </c>
      <c r="Q388">
        <v>10</v>
      </c>
      <c r="R388">
        <v>104.86</v>
      </c>
      <c r="S388">
        <v>171</v>
      </c>
      <c r="T388">
        <v>122</v>
      </c>
      <c r="U388" s="5">
        <v>7.3770491803278687E-2</v>
      </c>
      <c r="V388">
        <v>9</v>
      </c>
      <c r="W388">
        <v>0.26842105263157801</v>
      </c>
      <c r="X388">
        <v>0.14210526315789401</v>
      </c>
      <c r="Y388">
        <v>292</v>
      </c>
      <c r="Z388">
        <v>11</v>
      </c>
      <c r="AA388">
        <v>26.545454545454547</v>
      </c>
      <c r="AB388">
        <v>0.282608695652173</v>
      </c>
      <c r="AC388">
        <v>0.141304347826086</v>
      </c>
      <c r="AD388">
        <v>141</v>
      </c>
      <c r="AE388">
        <v>7</v>
      </c>
      <c r="AF388">
        <v>20.142857142857142</v>
      </c>
      <c r="AG388" s="3">
        <v>44726</v>
      </c>
    </row>
    <row r="389" spans="1:35" hidden="1" x14ac:dyDescent="0.25">
      <c r="A389" t="s">
        <v>2</v>
      </c>
      <c r="B389" t="s">
        <v>27</v>
      </c>
      <c r="C389" t="s">
        <v>259</v>
      </c>
      <c r="D389" t="s">
        <v>63</v>
      </c>
      <c r="E389">
        <v>579328</v>
      </c>
      <c r="F389" t="s">
        <v>61</v>
      </c>
      <c r="G389">
        <v>1.0879000000000001</v>
      </c>
      <c r="H389">
        <v>3</v>
      </c>
      <c r="I389" t="s">
        <v>199</v>
      </c>
      <c r="J389" t="s">
        <v>50</v>
      </c>
      <c r="K389">
        <v>663624</v>
      </c>
      <c r="L389">
        <v>4.3</v>
      </c>
      <c r="M389">
        <v>104.52</v>
      </c>
      <c r="N389">
        <v>210</v>
      </c>
      <c r="O389">
        <v>144</v>
      </c>
      <c r="P389">
        <v>6.25E-2</v>
      </c>
      <c r="Q389">
        <v>9</v>
      </c>
      <c r="R389">
        <v>105.8</v>
      </c>
      <c r="S389">
        <v>53</v>
      </c>
      <c r="T389">
        <v>38</v>
      </c>
      <c r="U389" s="5">
        <v>2.6315789473684209E-2</v>
      </c>
      <c r="V389">
        <v>1</v>
      </c>
      <c r="W389">
        <v>0.22222222222222199</v>
      </c>
      <c r="X389">
        <v>0.158730158730158</v>
      </c>
      <c r="Y389">
        <v>206</v>
      </c>
      <c r="Z389">
        <v>7</v>
      </c>
      <c r="AA389">
        <v>29.428571428571427</v>
      </c>
      <c r="AB389">
        <v>0.20879120879120799</v>
      </c>
      <c r="AC389">
        <v>0.14285714285714199</v>
      </c>
      <c r="AD389">
        <v>158</v>
      </c>
      <c r="AE389">
        <v>5</v>
      </c>
      <c r="AF389">
        <v>31.6</v>
      </c>
      <c r="AG389" s="3">
        <v>44726</v>
      </c>
      <c r="AH389">
        <v>1</v>
      </c>
    </row>
    <row r="390" spans="1:35" hidden="1" x14ac:dyDescent="0.25">
      <c r="A390" t="s">
        <v>26</v>
      </c>
      <c r="B390" t="s">
        <v>10</v>
      </c>
      <c r="C390" t="s">
        <v>134</v>
      </c>
      <c r="D390" t="s">
        <v>50</v>
      </c>
      <c r="E390">
        <v>664353</v>
      </c>
      <c r="F390" t="s">
        <v>51</v>
      </c>
      <c r="G390">
        <v>0.94175999999999993</v>
      </c>
      <c r="H390">
        <v>5</v>
      </c>
      <c r="I390" t="s">
        <v>365</v>
      </c>
      <c r="J390" t="s">
        <v>50</v>
      </c>
      <c r="K390">
        <v>669087</v>
      </c>
      <c r="M390">
        <v>101.56</v>
      </c>
      <c r="N390">
        <v>61</v>
      </c>
      <c r="O390">
        <v>42</v>
      </c>
      <c r="P390">
        <v>2.3809523809523808E-2</v>
      </c>
      <c r="Q390">
        <v>1</v>
      </c>
      <c r="R390">
        <v>103.62</v>
      </c>
      <c r="S390">
        <v>37</v>
      </c>
      <c r="T390">
        <v>23</v>
      </c>
      <c r="U390" s="5">
        <v>0</v>
      </c>
      <c r="V390">
        <v>0</v>
      </c>
      <c r="W390">
        <v>0.27551020408163202</v>
      </c>
      <c r="X390">
        <v>0.122448979591836</v>
      </c>
      <c r="Y390">
        <v>253</v>
      </c>
      <c r="Z390">
        <v>11</v>
      </c>
      <c r="AA390">
        <v>23</v>
      </c>
      <c r="AB390">
        <v>0.236363636363636</v>
      </c>
      <c r="AC390">
        <v>0.13636363636363599</v>
      </c>
      <c r="AD390">
        <v>139</v>
      </c>
      <c r="AE390">
        <v>9</v>
      </c>
      <c r="AF390">
        <v>15.444444444444445</v>
      </c>
      <c r="AG390" s="3">
        <v>44726</v>
      </c>
    </row>
    <row r="391" spans="1:35" hidden="1" x14ac:dyDescent="0.25">
      <c r="A391" t="s">
        <v>12</v>
      </c>
      <c r="B391" t="s">
        <v>11</v>
      </c>
      <c r="C391" t="s">
        <v>72</v>
      </c>
      <c r="D391" t="s">
        <v>50</v>
      </c>
      <c r="E391">
        <v>592789</v>
      </c>
      <c r="F391" t="s">
        <v>51</v>
      </c>
      <c r="G391">
        <v>1.2971999999999999</v>
      </c>
      <c r="H391">
        <v>3</v>
      </c>
      <c r="I391" t="s">
        <v>93</v>
      </c>
      <c r="J391" t="s">
        <v>50</v>
      </c>
      <c r="K391">
        <v>607208</v>
      </c>
      <c r="M391">
        <v>102.7</v>
      </c>
      <c r="N391">
        <v>259</v>
      </c>
      <c r="O391">
        <v>190</v>
      </c>
      <c r="P391">
        <v>3.6842105263157891E-2</v>
      </c>
      <c r="Q391">
        <v>7</v>
      </c>
      <c r="R391">
        <v>102.7</v>
      </c>
      <c r="S391">
        <v>189</v>
      </c>
      <c r="T391">
        <v>138</v>
      </c>
      <c r="U391" s="5">
        <v>3.6231884057971016E-2</v>
      </c>
      <c r="V391">
        <v>5</v>
      </c>
      <c r="W391">
        <v>0.23684210526315699</v>
      </c>
      <c r="X391">
        <v>0.118421052631578</v>
      </c>
      <c r="Y391">
        <v>195</v>
      </c>
      <c r="Z391">
        <v>4</v>
      </c>
      <c r="AA391">
        <v>48.75</v>
      </c>
      <c r="AB391">
        <v>0.240506329113924</v>
      </c>
      <c r="AC391">
        <v>0.113924050632911</v>
      </c>
      <c r="AD391">
        <v>98</v>
      </c>
      <c r="AE391">
        <v>1</v>
      </c>
      <c r="AF391">
        <v>98</v>
      </c>
      <c r="AG391" s="3">
        <v>44726</v>
      </c>
    </row>
    <row r="392" spans="1:35" hidden="1" x14ac:dyDescent="0.25">
      <c r="A392" t="s">
        <v>22</v>
      </c>
      <c r="B392" t="s">
        <v>15</v>
      </c>
      <c r="C392" t="s">
        <v>378</v>
      </c>
      <c r="D392" t="s">
        <v>50</v>
      </c>
      <c r="E392">
        <v>657746</v>
      </c>
      <c r="F392" t="s">
        <v>51</v>
      </c>
      <c r="G392">
        <v>1.04</v>
      </c>
      <c r="H392">
        <v>2</v>
      </c>
      <c r="I392" t="s">
        <v>328</v>
      </c>
      <c r="J392" t="s">
        <v>50</v>
      </c>
      <c r="K392">
        <v>664034</v>
      </c>
      <c r="L392">
        <v>4.5999999999999996</v>
      </c>
      <c r="M392">
        <v>101.72</v>
      </c>
      <c r="N392">
        <v>274</v>
      </c>
      <c r="O392">
        <v>207</v>
      </c>
      <c r="P392">
        <v>4.3478260869565216E-2</v>
      </c>
      <c r="Q392">
        <v>9</v>
      </c>
      <c r="R392">
        <v>102.86</v>
      </c>
      <c r="S392">
        <v>209</v>
      </c>
      <c r="T392">
        <v>160</v>
      </c>
      <c r="U392" s="5">
        <v>4.3749999999999997E-2</v>
      </c>
      <c r="V392">
        <v>7</v>
      </c>
      <c r="W392">
        <v>0.35087719298245601</v>
      </c>
      <c r="X392">
        <v>0.16666666666666599</v>
      </c>
      <c r="Y392">
        <v>173</v>
      </c>
      <c r="Z392">
        <v>3</v>
      </c>
      <c r="AA392">
        <v>57.666666666666664</v>
      </c>
      <c r="AB392">
        <v>0.36065573770491799</v>
      </c>
      <c r="AC392">
        <v>0.14754098360655701</v>
      </c>
      <c r="AD392">
        <v>96</v>
      </c>
      <c r="AE392">
        <v>1</v>
      </c>
      <c r="AF392">
        <v>96</v>
      </c>
      <c r="AG392" s="3">
        <v>44726</v>
      </c>
      <c r="AH392">
        <v>1</v>
      </c>
    </row>
    <row r="393" spans="1:35" hidden="1" x14ac:dyDescent="0.25">
      <c r="A393" t="s">
        <v>4</v>
      </c>
      <c r="B393" t="s">
        <v>21</v>
      </c>
      <c r="C393" t="s">
        <v>216</v>
      </c>
      <c r="D393" t="s">
        <v>63</v>
      </c>
      <c r="E393">
        <v>640455</v>
      </c>
      <c r="F393" t="s">
        <v>51</v>
      </c>
      <c r="G393">
        <v>1.57094</v>
      </c>
      <c r="H393">
        <v>2</v>
      </c>
      <c r="I393" t="s">
        <v>202</v>
      </c>
      <c r="J393" t="s">
        <v>50</v>
      </c>
      <c r="K393">
        <v>575929</v>
      </c>
      <c r="L393">
        <v>2.2999999999999998</v>
      </c>
      <c r="M393">
        <v>104.3</v>
      </c>
      <c r="N393">
        <v>217</v>
      </c>
      <c r="O393">
        <v>136</v>
      </c>
      <c r="P393">
        <v>7.3529411764705885E-2</v>
      </c>
      <c r="Q393">
        <v>10</v>
      </c>
      <c r="R393">
        <v>106.94</v>
      </c>
      <c r="S393">
        <v>57</v>
      </c>
      <c r="T393">
        <v>35</v>
      </c>
      <c r="U393" s="5">
        <v>0.14285714285714285</v>
      </c>
      <c r="V393">
        <v>5</v>
      </c>
      <c r="W393">
        <v>0.269230769230769</v>
      </c>
      <c r="X393">
        <v>0.109890109890109</v>
      </c>
      <c r="Y393">
        <v>277</v>
      </c>
      <c r="Z393">
        <v>8</v>
      </c>
      <c r="AA393">
        <v>34.625</v>
      </c>
      <c r="AB393">
        <v>0.25190839694656397</v>
      </c>
      <c r="AC393">
        <v>0.106870229007633</v>
      </c>
      <c r="AD393">
        <v>198</v>
      </c>
      <c r="AE393">
        <v>5</v>
      </c>
      <c r="AF393">
        <v>39.6</v>
      </c>
      <c r="AG393" s="3">
        <v>44726</v>
      </c>
      <c r="AH393">
        <v>1</v>
      </c>
      <c r="AI393" t="s">
        <v>416</v>
      </c>
    </row>
    <row r="394" spans="1:35" hidden="1" x14ac:dyDescent="0.25">
      <c r="A394" t="s">
        <v>26</v>
      </c>
      <c r="B394" t="s">
        <v>10</v>
      </c>
      <c r="C394" t="s">
        <v>65</v>
      </c>
      <c r="D394" t="s">
        <v>50</v>
      </c>
      <c r="E394">
        <v>677651</v>
      </c>
      <c r="F394" t="s">
        <v>51</v>
      </c>
      <c r="G394">
        <v>0.94175999999999993</v>
      </c>
      <c r="H394">
        <v>3</v>
      </c>
      <c r="I394" t="s">
        <v>197</v>
      </c>
      <c r="J394" t="s">
        <v>50</v>
      </c>
      <c r="K394">
        <v>666969</v>
      </c>
      <c r="M394">
        <v>103.4</v>
      </c>
      <c r="N394">
        <v>251</v>
      </c>
      <c r="O394">
        <v>166</v>
      </c>
      <c r="P394">
        <v>7.2289156626506021E-2</v>
      </c>
      <c r="Q394">
        <v>12</v>
      </c>
      <c r="R394">
        <v>103.16</v>
      </c>
      <c r="S394">
        <v>178</v>
      </c>
      <c r="T394">
        <v>121</v>
      </c>
      <c r="U394" s="5">
        <v>6.6115702479338845E-2</v>
      </c>
      <c r="V394">
        <v>8</v>
      </c>
      <c r="W394">
        <v>0.34730538922155602</v>
      </c>
      <c r="X394">
        <v>0.19760479041916101</v>
      </c>
      <c r="Y394">
        <v>246</v>
      </c>
      <c r="Z394">
        <v>11</v>
      </c>
      <c r="AA394">
        <v>22.363636363636363</v>
      </c>
      <c r="AB394">
        <v>0.34736842105263099</v>
      </c>
      <c r="AC394">
        <v>0.21052631578947301</v>
      </c>
      <c r="AD394">
        <v>136</v>
      </c>
      <c r="AE394">
        <v>7</v>
      </c>
      <c r="AF394">
        <v>19.428571428571427</v>
      </c>
      <c r="AG394" s="3">
        <v>44727</v>
      </c>
    </row>
    <row r="395" spans="1:35" hidden="1" x14ac:dyDescent="0.25">
      <c r="A395" t="s">
        <v>27</v>
      </c>
      <c r="B395" t="s">
        <v>2</v>
      </c>
      <c r="C395" t="s">
        <v>375</v>
      </c>
      <c r="D395" t="s">
        <v>63</v>
      </c>
      <c r="E395">
        <v>669145</v>
      </c>
      <c r="F395" t="s">
        <v>51</v>
      </c>
      <c r="G395">
        <v>1.0879000000000001</v>
      </c>
      <c r="H395">
        <v>4</v>
      </c>
      <c r="I395" t="s">
        <v>167</v>
      </c>
      <c r="J395" t="s">
        <v>50</v>
      </c>
      <c r="K395">
        <v>672386</v>
      </c>
      <c r="M395">
        <v>103.28</v>
      </c>
      <c r="N395">
        <v>187</v>
      </c>
      <c r="O395">
        <v>146</v>
      </c>
      <c r="P395">
        <v>3.4246575342465752E-2</v>
      </c>
      <c r="Q395">
        <v>5</v>
      </c>
      <c r="R395">
        <v>102.34</v>
      </c>
      <c r="S395">
        <v>39</v>
      </c>
      <c r="T395">
        <v>32</v>
      </c>
      <c r="U395" s="5">
        <v>3.125E-2</v>
      </c>
      <c r="V395">
        <v>1</v>
      </c>
      <c r="W395">
        <v>0.28365384615384598</v>
      </c>
      <c r="X395">
        <v>0.16346153846153799</v>
      </c>
      <c r="Y395">
        <v>266</v>
      </c>
      <c r="Z395">
        <v>15</v>
      </c>
      <c r="AA395">
        <v>17.733333333333334</v>
      </c>
      <c r="AB395">
        <v>0.29281767955801102</v>
      </c>
      <c r="AC395">
        <v>0.16574585635359099</v>
      </c>
      <c r="AD395">
        <v>224</v>
      </c>
      <c r="AE395">
        <v>11</v>
      </c>
      <c r="AF395">
        <v>20.363636363636363</v>
      </c>
      <c r="AG395" s="3">
        <v>44727</v>
      </c>
    </row>
    <row r="396" spans="1:35" hidden="1" x14ac:dyDescent="0.25">
      <c r="A396" t="s">
        <v>5</v>
      </c>
      <c r="B396" t="s">
        <v>9</v>
      </c>
      <c r="C396" t="s">
        <v>308</v>
      </c>
      <c r="D396" t="s">
        <v>50</v>
      </c>
      <c r="E396">
        <v>656412</v>
      </c>
      <c r="F396" t="s">
        <v>61</v>
      </c>
      <c r="G396">
        <v>1.01376</v>
      </c>
      <c r="H396">
        <v>2</v>
      </c>
      <c r="I396" t="s">
        <v>292</v>
      </c>
      <c r="J396" t="s">
        <v>50</v>
      </c>
      <c r="K396">
        <v>683734</v>
      </c>
      <c r="M396">
        <v>102.78</v>
      </c>
      <c r="N396">
        <v>178</v>
      </c>
      <c r="O396">
        <v>132</v>
      </c>
      <c r="P396">
        <v>4.5454545454545456E-2</v>
      </c>
      <c r="Q396">
        <v>6</v>
      </c>
      <c r="R396">
        <v>102.4</v>
      </c>
      <c r="S396">
        <v>133</v>
      </c>
      <c r="T396">
        <v>96</v>
      </c>
      <c r="U396" s="5">
        <v>5.2083333333333336E-2</v>
      </c>
      <c r="V396">
        <v>5</v>
      </c>
      <c r="W396">
        <v>0.34821428571428498</v>
      </c>
      <c r="X396">
        <v>0.125</v>
      </c>
      <c r="Y396">
        <v>151</v>
      </c>
      <c r="Z396">
        <v>4</v>
      </c>
      <c r="AA396">
        <v>37.75</v>
      </c>
      <c r="AB396">
        <v>0.217391304347826</v>
      </c>
      <c r="AC396">
        <v>0.108695652173913</v>
      </c>
      <c r="AD396">
        <v>69</v>
      </c>
      <c r="AE396">
        <v>1</v>
      </c>
      <c r="AF396">
        <v>69</v>
      </c>
      <c r="AG396" s="3">
        <v>44727</v>
      </c>
    </row>
    <row r="397" spans="1:35" hidden="1" x14ac:dyDescent="0.25">
      <c r="A397" t="s">
        <v>13</v>
      </c>
      <c r="B397" t="s">
        <v>19</v>
      </c>
      <c r="C397" t="s">
        <v>146</v>
      </c>
      <c r="D397" t="s">
        <v>50</v>
      </c>
      <c r="E397">
        <v>502043</v>
      </c>
      <c r="F397" t="s">
        <v>61</v>
      </c>
      <c r="G397">
        <v>1.2626999999999999</v>
      </c>
      <c r="H397">
        <v>6</v>
      </c>
      <c r="I397" t="s">
        <v>154</v>
      </c>
      <c r="J397" t="s">
        <v>50</v>
      </c>
      <c r="K397">
        <v>541645</v>
      </c>
      <c r="M397">
        <v>102.4</v>
      </c>
      <c r="N397">
        <v>203</v>
      </c>
      <c r="O397">
        <v>133</v>
      </c>
      <c r="P397">
        <v>3.007518796992481E-2</v>
      </c>
      <c r="Q397">
        <v>4</v>
      </c>
      <c r="R397">
        <v>102</v>
      </c>
      <c r="S397">
        <v>161</v>
      </c>
      <c r="T397">
        <v>109</v>
      </c>
      <c r="U397" s="5">
        <v>2.7522935779816515E-2</v>
      </c>
      <c r="V397">
        <v>3</v>
      </c>
      <c r="W397">
        <v>0.20212765957446799</v>
      </c>
      <c r="X397">
        <v>0.10106382978723399</v>
      </c>
      <c r="Y397">
        <v>266</v>
      </c>
      <c r="Z397">
        <v>6</v>
      </c>
      <c r="AA397">
        <v>44.333333333333336</v>
      </c>
      <c r="AB397">
        <v>0.19148936170212699</v>
      </c>
      <c r="AC397">
        <v>0.13829787234042501</v>
      </c>
      <c r="AD397">
        <v>141</v>
      </c>
      <c r="AE397">
        <v>5</v>
      </c>
      <c r="AF397">
        <v>28.2</v>
      </c>
      <c r="AG397" s="3">
        <v>44727</v>
      </c>
    </row>
    <row r="398" spans="1:35" hidden="1" x14ac:dyDescent="0.25">
      <c r="A398" t="s">
        <v>8</v>
      </c>
      <c r="B398" t="s">
        <v>0</v>
      </c>
      <c r="C398" t="s">
        <v>126</v>
      </c>
      <c r="D398" t="s">
        <v>63</v>
      </c>
      <c r="E398">
        <v>572971</v>
      </c>
      <c r="F398" t="s">
        <v>51</v>
      </c>
      <c r="G398">
        <v>1.2196799999999999</v>
      </c>
      <c r="H398">
        <v>4</v>
      </c>
      <c r="I398" t="s">
        <v>127</v>
      </c>
      <c r="J398" t="s">
        <v>50</v>
      </c>
      <c r="K398">
        <v>543068</v>
      </c>
      <c r="M398">
        <v>102.12</v>
      </c>
      <c r="N398">
        <v>328</v>
      </c>
      <c r="O398">
        <v>217</v>
      </c>
      <c r="P398">
        <v>7.8341013824884786E-2</v>
      </c>
      <c r="Q398">
        <v>17</v>
      </c>
      <c r="R398">
        <v>102.46</v>
      </c>
      <c r="S398">
        <v>93</v>
      </c>
      <c r="T398">
        <v>58</v>
      </c>
      <c r="U398" s="5">
        <v>0.10344827586206896</v>
      </c>
      <c r="V398">
        <v>6</v>
      </c>
      <c r="W398">
        <v>0.17647058823529399</v>
      </c>
      <c r="X398">
        <v>0.10294117647058799</v>
      </c>
      <c r="Y398">
        <v>184</v>
      </c>
      <c r="Z398">
        <v>6</v>
      </c>
      <c r="AA398">
        <v>30.666666666666668</v>
      </c>
      <c r="AB398">
        <v>0.177570093457943</v>
      </c>
      <c r="AC398">
        <v>0.11214953271028</v>
      </c>
      <c r="AD398">
        <v>146</v>
      </c>
      <c r="AE398">
        <v>6</v>
      </c>
      <c r="AF398">
        <v>24.333333333333332</v>
      </c>
      <c r="AG398" s="3">
        <v>44744</v>
      </c>
    </row>
    <row r="399" spans="1:35" hidden="1" x14ac:dyDescent="0.25">
      <c r="A399" t="s">
        <v>13</v>
      </c>
      <c r="B399" t="s">
        <v>19</v>
      </c>
      <c r="C399" t="s">
        <v>146</v>
      </c>
      <c r="D399" t="s">
        <v>50</v>
      </c>
      <c r="E399">
        <v>502043</v>
      </c>
      <c r="F399" t="s">
        <v>61</v>
      </c>
      <c r="G399">
        <v>1.2626999999999999</v>
      </c>
      <c r="H399">
        <v>9</v>
      </c>
      <c r="I399" t="s">
        <v>352</v>
      </c>
      <c r="J399" t="s">
        <v>50</v>
      </c>
      <c r="K399">
        <v>650559</v>
      </c>
      <c r="M399">
        <v>102.1</v>
      </c>
      <c r="N399">
        <v>115</v>
      </c>
      <c r="O399">
        <v>78</v>
      </c>
      <c r="P399">
        <v>2.564102564102564E-2</v>
      </c>
      <c r="Q399">
        <v>2</v>
      </c>
      <c r="R399">
        <v>103.1</v>
      </c>
      <c r="S399">
        <v>75</v>
      </c>
      <c r="T399">
        <v>55</v>
      </c>
      <c r="U399" s="5">
        <v>3.6363636363636362E-2</v>
      </c>
      <c r="V399">
        <v>2</v>
      </c>
      <c r="W399">
        <v>0.20212765957446799</v>
      </c>
      <c r="X399">
        <v>0.10106382978723399</v>
      </c>
      <c r="Y399">
        <v>266</v>
      </c>
      <c r="Z399">
        <v>6</v>
      </c>
      <c r="AA399">
        <v>44.333333333333336</v>
      </c>
      <c r="AB399">
        <v>0.19148936170212699</v>
      </c>
      <c r="AC399">
        <v>0.13829787234042501</v>
      </c>
      <c r="AD399">
        <v>141</v>
      </c>
      <c r="AE399">
        <v>5</v>
      </c>
      <c r="AF399">
        <v>28.2</v>
      </c>
      <c r="AG399" s="3">
        <v>44727</v>
      </c>
    </row>
    <row r="400" spans="1:35" hidden="1" x14ac:dyDescent="0.25">
      <c r="A400" t="s">
        <v>15</v>
      </c>
      <c r="B400" t="s">
        <v>22</v>
      </c>
      <c r="C400" t="s">
        <v>157</v>
      </c>
      <c r="D400" t="s">
        <v>63</v>
      </c>
      <c r="E400">
        <v>594835</v>
      </c>
      <c r="F400" t="s">
        <v>61</v>
      </c>
      <c r="G400">
        <v>1.04</v>
      </c>
      <c r="H400">
        <v>1</v>
      </c>
      <c r="I400" t="s">
        <v>184</v>
      </c>
      <c r="J400" t="s">
        <v>50</v>
      </c>
      <c r="K400">
        <v>621439</v>
      </c>
      <c r="M400">
        <v>105.68</v>
      </c>
      <c r="N400">
        <v>199</v>
      </c>
      <c r="O400">
        <v>124</v>
      </c>
      <c r="P400">
        <v>0.14516129032258066</v>
      </c>
      <c r="Q400">
        <v>18</v>
      </c>
      <c r="R400">
        <v>107.3</v>
      </c>
      <c r="S400">
        <v>55</v>
      </c>
      <c r="T400">
        <v>32</v>
      </c>
      <c r="U400" s="5">
        <v>0.1875</v>
      </c>
      <c r="V400">
        <v>6</v>
      </c>
      <c r="W400">
        <v>0.28155339805825202</v>
      </c>
      <c r="X400">
        <v>0.12621359223300899</v>
      </c>
      <c r="Y400">
        <v>269</v>
      </c>
      <c r="Z400">
        <v>12</v>
      </c>
      <c r="AA400">
        <v>22.416666666666668</v>
      </c>
      <c r="AB400">
        <v>0.29447852760736198</v>
      </c>
      <c r="AC400">
        <v>0.122699386503067</v>
      </c>
      <c r="AD400">
        <v>212</v>
      </c>
      <c r="AE400">
        <v>9</v>
      </c>
      <c r="AF400">
        <v>23.555555555555557</v>
      </c>
      <c r="AG400" s="3">
        <v>44727</v>
      </c>
    </row>
    <row r="401" spans="1:34" hidden="1" x14ac:dyDescent="0.25">
      <c r="A401" t="s">
        <v>8</v>
      </c>
      <c r="B401" t="s">
        <v>7</v>
      </c>
      <c r="C401" t="s">
        <v>370</v>
      </c>
      <c r="D401" t="s">
        <v>63</v>
      </c>
      <c r="E401">
        <v>663455</v>
      </c>
      <c r="F401" t="s">
        <v>51</v>
      </c>
      <c r="G401">
        <v>1.2196799999999999</v>
      </c>
      <c r="H401">
        <v>9</v>
      </c>
      <c r="I401" t="s">
        <v>291</v>
      </c>
      <c r="J401" t="s">
        <v>50</v>
      </c>
      <c r="K401">
        <v>553869</v>
      </c>
      <c r="M401">
        <v>100.5</v>
      </c>
      <c r="N401">
        <v>155</v>
      </c>
      <c r="O401">
        <v>111</v>
      </c>
      <c r="P401">
        <v>1.8018018018018018E-2</v>
      </c>
      <c r="Q401">
        <v>2</v>
      </c>
      <c r="R401">
        <v>102.42</v>
      </c>
      <c r="S401">
        <v>58</v>
      </c>
      <c r="T401">
        <v>45</v>
      </c>
      <c r="U401" s="5">
        <v>0</v>
      </c>
      <c r="V401">
        <v>0</v>
      </c>
      <c r="W401">
        <v>0.34920634920634902</v>
      </c>
      <c r="X401">
        <v>0.206349206349206</v>
      </c>
      <c r="Y401">
        <v>103</v>
      </c>
      <c r="Z401">
        <v>1</v>
      </c>
      <c r="AA401">
        <v>103</v>
      </c>
      <c r="AB401">
        <v>0.39215686274509798</v>
      </c>
      <c r="AC401">
        <v>0.21568627450980299</v>
      </c>
      <c r="AD401">
        <v>85</v>
      </c>
      <c r="AE401">
        <v>1</v>
      </c>
      <c r="AF401">
        <v>85</v>
      </c>
      <c r="AG401" s="3">
        <v>44727</v>
      </c>
    </row>
    <row r="402" spans="1:34" hidden="1" x14ac:dyDescent="0.25">
      <c r="A402" t="s">
        <v>15</v>
      </c>
      <c r="B402" t="s">
        <v>22</v>
      </c>
      <c r="C402" t="s">
        <v>157</v>
      </c>
      <c r="D402" t="s">
        <v>63</v>
      </c>
      <c r="E402">
        <v>594835</v>
      </c>
      <c r="F402" t="s">
        <v>61</v>
      </c>
      <c r="G402">
        <v>1.04</v>
      </c>
      <c r="H402">
        <v>2</v>
      </c>
      <c r="I402" t="s">
        <v>97</v>
      </c>
      <c r="J402" t="s">
        <v>50</v>
      </c>
      <c r="K402">
        <v>621043</v>
      </c>
      <c r="M402">
        <v>103.9</v>
      </c>
      <c r="N402">
        <v>182</v>
      </c>
      <c r="O402">
        <v>120</v>
      </c>
      <c r="P402">
        <v>4.1666666666666664E-2</v>
      </c>
      <c r="Q402">
        <v>5</v>
      </c>
      <c r="R402">
        <v>104.64</v>
      </c>
      <c r="S402">
        <v>57</v>
      </c>
      <c r="T402">
        <v>35</v>
      </c>
      <c r="U402" s="5">
        <v>0</v>
      </c>
      <c r="V402">
        <v>0</v>
      </c>
      <c r="W402">
        <v>0.28155339805825202</v>
      </c>
      <c r="X402">
        <v>0.12621359223300899</v>
      </c>
      <c r="Y402">
        <v>269</v>
      </c>
      <c r="Z402">
        <v>12</v>
      </c>
      <c r="AA402">
        <v>22.416666666666668</v>
      </c>
      <c r="AB402">
        <v>0.29447852760736198</v>
      </c>
      <c r="AC402">
        <v>0.122699386503067</v>
      </c>
      <c r="AD402">
        <v>212</v>
      </c>
      <c r="AE402">
        <v>9</v>
      </c>
      <c r="AF402">
        <v>23.555555555555557</v>
      </c>
      <c r="AG402" s="3">
        <v>44727</v>
      </c>
    </row>
    <row r="403" spans="1:34" hidden="1" x14ac:dyDescent="0.25">
      <c r="A403" t="s">
        <v>18</v>
      </c>
      <c r="B403" t="s">
        <v>3</v>
      </c>
      <c r="C403" t="s">
        <v>373</v>
      </c>
      <c r="D403" t="s">
        <v>50</v>
      </c>
      <c r="E403">
        <v>670174</v>
      </c>
      <c r="F403" t="s">
        <v>61</v>
      </c>
      <c r="G403">
        <v>0.98</v>
      </c>
      <c r="H403">
        <v>4</v>
      </c>
      <c r="I403" t="s">
        <v>105</v>
      </c>
      <c r="J403" t="s">
        <v>50</v>
      </c>
      <c r="K403">
        <v>542194</v>
      </c>
      <c r="M403">
        <v>103.619999999999</v>
      </c>
      <c r="N403">
        <v>131</v>
      </c>
      <c r="O403">
        <v>98</v>
      </c>
      <c r="P403">
        <v>4.0816326530612242E-2</v>
      </c>
      <c r="Q403">
        <v>4</v>
      </c>
      <c r="R403">
        <v>103.2</v>
      </c>
      <c r="S403">
        <v>71</v>
      </c>
      <c r="T403">
        <v>55</v>
      </c>
      <c r="U403" s="5">
        <v>3.6363636363636362E-2</v>
      </c>
      <c r="V403">
        <v>2</v>
      </c>
      <c r="W403">
        <v>0.27272727272727199</v>
      </c>
      <c r="X403">
        <v>0.18181818181818099</v>
      </c>
      <c r="Y403">
        <v>18</v>
      </c>
      <c r="Z403">
        <v>1</v>
      </c>
      <c r="AA403">
        <v>18</v>
      </c>
      <c r="AB403">
        <v>0.14285714285714199</v>
      </c>
      <c r="AC403">
        <v>0.14285714285714199</v>
      </c>
      <c r="AD403">
        <v>10</v>
      </c>
      <c r="AE403">
        <v>0</v>
      </c>
      <c r="AF403">
        <v>0</v>
      </c>
      <c r="AG403" s="3">
        <v>44727</v>
      </c>
    </row>
    <row r="404" spans="1:34" hidden="1" x14ac:dyDescent="0.25">
      <c r="A404" t="s">
        <v>26</v>
      </c>
      <c r="B404" t="s">
        <v>10</v>
      </c>
      <c r="C404" t="s">
        <v>65</v>
      </c>
      <c r="D404" t="s">
        <v>50</v>
      </c>
      <c r="E404">
        <v>677651</v>
      </c>
      <c r="F404" t="s">
        <v>51</v>
      </c>
      <c r="G404">
        <v>0.93194999999999995</v>
      </c>
      <c r="H404">
        <v>2</v>
      </c>
      <c r="I404" t="s">
        <v>113</v>
      </c>
      <c r="J404" t="s">
        <v>63</v>
      </c>
      <c r="K404">
        <v>608369</v>
      </c>
      <c r="L404">
        <v>3.9</v>
      </c>
      <c r="M404">
        <v>102.7</v>
      </c>
      <c r="N404">
        <v>259</v>
      </c>
      <c r="O404">
        <v>194</v>
      </c>
      <c r="P404">
        <v>6.1855670103092786E-2</v>
      </c>
      <c r="Q404">
        <v>12</v>
      </c>
      <c r="R404">
        <v>103.46</v>
      </c>
      <c r="S404">
        <v>174</v>
      </c>
      <c r="T404">
        <v>131</v>
      </c>
      <c r="U404" s="5">
        <v>4.5801526717557252E-2</v>
      </c>
      <c r="V404">
        <v>6</v>
      </c>
      <c r="W404">
        <v>0.34730538922155602</v>
      </c>
      <c r="X404">
        <v>0.19760479041916101</v>
      </c>
      <c r="Y404">
        <v>246</v>
      </c>
      <c r="Z404">
        <v>11</v>
      </c>
      <c r="AA404">
        <v>22.363636363636363</v>
      </c>
      <c r="AB404">
        <v>0.34722222222222199</v>
      </c>
      <c r="AC404">
        <v>0.180555555555555</v>
      </c>
      <c r="AD404">
        <v>110</v>
      </c>
      <c r="AE404">
        <v>4</v>
      </c>
      <c r="AF404">
        <v>27.5</v>
      </c>
      <c r="AG404" s="3">
        <v>44727</v>
      </c>
      <c r="AH404">
        <v>1</v>
      </c>
    </row>
    <row r="405" spans="1:34" hidden="1" x14ac:dyDescent="0.25">
      <c r="A405" t="s">
        <v>8</v>
      </c>
      <c r="B405" t="s">
        <v>21</v>
      </c>
      <c r="C405" t="s">
        <v>314</v>
      </c>
      <c r="D405" t="s">
        <v>63</v>
      </c>
      <c r="E405">
        <v>605483</v>
      </c>
      <c r="F405" t="s">
        <v>51</v>
      </c>
      <c r="G405">
        <v>1.2826</v>
      </c>
      <c r="H405">
        <v>7</v>
      </c>
      <c r="I405" t="s">
        <v>291</v>
      </c>
      <c r="J405" t="s">
        <v>50</v>
      </c>
      <c r="K405">
        <v>553869</v>
      </c>
      <c r="L405">
        <v>7</v>
      </c>
      <c r="M405">
        <v>100.5</v>
      </c>
      <c r="N405">
        <v>159</v>
      </c>
      <c r="O405">
        <v>115</v>
      </c>
      <c r="P405">
        <v>1.7391304347826087E-2</v>
      </c>
      <c r="Q405">
        <v>2</v>
      </c>
      <c r="R405">
        <v>102.42</v>
      </c>
      <c r="S405">
        <v>60</v>
      </c>
      <c r="T405">
        <v>47</v>
      </c>
      <c r="U405" s="5">
        <v>0</v>
      </c>
      <c r="V405">
        <v>0</v>
      </c>
      <c r="W405">
        <v>0.34328358208955201</v>
      </c>
      <c r="X405">
        <v>0.14925373134328301</v>
      </c>
      <c r="Y405">
        <v>109</v>
      </c>
      <c r="Z405">
        <v>2</v>
      </c>
      <c r="AA405">
        <v>54.5</v>
      </c>
      <c r="AB405">
        <v>0.375</v>
      </c>
      <c r="AC405">
        <v>0.160714285714285</v>
      </c>
      <c r="AD405">
        <v>90</v>
      </c>
      <c r="AE405">
        <v>2</v>
      </c>
      <c r="AF405">
        <v>45</v>
      </c>
      <c r="AG405" s="3">
        <v>44731</v>
      </c>
      <c r="AH405">
        <v>1</v>
      </c>
    </row>
    <row r="406" spans="1:34" hidden="1" x14ac:dyDescent="0.25">
      <c r="A406" t="s">
        <v>22</v>
      </c>
      <c r="B406" t="s">
        <v>15</v>
      </c>
      <c r="C406" t="s">
        <v>121</v>
      </c>
      <c r="D406" t="s">
        <v>50</v>
      </c>
      <c r="E406">
        <v>543243</v>
      </c>
      <c r="F406" t="s">
        <v>51</v>
      </c>
      <c r="G406">
        <v>1.04</v>
      </c>
      <c r="H406">
        <v>4</v>
      </c>
      <c r="I406" t="s">
        <v>76</v>
      </c>
      <c r="J406" t="s">
        <v>50</v>
      </c>
      <c r="K406">
        <v>553993</v>
      </c>
      <c r="M406">
        <v>102.44</v>
      </c>
      <c r="N406">
        <v>259</v>
      </c>
      <c r="O406">
        <v>141</v>
      </c>
      <c r="P406">
        <v>8.5106382978723402E-2</v>
      </c>
      <c r="Q406">
        <v>12</v>
      </c>
      <c r="R406">
        <v>102.5</v>
      </c>
      <c r="S406">
        <v>198</v>
      </c>
      <c r="T406">
        <v>111</v>
      </c>
      <c r="U406" s="5">
        <v>9.0090090090090086E-2</v>
      </c>
      <c r="V406">
        <v>10</v>
      </c>
      <c r="W406">
        <v>0.25</v>
      </c>
      <c r="X406">
        <v>0.107142857142857</v>
      </c>
      <c r="Y406">
        <v>133</v>
      </c>
      <c r="Z406">
        <v>3</v>
      </c>
      <c r="AA406">
        <v>44.333333333333336</v>
      </c>
      <c r="AB406">
        <v>0.265306122448979</v>
      </c>
      <c r="AC406">
        <v>0.14285714285714199</v>
      </c>
      <c r="AD406">
        <v>78</v>
      </c>
      <c r="AE406">
        <v>2</v>
      </c>
      <c r="AF406">
        <v>39</v>
      </c>
      <c r="AG406" s="3">
        <v>44727</v>
      </c>
    </row>
    <row r="407" spans="1:34" hidden="1" x14ac:dyDescent="0.25">
      <c r="A407" t="s">
        <v>26</v>
      </c>
      <c r="B407" t="s">
        <v>10</v>
      </c>
      <c r="C407" t="s">
        <v>65</v>
      </c>
      <c r="D407" t="s">
        <v>50</v>
      </c>
      <c r="E407">
        <v>677651</v>
      </c>
      <c r="F407" t="s">
        <v>51</v>
      </c>
      <c r="G407">
        <v>0.94175999999999993</v>
      </c>
      <c r="H407">
        <v>7</v>
      </c>
      <c r="I407" t="s">
        <v>325</v>
      </c>
      <c r="J407" t="s">
        <v>50</v>
      </c>
      <c r="K407">
        <v>677649</v>
      </c>
      <c r="M407">
        <v>103.44</v>
      </c>
      <c r="N407">
        <v>41</v>
      </c>
      <c r="O407">
        <v>29</v>
      </c>
      <c r="P407">
        <v>6.8965517241379309E-2</v>
      </c>
      <c r="Q407">
        <v>2</v>
      </c>
      <c r="R407">
        <v>103.3</v>
      </c>
      <c r="S407">
        <v>34</v>
      </c>
      <c r="T407">
        <v>24</v>
      </c>
      <c r="U407" s="5">
        <v>8.3333333333333329E-2</v>
      </c>
      <c r="V407">
        <v>2</v>
      </c>
      <c r="W407">
        <v>0.34730538922155602</v>
      </c>
      <c r="X407">
        <v>0.19760479041916101</v>
      </c>
      <c r="Y407">
        <v>246</v>
      </c>
      <c r="Z407">
        <v>11</v>
      </c>
      <c r="AA407">
        <v>22.363636363636363</v>
      </c>
      <c r="AB407">
        <v>0.34736842105263099</v>
      </c>
      <c r="AC407">
        <v>0.21052631578947301</v>
      </c>
      <c r="AD407">
        <v>136</v>
      </c>
      <c r="AE407">
        <v>7</v>
      </c>
      <c r="AF407">
        <v>19.428571428571427</v>
      </c>
      <c r="AG407" s="3">
        <v>44727</v>
      </c>
    </row>
    <row r="408" spans="1:34" hidden="1" x14ac:dyDescent="0.25">
      <c r="A408" t="s">
        <v>15</v>
      </c>
      <c r="B408" t="s">
        <v>22</v>
      </c>
      <c r="C408" t="s">
        <v>157</v>
      </c>
      <c r="D408" t="s">
        <v>63</v>
      </c>
      <c r="E408">
        <v>594835</v>
      </c>
      <c r="F408" t="s">
        <v>61</v>
      </c>
      <c r="G408">
        <v>1.04</v>
      </c>
      <c r="H408">
        <v>4</v>
      </c>
      <c r="I408" t="s">
        <v>100</v>
      </c>
      <c r="J408" t="s">
        <v>50</v>
      </c>
      <c r="K408">
        <v>596142</v>
      </c>
      <c r="M408">
        <v>103.4</v>
      </c>
      <c r="N408">
        <v>193</v>
      </c>
      <c r="O408">
        <v>124</v>
      </c>
      <c r="P408">
        <v>5.6451612903225805E-2</v>
      </c>
      <c r="Q408">
        <v>7</v>
      </c>
      <c r="R408">
        <v>102.64</v>
      </c>
      <c r="S408">
        <v>53</v>
      </c>
      <c r="T408">
        <v>31</v>
      </c>
      <c r="U408" s="5">
        <v>3.2258064516129031E-2</v>
      </c>
      <c r="V408">
        <v>1</v>
      </c>
      <c r="W408">
        <v>0.28155339805825202</v>
      </c>
      <c r="X408">
        <v>0.12621359223300899</v>
      </c>
      <c r="Y408">
        <v>269</v>
      </c>
      <c r="Z408">
        <v>12</v>
      </c>
      <c r="AA408">
        <v>22.416666666666668</v>
      </c>
      <c r="AB408">
        <v>0.29447852760736198</v>
      </c>
      <c r="AC408">
        <v>0.122699386503067</v>
      </c>
      <c r="AD408">
        <v>212</v>
      </c>
      <c r="AE408">
        <v>9</v>
      </c>
      <c r="AF408">
        <v>23.555555555555557</v>
      </c>
      <c r="AG408" s="3">
        <v>44727</v>
      </c>
    </row>
    <row r="409" spans="1:34" hidden="1" x14ac:dyDescent="0.25">
      <c r="A409" t="s">
        <v>27</v>
      </c>
      <c r="B409" t="s">
        <v>2</v>
      </c>
      <c r="C409" t="s">
        <v>375</v>
      </c>
      <c r="D409" t="s">
        <v>63</v>
      </c>
      <c r="E409">
        <v>669145</v>
      </c>
      <c r="F409" t="s">
        <v>51</v>
      </c>
      <c r="G409">
        <v>1.0879000000000001</v>
      </c>
      <c r="H409">
        <v>1</v>
      </c>
      <c r="I409" t="s">
        <v>225</v>
      </c>
      <c r="J409" t="s">
        <v>50</v>
      </c>
      <c r="K409">
        <v>543807</v>
      </c>
      <c r="M409">
        <v>102.3</v>
      </c>
      <c r="N409">
        <v>244</v>
      </c>
      <c r="O409">
        <v>169</v>
      </c>
      <c r="P409">
        <v>7.1005917159763315E-2</v>
      </c>
      <c r="Q409">
        <v>12</v>
      </c>
      <c r="R409">
        <v>102.399999999999</v>
      </c>
      <c r="S409">
        <v>43</v>
      </c>
      <c r="T409">
        <v>28</v>
      </c>
      <c r="U409" s="5">
        <v>7.1428571428571425E-2</v>
      </c>
      <c r="V409">
        <v>2</v>
      </c>
      <c r="W409">
        <v>0.28365384615384598</v>
      </c>
      <c r="X409">
        <v>0.16346153846153799</v>
      </c>
      <c r="Y409">
        <v>266</v>
      </c>
      <c r="Z409">
        <v>15</v>
      </c>
      <c r="AA409">
        <v>17.733333333333334</v>
      </c>
      <c r="AB409">
        <v>0.29281767955801102</v>
      </c>
      <c r="AC409">
        <v>0.16574585635359099</v>
      </c>
      <c r="AD409">
        <v>224</v>
      </c>
      <c r="AE409">
        <v>11</v>
      </c>
      <c r="AF409">
        <v>20.363636363636363</v>
      </c>
      <c r="AG409" s="3">
        <v>44727</v>
      </c>
    </row>
    <row r="410" spans="1:34" hidden="1" x14ac:dyDescent="0.25">
      <c r="A410" t="s">
        <v>25</v>
      </c>
      <c r="B410" t="s">
        <v>17</v>
      </c>
      <c r="C410" t="s">
        <v>301</v>
      </c>
      <c r="D410" t="s">
        <v>63</v>
      </c>
      <c r="E410">
        <v>641482</v>
      </c>
      <c r="F410" t="s">
        <v>61</v>
      </c>
      <c r="G410">
        <v>1.05366</v>
      </c>
      <c r="H410">
        <v>2</v>
      </c>
      <c r="I410" t="s">
        <v>80</v>
      </c>
      <c r="J410" t="s">
        <v>50</v>
      </c>
      <c r="K410">
        <v>623912</v>
      </c>
      <c r="M410">
        <v>104.039999999999</v>
      </c>
      <c r="N410">
        <v>155</v>
      </c>
      <c r="O410">
        <v>127</v>
      </c>
      <c r="P410">
        <v>1.5748031496062992E-2</v>
      </c>
      <c r="Q410">
        <v>2</v>
      </c>
      <c r="R410">
        <v>102.8</v>
      </c>
      <c r="S410">
        <v>53</v>
      </c>
      <c r="T410">
        <v>41</v>
      </c>
      <c r="U410" s="5">
        <v>0</v>
      </c>
      <c r="V410">
        <v>0</v>
      </c>
      <c r="W410">
        <v>0.30864197530864101</v>
      </c>
      <c r="X410">
        <v>0.11111111111111099</v>
      </c>
      <c r="Y410">
        <v>248</v>
      </c>
      <c r="Z410">
        <v>6</v>
      </c>
      <c r="AA410">
        <v>41.333333333333336</v>
      </c>
      <c r="AB410">
        <v>0.321678321678321</v>
      </c>
      <c r="AC410">
        <v>0.111888111888111</v>
      </c>
      <c r="AD410">
        <v>217</v>
      </c>
      <c r="AE410">
        <v>5</v>
      </c>
      <c r="AF410">
        <v>43.4</v>
      </c>
      <c r="AG410" s="3">
        <v>44727</v>
      </c>
    </row>
    <row r="411" spans="1:34" hidden="1" x14ac:dyDescent="0.25">
      <c r="A411" t="s">
        <v>3</v>
      </c>
      <c r="B411" t="s">
        <v>18</v>
      </c>
      <c r="C411" t="s">
        <v>160</v>
      </c>
      <c r="D411" t="s">
        <v>50</v>
      </c>
      <c r="E411">
        <v>621076</v>
      </c>
      <c r="F411" t="s">
        <v>51</v>
      </c>
      <c r="G411">
        <v>0.98</v>
      </c>
      <c r="H411">
        <v>3</v>
      </c>
      <c r="I411" t="s">
        <v>57</v>
      </c>
      <c r="J411" t="s">
        <v>50</v>
      </c>
      <c r="K411">
        <v>502110</v>
      </c>
      <c r="M411">
        <v>103.72</v>
      </c>
      <c r="N411">
        <v>228</v>
      </c>
      <c r="O411">
        <v>151</v>
      </c>
      <c r="P411">
        <v>5.2980132450331126E-2</v>
      </c>
      <c r="Q411">
        <v>8</v>
      </c>
      <c r="R411">
        <v>104.26</v>
      </c>
      <c r="S411">
        <v>180</v>
      </c>
      <c r="T411">
        <v>119</v>
      </c>
      <c r="U411" s="5">
        <v>5.0420168067226892E-2</v>
      </c>
      <c r="V411">
        <v>6</v>
      </c>
      <c r="W411">
        <v>0.31666666666666599</v>
      </c>
      <c r="X411">
        <v>0.141666666666666</v>
      </c>
      <c r="Y411">
        <v>160</v>
      </c>
      <c r="Z411">
        <v>9</v>
      </c>
      <c r="AA411">
        <v>17.777777777777779</v>
      </c>
      <c r="AB411">
        <v>0.34482758620689602</v>
      </c>
      <c r="AC411">
        <v>0.13793103448275801</v>
      </c>
      <c r="AD411">
        <v>80</v>
      </c>
      <c r="AE411">
        <v>4</v>
      </c>
      <c r="AF411">
        <v>20</v>
      </c>
      <c r="AG411" s="3">
        <v>44727</v>
      </c>
    </row>
    <row r="412" spans="1:34" hidden="1" x14ac:dyDescent="0.25">
      <c r="A412" t="s">
        <v>11</v>
      </c>
      <c r="B412" t="s">
        <v>12</v>
      </c>
      <c r="C412" t="s">
        <v>143</v>
      </c>
      <c r="D412" t="s">
        <v>63</v>
      </c>
      <c r="E412">
        <v>542881</v>
      </c>
      <c r="F412" t="s">
        <v>61</v>
      </c>
      <c r="G412">
        <v>1.1350500000000001</v>
      </c>
      <c r="H412">
        <v>5</v>
      </c>
      <c r="I412" t="s">
        <v>139</v>
      </c>
      <c r="J412" t="s">
        <v>63</v>
      </c>
      <c r="K412">
        <v>665120</v>
      </c>
      <c r="M412">
        <v>103</v>
      </c>
      <c r="N412">
        <v>236</v>
      </c>
      <c r="O412">
        <v>152</v>
      </c>
      <c r="P412">
        <v>7.2368421052631582E-2</v>
      </c>
      <c r="Q412">
        <v>11</v>
      </c>
      <c r="R412">
        <v>102.74</v>
      </c>
      <c r="S412">
        <v>58</v>
      </c>
      <c r="T412">
        <v>40</v>
      </c>
      <c r="U412" s="5">
        <v>0.05</v>
      </c>
      <c r="V412">
        <v>2</v>
      </c>
      <c r="W412">
        <v>0.26190476190476097</v>
      </c>
      <c r="X412">
        <v>0.13095238095237999</v>
      </c>
      <c r="Y412">
        <v>235</v>
      </c>
      <c r="Z412">
        <v>6</v>
      </c>
      <c r="AA412">
        <v>39.166666666666664</v>
      </c>
      <c r="AB412">
        <v>0.17499999999999999</v>
      </c>
      <c r="AC412">
        <v>0.1</v>
      </c>
      <c r="AD412">
        <v>56</v>
      </c>
      <c r="AE412">
        <v>2</v>
      </c>
      <c r="AF412">
        <v>28</v>
      </c>
      <c r="AG412" s="3">
        <v>44727</v>
      </c>
    </row>
    <row r="413" spans="1:34" hidden="1" x14ac:dyDescent="0.25">
      <c r="A413" t="s">
        <v>13</v>
      </c>
      <c r="B413" t="s">
        <v>19</v>
      </c>
      <c r="C413" t="s">
        <v>146</v>
      </c>
      <c r="D413" t="s">
        <v>50</v>
      </c>
      <c r="E413">
        <v>502043</v>
      </c>
      <c r="F413" t="s">
        <v>61</v>
      </c>
      <c r="G413">
        <v>1.2626999999999999</v>
      </c>
      <c r="H413">
        <v>3</v>
      </c>
      <c r="I413" t="s">
        <v>371</v>
      </c>
      <c r="J413" t="s">
        <v>50</v>
      </c>
      <c r="K413">
        <v>624585</v>
      </c>
      <c r="M413">
        <v>105.86</v>
      </c>
      <c r="N413">
        <v>241</v>
      </c>
      <c r="O413">
        <v>146</v>
      </c>
      <c r="P413">
        <v>8.2191780821917804E-2</v>
      </c>
      <c r="Q413">
        <v>12</v>
      </c>
      <c r="R413">
        <v>105.56</v>
      </c>
      <c r="S413">
        <v>182</v>
      </c>
      <c r="T413">
        <v>112</v>
      </c>
      <c r="U413" s="5">
        <v>6.25E-2</v>
      </c>
      <c r="V413">
        <v>7</v>
      </c>
      <c r="W413">
        <v>0.20212765957446799</v>
      </c>
      <c r="X413">
        <v>0.10106382978723399</v>
      </c>
      <c r="Y413">
        <v>266</v>
      </c>
      <c r="Z413">
        <v>6</v>
      </c>
      <c r="AA413">
        <v>44.333333333333336</v>
      </c>
      <c r="AB413">
        <v>0.19148936170212699</v>
      </c>
      <c r="AC413">
        <v>0.13829787234042501</v>
      </c>
      <c r="AD413">
        <v>141</v>
      </c>
      <c r="AE413">
        <v>5</v>
      </c>
      <c r="AF413">
        <v>28.2</v>
      </c>
      <c r="AG413" s="3">
        <v>44727</v>
      </c>
    </row>
    <row r="414" spans="1:34" hidden="1" x14ac:dyDescent="0.25">
      <c r="A414" t="s">
        <v>5</v>
      </c>
      <c r="B414" t="s">
        <v>9</v>
      </c>
      <c r="C414" t="s">
        <v>308</v>
      </c>
      <c r="D414" t="s">
        <v>50</v>
      </c>
      <c r="E414">
        <v>656412</v>
      </c>
      <c r="F414" t="s">
        <v>61</v>
      </c>
      <c r="G414">
        <v>1.01376</v>
      </c>
      <c r="H414">
        <v>4</v>
      </c>
      <c r="I414" t="s">
        <v>268</v>
      </c>
      <c r="J414" t="s">
        <v>50</v>
      </c>
      <c r="K414">
        <v>547989</v>
      </c>
      <c r="M414">
        <v>104.38</v>
      </c>
      <c r="N414">
        <v>256</v>
      </c>
      <c r="O414">
        <v>179</v>
      </c>
      <c r="P414">
        <v>5.027932960893855E-2</v>
      </c>
      <c r="Q414">
        <v>9</v>
      </c>
      <c r="R414">
        <v>104.179999999999</v>
      </c>
      <c r="S414">
        <v>203</v>
      </c>
      <c r="T414">
        <v>144</v>
      </c>
      <c r="U414" s="5">
        <v>4.1666666666666664E-2</v>
      </c>
      <c r="V414">
        <v>6</v>
      </c>
      <c r="W414">
        <v>0.34821428571428498</v>
      </c>
      <c r="X414">
        <v>0.125</v>
      </c>
      <c r="Y414">
        <v>151</v>
      </c>
      <c r="Z414">
        <v>4</v>
      </c>
      <c r="AA414">
        <v>37.75</v>
      </c>
      <c r="AB414">
        <v>0.217391304347826</v>
      </c>
      <c r="AC414">
        <v>0.108695652173913</v>
      </c>
      <c r="AD414">
        <v>69</v>
      </c>
      <c r="AE414">
        <v>1</v>
      </c>
      <c r="AF414">
        <v>69</v>
      </c>
      <c r="AG414" s="3">
        <v>44727</v>
      </c>
    </row>
    <row r="415" spans="1:34" hidden="1" x14ac:dyDescent="0.25">
      <c r="A415" t="s">
        <v>22</v>
      </c>
      <c r="B415" t="s">
        <v>15</v>
      </c>
      <c r="C415" t="s">
        <v>121</v>
      </c>
      <c r="D415" t="s">
        <v>50</v>
      </c>
      <c r="E415">
        <v>543243</v>
      </c>
      <c r="F415" t="s">
        <v>51</v>
      </c>
      <c r="G415">
        <v>1.04</v>
      </c>
      <c r="H415">
        <v>3</v>
      </c>
      <c r="I415" t="s">
        <v>75</v>
      </c>
      <c r="J415" t="s">
        <v>50</v>
      </c>
      <c r="K415">
        <v>677594</v>
      </c>
      <c r="M415">
        <v>106.1</v>
      </c>
      <c r="N415">
        <v>250</v>
      </c>
      <c r="O415">
        <v>152</v>
      </c>
      <c r="P415">
        <v>5.2631578947368418E-2</v>
      </c>
      <c r="Q415">
        <v>8</v>
      </c>
      <c r="R415">
        <v>105.8</v>
      </c>
      <c r="S415">
        <v>190</v>
      </c>
      <c r="T415">
        <v>118</v>
      </c>
      <c r="U415" s="5">
        <v>5.0847457627118647E-2</v>
      </c>
      <c r="V415">
        <v>6</v>
      </c>
      <c r="W415">
        <v>0.25</v>
      </c>
      <c r="X415">
        <v>0.107142857142857</v>
      </c>
      <c r="Y415">
        <v>133</v>
      </c>
      <c r="Z415">
        <v>3</v>
      </c>
      <c r="AA415">
        <v>44.333333333333336</v>
      </c>
      <c r="AB415">
        <v>0.265306122448979</v>
      </c>
      <c r="AC415">
        <v>0.14285714285714199</v>
      </c>
      <c r="AD415">
        <v>78</v>
      </c>
      <c r="AE415">
        <v>2</v>
      </c>
      <c r="AF415">
        <v>39</v>
      </c>
      <c r="AG415" s="3">
        <v>44727</v>
      </c>
    </row>
    <row r="416" spans="1:34" hidden="1" x14ac:dyDescent="0.25">
      <c r="A416" t="s">
        <v>27</v>
      </c>
      <c r="B416" t="s">
        <v>2</v>
      </c>
      <c r="C416" t="s">
        <v>375</v>
      </c>
      <c r="D416" t="s">
        <v>63</v>
      </c>
      <c r="E416">
        <v>669145</v>
      </c>
      <c r="F416" t="s">
        <v>51</v>
      </c>
      <c r="G416">
        <v>1.0879000000000001</v>
      </c>
      <c r="H416">
        <v>8</v>
      </c>
      <c r="I416" t="s">
        <v>376</v>
      </c>
      <c r="J416" t="s">
        <v>50</v>
      </c>
      <c r="K416">
        <v>666971</v>
      </c>
      <c r="M416">
        <v>102.06</v>
      </c>
      <c r="N416">
        <v>218</v>
      </c>
      <c r="O416">
        <v>160</v>
      </c>
      <c r="P416">
        <v>1.8749999999999999E-2</v>
      </c>
      <c r="Q416">
        <v>3</v>
      </c>
      <c r="R416">
        <v>102.02</v>
      </c>
      <c r="S416">
        <v>37</v>
      </c>
      <c r="T416">
        <v>25</v>
      </c>
      <c r="U416" s="5">
        <v>0</v>
      </c>
      <c r="V416">
        <v>0</v>
      </c>
      <c r="W416">
        <v>0.28365384615384598</v>
      </c>
      <c r="X416">
        <v>0.16346153846153799</v>
      </c>
      <c r="Y416">
        <v>266</v>
      </c>
      <c r="Z416">
        <v>15</v>
      </c>
      <c r="AA416">
        <v>17.733333333333334</v>
      </c>
      <c r="AB416">
        <v>0.29281767955801102</v>
      </c>
      <c r="AC416">
        <v>0.16574585635359099</v>
      </c>
      <c r="AD416">
        <v>224</v>
      </c>
      <c r="AE416">
        <v>11</v>
      </c>
      <c r="AF416">
        <v>20.363636363636363</v>
      </c>
      <c r="AG416" s="3">
        <v>44727</v>
      </c>
    </row>
    <row r="417" spans="1:34" hidden="1" x14ac:dyDescent="0.25">
      <c r="A417" t="s">
        <v>11</v>
      </c>
      <c r="B417" t="s">
        <v>12</v>
      </c>
      <c r="C417" t="s">
        <v>143</v>
      </c>
      <c r="D417" t="s">
        <v>63</v>
      </c>
      <c r="E417">
        <v>542881</v>
      </c>
      <c r="F417" t="s">
        <v>61</v>
      </c>
      <c r="G417">
        <v>1.2971999999999999</v>
      </c>
      <c r="H417">
        <v>8</v>
      </c>
      <c r="I417" t="s">
        <v>302</v>
      </c>
      <c r="J417" t="s">
        <v>38</v>
      </c>
      <c r="K417">
        <v>650859</v>
      </c>
      <c r="M417">
        <v>98.92</v>
      </c>
      <c r="N417">
        <v>101</v>
      </c>
      <c r="O417">
        <v>76</v>
      </c>
      <c r="P417">
        <v>2.6315789473684209E-2</v>
      </c>
      <c r="Q417">
        <v>2</v>
      </c>
      <c r="R417">
        <v>102.619999999999</v>
      </c>
      <c r="S417">
        <v>32</v>
      </c>
      <c r="T417">
        <v>25</v>
      </c>
      <c r="U417" s="5">
        <v>0.08</v>
      </c>
      <c r="V417">
        <v>2</v>
      </c>
      <c r="W417">
        <v>0.26190476190476097</v>
      </c>
      <c r="X417">
        <v>0.13095238095237999</v>
      </c>
      <c r="Y417">
        <v>235</v>
      </c>
      <c r="Z417">
        <v>6</v>
      </c>
      <c r="AA417">
        <v>39.166666666666664</v>
      </c>
      <c r="AB417">
        <v>0.2890625</v>
      </c>
      <c r="AC417">
        <v>0.140625</v>
      </c>
      <c r="AD417">
        <v>179</v>
      </c>
      <c r="AE417">
        <v>4</v>
      </c>
      <c r="AF417">
        <v>44.75</v>
      </c>
      <c r="AG417" s="3">
        <v>44727</v>
      </c>
    </row>
    <row r="418" spans="1:34" hidden="1" x14ac:dyDescent="0.25">
      <c r="A418" t="s">
        <v>5</v>
      </c>
      <c r="B418" t="s">
        <v>9</v>
      </c>
      <c r="C418" t="s">
        <v>308</v>
      </c>
      <c r="D418" t="s">
        <v>50</v>
      </c>
      <c r="E418">
        <v>656412</v>
      </c>
      <c r="F418" t="s">
        <v>61</v>
      </c>
      <c r="G418">
        <v>1.01376</v>
      </c>
      <c r="H418">
        <v>3</v>
      </c>
      <c r="I418" t="s">
        <v>267</v>
      </c>
      <c r="J418" t="s">
        <v>50</v>
      </c>
      <c r="K418">
        <v>673357</v>
      </c>
      <c r="M418">
        <v>101.98</v>
      </c>
      <c r="N418">
        <v>204</v>
      </c>
      <c r="O418">
        <v>158</v>
      </c>
      <c r="P418">
        <v>3.7974683544303799E-2</v>
      </c>
      <c r="Q418">
        <v>6</v>
      </c>
      <c r="R418">
        <v>102.36</v>
      </c>
      <c r="S418">
        <v>154</v>
      </c>
      <c r="T418">
        <v>122</v>
      </c>
      <c r="U418" s="5">
        <v>3.2786885245901641E-2</v>
      </c>
      <c r="V418">
        <v>4</v>
      </c>
      <c r="W418">
        <v>0.34821428571428498</v>
      </c>
      <c r="X418">
        <v>0.125</v>
      </c>
      <c r="Y418">
        <v>151</v>
      </c>
      <c r="Z418">
        <v>4</v>
      </c>
      <c r="AA418">
        <v>37.75</v>
      </c>
      <c r="AB418">
        <v>0.217391304347826</v>
      </c>
      <c r="AC418">
        <v>0.108695652173913</v>
      </c>
      <c r="AD418">
        <v>69</v>
      </c>
      <c r="AE418">
        <v>1</v>
      </c>
      <c r="AF418">
        <v>69</v>
      </c>
      <c r="AG418" s="3">
        <v>44727</v>
      </c>
    </row>
    <row r="419" spans="1:34" hidden="1" x14ac:dyDescent="0.25">
      <c r="A419" t="s">
        <v>25</v>
      </c>
      <c r="B419" t="s">
        <v>17</v>
      </c>
      <c r="C419" t="s">
        <v>301</v>
      </c>
      <c r="D419" t="s">
        <v>63</v>
      </c>
      <c r="E419">
        <v>641482</v>
      </c>
      <c r="F419" t="s">
        <v>61</v>
      </c>
      <c r="G419">
        <v>1.05366</v>
      </c>
      <c r="H419">
        <v>3</v>
      </c>
      <c r="I419" t="s">
        <v>374</v>
      </c>
      <c r="J419" t="s">
        <v>50</v>
      </c>
      <c r="K419">
        <v>622534</v>
      </c>
      <c r="M419">
        <v>102.3</v>
      </c>
      <c r="N419">
        <v>176</v>
      </c>
      <c r="O419">
        <v>135</v>
      </c>
      <c r="P419">
        <v>2.2222222222222223E-2</v>
      </c>
      <c r="Q419">
        <v>3</v>
      </c>
      <c r="R419">
        <v>102.92</v>
      </c>
      <c r="S419">
        <v>44</v>
      </c>
      <c r="T419">
        <v>36</v>
      </c>
      <c r="U419" s="5">
        <v>0</v>
      </c>
      <c r="V419">
        <v>0</v>
      </c>
      <c r="W419">
        <v>0.30864197530864101</v>
      </c>
      <c r="X419">
        <v>0.11111111111111099</v>
      </c>
      <c r="Y419">
        <v>248</v>
      </c>
      <c r="Z419">
        <v>6</v>
      </c>
      <c r="AA419">
        <v>41.333333333333336</v>
      </c>
      <c r="AB419">
        <v>0.321678321678321</v>
      </c>
      <c r="AC419">
        <v>0.111888111888111</v>
      </c>
      <c r="AD419">
        <v>217</v>
      </c>
      <c r="AE419">
        <v>5</v>
      </c>
      <c r="AF419">
        <v>43.4</v>
      </c>
      <c r="AG419" s="3">
        <v>44727</v>
      </c>
    </row>
    <row r="420" spans="1:34" hidden="1" x14ac:dyDescent="0.25">
      <c r="A420" t="s">
        <v>27</v>
      </c>
      <c r="B420" t="s">
        <v>2</v>
      </c>
      <c r="C420" t="s">
        <v>375</v>
      </c>
      <c r="D420" t="s">
        <v>63</v>
      </c>
      <c r="E420">
        <v>669145</v>
      </c>
      <c r="F420" t="s">
        <v>51</v>
      </c>
      <c r="G420">
        <v>1.0879000000000001</v>
      </c>
      <c r="H420">
        <v>7</v>
      </c>
      <c r="I420" t="s">
        <v>226</v>
      </c>
      <c r="J420" t="s">
        <v>50</v>
      </c>
      <c r="K420">
        <v>656305</v>
      </c>
      <c r="L420">
        <v>4.9000000000000004</v>
      </c>
      <c r="M420">
        <v>104.28</v>
      </c>
      <c r="N420">
        <v>224</v>
      </c>
      <c r="O420">
        <v>144</v>
      </c>
      <c r="P420">
        <v>5.5555555555555552E-2</v>
      </c>
      <c r="Q420">
        <v>8</v>
      </c>
      <c r="R420">
        <v>103.619999999999</v>
      </c>
      <c r="S420">
        <v>39</v>
      </c>
      <c r="T420">
        <v>31</v>
      </c>
      <c r="U420" s="5">
        <v>3.2258064516129031E-2</v>
      </c>
      <c r="V420">
        <v>1</v>
      </c>
      <c r="W420">
        <v>0.28365384615384598</v>
      </c>
      <c r="X420">
        <v>0.16346153846153799</v>
      </c>
      <c r="Y420">
        <v>266</v>
      </c>
      <c r="Z420">
        <v>15</v>
      </c>
      <c r="AA420">
        <v>17.733333333333334</v>
      </c>
      <c r="AB420">
        <v>0.29281767955801102</v>
      </c>
      <c r="AC420">
        <v>0.16574585635359099</v>
      </c>
      <c r="AD420">
        <v>224</v>
      </c>
      <c r="AE420">
        <v>11</v>
      </c>
      <c r="AF420">
        <v>20.363636363636363</v>
      </c>
      <c r="AG420" s="3">
        <v>44727</v>
      </c>
      <c r="AH420">
        <v>1</v>
      </c>
    </row>
    <row r="421" spans="1:34" hidden="1" x14ac:dyDescent="0.25">
      <c r="A421" t="s">
        <v>1</v>
      </c>
      <c r="B421" t="s">
        <v>28</v>
      </c>
      <c r="C421" t="s">
        <v>94</v>
      </c>
      <c r="D421" t="s">
        <v>50</v>
      </c>
      <c r="E421">
        <v>607200</v>
      </c>
      <c r="F421" t="s">
        <v>61</v>
      </c>
      <c r="G421">
        <v>1.2186599999999999</v>
      </c>
      <c r="H421">
        <v>4</v>
      </c>
      <c r="I421" t="s">
        <v>88</v>
      </c>
      <c r="J421" t="s">
        <v>63</v>
      </c>
      <c r="K421">
        <v>621566</v>
      </c>
      <c r="M421">
        <v>105.32</v>
      </c>
      <c r="N421">
        <v>277</v>
      </c>
      <c r="O421">
        <v>176</v>
      </c>
      <c r="P421">
        <v>4.5454545454545456E-2</v>
      </c>
      <c r="Q421">
        <v>8</v>
      </c>
      <c r="R421">
        <v>106.34</v>
      </c>
      <c r="S421">
        <v>181</v>
      </c>
      <c r="T421">
        <v>117</v>
      </c>
      <c r="U421" s="5">
        <v>5.128205128205128E-2</v>
      </c>
      <c r="V421">
        <v>6</v>
      </c>
      <c r="W421">
        <v>0.24719101123595499</v>
      </c>
      <c r="X421">
        <v>0.106741573033707</v>
      </c>
      <c r="Y421">
        <v>253</v>
      </c>
      <c r="Z421">
        <v>7</v>
      </c>
      <c r="AA421">
        <v>36.142857142857146</v>
      </c>
      <c r="AB421">
        <v>0.29347826086956502</v>
      </c>
      <c r="AC421">
        <v>0.13043478260869501</v>
      </c>
      <c r="AD421">
        <v>127</v>
      </c>
      <c r="AE421">
        <v>4</v>
      </c>
      <c r="AF421">
        <v>31.75</v>
      </c>
      <c r="AG421" s="3">
        <v>44727</v>
      </c>
    </row>
    <row r="422" spans="1:34" hidden="1" x14ac:dyDescent="0.25">
      <c r="A422" t="s">
        <v>1</v>
      </c>
      <c r="B422" t="s">
        <v>28</v>
      </c>
      <c r="C422" t="s">
        <v>94</v>
      </c>
      <c r="D422" t="s">
        <v>50</v>
      </c>
      <c r="E422">
        <v>607200</v>
      </c>
      <c r="F422" t="s">
        <v>61</v>
      </c>
      <c r="G422">
        <v>1.2186599999999999</v>
      </c>
      <c r="H422">
        <v>9</v>
      </c>
      <c r="I422" t="s">
        <v>220</v>
      </c>
      <c r="J422" t="s">
        <v>63</v>
      </c>
      <c r="K422">
        <v>671739</v>
      </c>
      <c r="M422">
        <v>101.8</v>
      </c>
      <c r="N422">
        <v>65</v>
      </c>
      <c r="O422">
        <v>49</v>
      </c>
      <c r="P422">
        <v>4.0816326530612242E-2</v>
      </c>
      <c r="Q422">
        <v>2</v>
      </c>
      <c r="R422">
        <v>102.9</v>
      </c>
      <c r="S422">
        <v>43</v>
      </c>
      <c r="T422">
        <v>34</v>
      </c>
      <c r="U422" s="5">
        <v>5.8823529411764705E-2</v>
      </c>
      <c r="V422">
        <v>2</v>
      </c>
      <c r="W422">
        <v>0.24719101123595499</v>
      </c>
      <c r="X422">
        <v>0.106741573033707</v>
      </c>
      <c r="Y422">
        <v>253</v>
      </c>
      <c r="Z422">
        <v>7</v>
      </c>
      <c r="AA422">
        <v>36.142857142857146</v>
      </c>
      <c r="AB422">
        <v>0.29347826086956502</v>
      </c>
      <c r="AC422">
        <v>0.13043478260869501</v>
      </c>
      <c r="AD422">
        <v>127</v>
      </c>
      <c r="AE422">
        <v>4</v>
      </c>
      <c r="AF422">
        <v>31.75</v>
      </c>
      <c r="AG422" s="3">
        <v>44727</v>
      </c>
    </row>
    <row r="423" spans="1:34" hidden="1" x14ac:dyDescent="0.25">
      <c r="A423" t="s">
        <v>11</v>
      </c>
      <c r="B423" t="s">
        <v>12</v>
      </c>
      <c r="C423" t="s">
        <v>143</v>
      </c>
      <c r="D423" t="s">
        <v>63</v>
      </c>
      <c r="E423">
        <v>542881</v>
      </c>
      <c r="F423" t="s">
        <v>61</v>
      </c>
      <c r="G423">
        <v>1.2971999999999999</v>
      </c>
      <c r="H423">
        <v>2</v>
      </c>
      <c r="I423" t="s">
        <v>137</v>
      </c>
      <c r="J423" t="s">
        <v>50</v>
      </c>
      <c r="K423">
        <v>545361</v>
      </c>
      <c r="M423">
        <v>105.92</v>
      </c>
      <c r="N423">
        <v>224</v>
      </c>
      <c r="O423">
        <v>133</v>
      </c>
      <c r="P423">
        <v>0.12030075187969924</v>
      </c>
      <c r="Q423">
        <v>16</v>
      </c>
      <c r="R423">
        <v>106.12</v>
      </c>
      <c r="S423">
        <v>57</v>
      </c>
      <c r="T423">
        <v>33</v>
      </c>
      <c r="U423" s="5">
        <v>9.0909090909090912E-2</v>
      </c>
      <c r="V423">
        <v>3</v>
      </c>
      <c r="W423">
        <v>0.26190476190476097</v>
      </c>
      <c r="X423">
        <v>0.13095238095237999</v>
      </c>
      <c r="Y423">
        <v>235</v>
      </c>
      <c r="Z423">
        <v>6</v>
      </c>
      <c r="AA423">
        <v>39.166666666666664</v>
      </c>
      <c r="AB423">
        <v>0.2890625</v>
      </c>
      <c r="AC423">
        <v>0.140625</v>
      </c>
      <c r="AD423">
        <v>179</v>
      </c>
      <c r="AE423">
        <v>4</v>
      </c>
      <c r="AF423">
        <v>44.75</v>
      </c>
      <c r="AG423" s="3">
        <v>44727</v>
      </c>
    </row>
    <row r="424" spans="1:34" hidden="1" x14ac:dyDescent="0.25">
      <c r="A424" t="s">
        <v>26</v>
      </c>
      <c r="B424" t="s">
        <v>10</v>
      </c>
      <c r="C424" t="s">
        <v>65</v>
      </c>
      <c r="D424" t="s">
        <v>50</v>
      </c>
      <c r="E424">
        <v>677651</v>
      </c>
      <c r="F424" t="s">
        <v>51</v>
      </c>
      <c r="G424">
        <v>0.93194999999999995</v>
      </c>
      <c r="H424">
        <v>6</v>
      </c>
      <c r="I424" t="s">
        <v>114</v>
      </c>
      <c r="J424" t="s">
        <v>63</v>
      </c>
      <c r="K424">
        <v>663993</v>
      </c>
      <c r="M424">
        <v>102.98</v>
      </c>
      <c r="N424">
        <v>223</v>
      </c>
      <c r="O424">
        <v>155</v>
      </c>
      <c r="P424">
        <v>5.1612903225806452E-2</v>
      </c>
      <c r="Q424">
        <v>8</v>
      </c>
      <c r="R424">
        <v>102.76</v>
      </c>
      <c r="S424">
        <v>162</v>
      </c>
      <c r="T424">
        <v>111</v>
      </c>
      <c r="U424" s="5">
        <v>3.6036036036036036E-2</v>
      </c>
      <c r="V424">
        <v>4</v>
      </c>
      <c r="W424">
        <v>0.34730538922155602</v>
      </c>
      <c r="X424">
        <v>0.19760479041916101</v>
      </c>
      <c r="Y424">
        <v>246</v>
      </c>
      <c r="Z424">
        <v>11</v>
      </c>
      <c r="AA424">
        <v>22.363636363636363</v>
      </c>
      <c r="AB424">
        <v>0.34722222222222199</v>
      </c>
      <c r="AC424">
        <v>0.180555555555555</v>
      </c>
      <c r="AD424">
        <v>110</v>
      </c>
      <c r="AE424">
        <v>4</v>
      </c>
      <c r="AF424">
        <v>27.5</v>
      </c>
      <c r="AG424" s="3">
        <v>44727</v>
      </c>
    </row>
    <row r="425" spans="1:34" hidden="1" x14ac:dyDescent="0.25">
      <c r="A425" t="s">
        <v>7</v>
      </c>
      <c r="B425" t="s">
        <v>8</v>
      </c>
      <c r="C425" t="s">
        <v>117</v>
      </c>
      <c r="D425" t="s">
        <v>63</v>
      </c>
      <c r="E425">
        <v>596295</v>
      </c>
      <c r="F425" t="s">
        <v>61</v>
      </c>
      <c r="G425">
        <v>1.2196799999999999</v>
      </c>
      <c r="H425">
        <v>4</v>
      </c>
      <c r="I425" t="s">
        <v>266</v>
      </c>
      <c r="J425" t="s">
        <v>50</v>
      </c>
      <c r="K425">
        <v>660757</v>
      </c>
      <c r="M425">
        <v>105.42</v>
      </c>
      <c r="N425">
        <v>70</v>
      </c>
      <c r="O425">
        <v>59</v>
      </c>
      <c r="P425">
        <v>0</v>
      </c>
      <c r="Q425">
        <v>0</v>
      </c>
      <c r="R425">
        <v>106.759999999999</v>
      </c>
      <c r="S425">
        <v>22</v>
      </c>
      <c r="T425">
        <v>18</v>
      </c>
      <c r="U425" s="5">
        <v>0</v>
      </c>
      <c r="V425">
        <v>0</v>
      </c>
      <c r="W425">
        <v>0.29508196721311403</v>
      </c>
      <c r="X425">
        <v>0.12568306010928901</v>
      </c>
      <c r="Y425">
        <v>247</v>
      </c>
      <c r="Z425">
        <v>8</v>
      </c>
      <c r="AA425">
        <v>30.875</v>
      </c>
      <c r="AB425">
        <v>0.29710144927536197</v>
      </c>
      <c r="AC425">
        <v>0.14492753623188401</v>
      </c>
      <c r="AD425">
        <v>191</v>
      </c>
      <c r="AE425">
        <v>8</v>
      </c>
      <c r="AF425">
        <v>23.875</v>
      </c>
      <c r="AG425" s="3">
        <v>44727</v>
      </c>
    </row>
    <row r="426" spans="1:34" hidden="1" x14ac:dyDescent="0.25">
      <c r="A426" t="s">
        <v>16</v>
      </c>
      <c r="B426" t="s">
        <v>14</v>
      </c>
      <c r="C426" t="s">
        <v>318</v>
      </c>
      <c r="D426" t="s">
        <v>50</v>
      </c>
      <c r="E426">
        <v>669203</v>
      </c>
      <c r="F426" t="s">
        <v>51</v>
      </c>
      <c r="G426">
        <v>1.1459699999999999</v>
      </c>
      <c r="H426">
        <v>4</v>
      </c>
      <c r="I426" t="s">
        <v>156</v>
      </c>
      <c r="J426" t="s">
        <v>50</v>
      </c>
      <c r="K426">
        <v>624413</v>
      </c>
      <c r="M426">
        <v>104.66</v>
      </c>
      <c r="N426">
        <v>263</v>
      </c>
      <c r="O426">
        <v>182</v>
      </c>
      <c r="P426">
        <v>9.8901098901098897E-2</v>
      </c>
      <c r="Q426">
        <v>18</v>
      </c>
      <c r="R426">
        <v>105.58</v>
      </c>
      <c r="S426">
        <v>201</v>
      </c>
      <c r="T426">
        <v>142</v>
      </c>
      <c r="U426" s="5">
        <v>9.8591549295774641E-2</v>
      </c>
      <c r="V426">
        <v>14</v>
      </c>
      <c r="W426">
        <v>0.27840909090909</v>
      </c>
      <c r="X426">
        <v>9.6590909090909005E-2</v>
      </c>
      <c r="Y426">
        <v>289</v>
      </c>
      <c r="Z426">
        <v>9</v>
      </c>
      <c r="AA426">
        <v>32.111111111111114</v>
      </c>
      <c r="AB426">
        <v>0.36</v>
      </c>
      <c r="AC426">
        <v>0.13</v>
      </c>
      <c r="AD426">
        <v>160</v>
      </c>
      <c r="AE426">
        <v>7</v>
      </c>
      <c r="AF426">
        <v>22.857142857142858</v>
      </c>
      <c r="AG426" s="3">
        <v>44727</v>
      </c>
    </row>
    <row r="427" spans="1:34" hidden="1" x14ac:dyDescent="0.25">
      <c r="A427" t="s">
        <v>8</v>
      </c>
      <c r="B427" t="s">
        <v>12</v>
      </c>
      <c r="C427" t="s">
        <v>143</v>
      </c>
      <c r="D427" t="s">
        <v>63</v>
      </c>
      <c r="E427">
        <v>542881</v>
      </c>
      <c r="F427" t="s">
        <v>51</v>
      </c>
      <c r="G427">
        <v>1.1107800000000001</v>
      </c>
      <c r="H427">
        <v>9</v>
      </c>
      <c r="I427" t="s">
        <v>291</v>
      </c>
      <c r="J427" t="s">
        <v>50</v>
      </c>
      <c r="K427">
        <v>553869</v>
      </c>
      <c r="M427">
        <v>100.5</v>
      </c>
      <c r="N427">
        <v>177</v>
      </c>
      <c r="O427">
        <v>129</v>
      </c>
      <c r="P427">
        <v>3.1007751937984496E-2</v>
      </c>
      <c r="Q427">
        <v>4</v>
      </c>
      <c r="R427">
        <v>102.42</v>
      </c>
      <c r="S427">
        <v>65</v>
      </c>
      <c r="T427">
        <v>52</v>
      </c>
      <c r="U427" s="5">
        <v>1.9230769230769232E-2</v>
      </c>
      <c r="V427">
        <v>1</v>
      </c>
      <c r="W427">
        <v>0.27450980392156799</v>
      </c>
      <c r="X427">
        <v>0.12745098039215599</v>
      </c>
      <c r="Y427">
        <v>286</v>
      </c>
      <c r="Z427">
        <v>7</v>
      </c>
      <c r="AA427">
        <v>40.857142857142854</v>
      </c>
      <c r="AB427">
        <v>0.30188679245283001</v>
      </c>
      <c r="AC427">
        <v>0.13207547169811301</v>
      </c>
      <c r="AD427">
        <v>221</v>
      </c>
      <c r="AE427">
        <v>5</v>
      </c>
      <c r="AF427">
        <v>44.2</v>
      </c>
      <c r="AG427" s="3">
        <v>44739</v>
      </c>
    </row>
    <row r="428" spans="1:34" hidden="1" x14ac:dyDescent="0.25">
      <c r="A428" t="s">
        <v>25</v>
      </c>
      <c r="B428" t="s">
        <v>17</v>
      </c>
      <c r="C428" t="s">
        <v>301</v>
      </c>
      <c r="D428" t="s">
        <v>63</v>
      </c>
      <c r="E428">
        <v>641482</v>
      </c>
      <c r="F428" t="s">
        <v>61</v>
      </c>
      <c r="G428">
        <v>1.05366</v>
      </c>
      <c r="H428">
        <v>4</v>
      </c>
      <c r="I428" t="s">
        <v>81</v>
      </c>
      <c r="J428" t="s">
        <v>50</v>
      </c>
      <c r="K428">
        <v>668227</v>
      </c>
      <c r="M428">
        <v>103.4</v>
      </c>
      <c r="N428">
        <v>244</v>
      </c>
      <c r="O428">
        <v>172</v>
      </c>
      <c r="P428">
        <v>4.0697674418604654E-2</v>
      </c>
      <c r="Q428">
        <v>7</v>
      </c>
      <c r="R428">
        <v>103.28</v>
      </c>
      <c r="S428">
        <v>51</v>
      </c>
      <c r="T428">
        <v>40</v>
      </c>
      <c r="U428" s="5">
        <v>2.5000000000000001E-2</v>
      </c>
      <c r="V428">
        <v>1</v>
      </c>
      <c r="W428">
        <v>0.30864197530864101</v>
      </c>
      <c r="X428">
        <v>0.11111111111111099</v>
      </c>
      <c r="Y428">
        <v>248</v>
      </c>
      <c r="Z428">
        <v>6</v>
      </c>
      <c r="AA428">
        <v>41.333333333333336</v>
      </c>
      <c r="AB428">
        <v>0.321678321678321</v>
      </c>
      <c r="AC428">
        <v>0.111888111888111</v>
      </c>
      <c r="AD428">
        <v>217</v>
      </c>
      <c r="AE428">
        <v>5</v>
      </c>
      <c r="AF428">
        <v>43.4</v>
      </c>
      <c r="AG428" s="3">
        <v>44727</v>
      </c>
    </row>
    <row r="429" spans="1:34" hidden="1" x14ac:dyDescent="0.25">
      <c r="A429" t="s">
        <v>15</v>
      </c>
      <c r="B429" t="s">
        <v>22</v>
      </c>
      <c r="C429" t="s">
        <v>157</v>
      </c>
      <c r="D429" t="s">
        <v>63</v>
      </c>
      <c r="E429">
        <v>594835</v>
      </c>
      <c r="F429" t="s">
        <v>61</v>
      </c>
      <c r="G429">
        <v>1.04</v>
      </c>
      <c r="H429">
        <v>7</v>
      </c>
      <c r="I429" t="s">
        <v>372</v>
      </c>
      <c r="J429" t="s">
        <v>50</v>
      </c>
      <c r="K429">
        <v>680777</v>
      </c>
      <c r="M429">
        <v>103.1</v>
      </c>
      <c r="N429">
        <v>152</v>
      </c>
      <c r="O429">
        <v>89</v>
      </c>
      <c r="P429">
        <v>4.49438202247191E-2</v>
      </c>
      <c r="Q429">
        <v>4</v>
      </c>
      <c r="R429">
        <v>104.48</v>
      </c>
      <c r="S429">
        <v>47</v>
      </c>
      <c r="T429">
        <v>31</v>
      </c>
      <c r="U429" s="5">
        <v>3.2258064516129031E-2</v>
      </c>
      <c r="V429">
        <v>1</v>
      </c>
      <c r="W429">
        <v>0.28155339805825202</v>
      </c>
      <c r="X429">
        <v>0.12621359223300899</v>
      </c>
      <c r="Y429">
        <v>269</v>
      </c>
      <c r="Z429">
        <v>12</v>
      </c>
      <c r="AA429">
        <v>22.416666666666668</v>
      </c>
      <c r="AB429">
        <v>0.29447852760736198</v>
      </c>
      <c r="AC429">
        <v>0.122699386503067</v>
      </c>
      <c r="AD429">
        <v>212</v>
      </c>
      <c r="AE429">
        <v>9</v>
      </c>
      <c r="AF429">
        <v>23.555555555555557</v>
      </c>
      <c r="AG429" s="3">
        <v>44727</v>
      </c>
    </row>
    <row r="430" spans="1:34" hidden="1" x14ac:dyDescent="0.25">
      <c r="A430" t="s">
        <v>18</v>
      </c>
      <c r="B430" t="s">
        <v>3</v>
      </c>
      <c r="C430" t="s">
        <v>373</v>
      </c>
      <c r="D430" t="s">
        <v>50</v>
      </c>
      <c r="E430">
        <v>670174</v>
      </c>
      <c r="F430" t="s">
        <v>61</v>
      </c>
      <c r="G430">
        <v>0.98</v>
      </c>
      <c r="H430">
        <v>7</v>
      </c>
      <c r="I430" t="s">
        <v>106</v>
      </c>
      <c r="J430" t="s">
        <v>50</v>
      </c>
      <c r="K430">
        <v>669221</v>
      </c>
      <c r="M430">
        <v>102.22</v>
      </c>
      <c r="N430">
        <v>229</v>
      </c>
      <c r="O430">
        <v>147</v>
      </c>
      <c r="P430">
        <v>4.7619047619047616E-2</v>
      </c>
      <c r="Q430">
        <v>7</v>
      </c>
      <c r="R430">
        <v>102.42</v>
      </c>
      <c r="S430">
        <v>164</v>
      </c>
      <c r="T430">
        <v>111</v>
      </c>
      <c r="U430" s="5">
        <v>2.7027027027027029E-2</v>
      </c>
      <c r="V430">
        <v>3</v>
      </c>
      <c r="W430">
        <v>0.27272727272727199</v>
      </c>
      <c r="X430">
        <v>0.18181818181818099</v>
      </c>
      <c r="Y430">
        <v>18</v>
      </c>
      <c r="Z430">
        <v>1</v>
      </c>
      <c r="AA430">
        <v>18</v>
      </c>
      <c r="AB430">
        <v>0.14285714285714199</v>
      </c>
      <c r="AC430">
        <v>0.14285714285714199</v>
      </c>
      <c r="AD430">
        <v>10</v>
      </c>
      <c r="AE430">
        <v>0</v>
      </c>
      <c r="AF430">
        <v>0</v>
      </c>
      <c r="AG430" s="3">
        <v>44727</v>
      </c>
    </row>
    <row r="431" spans="1:34" hidden="1" x14ac:dyDescent="0.25">
      <c r="A431" t="s">
        <v>11</v>
      </c>
      <c r="B431" t="s">
        <v>12</v>
      </c>
      <c r="C431" t="s">
        <v>143</v>
      </c>
      <c r="D431" t="s">
        <v>63</v>
      </c>
      <c r="E431">
        <v>542881</v>
      </c>
      <c r="F431" t="s">
        <v>61</v>
      </c>
      <c r="G431">
        <v>1.1350500000000001</v>
      </c>
      <c r="H431">
        <v>3</v>
      </c>
      <c r="I431" t="s">
        <v>138</v>
      </c>
      <c r="J431" t="s">
        <v>63</v>
      </c>
      <c r="K431">
        <v>660271</v>
      </c>
      <c r="M431">
        <v>105.92</v>
      </c>
      <c r="N431">
        <v>258</v>
      </c>
      <c r="O431">
        <v>170</v>
      </c>
      <c r="P431">
        <v>7.6470588235294124E-2</v>
      </c>
      <c r="Q431">
        <v>13</v>
      </c>
      <c r="R431">
        <v>103.78</v>
      </c>
      <c r="S431">
        <v>91</v>
      </c>
      <c r="T431">
        <v>61</v>
      </c>
      <c r="U431" s="5">
        <v>4.9180327868852458E-2</v>
      </c>
      <c r="V431">
        <v>3</v>
      </c>
      <c r="W431">
        <v>0.26190476190476097</v>
      </c>
      <c r="X431">
        <v>0.13095238095237999</v>
      </c>
      <c r="Y431">
        <v>235</v>
      </c>
      <c r="Z431">
        <v>6</v>
      </c>
      <c r="AA431">
        <v>39.166666666666664</v>
      </c>
      <c r="AB431">
        <v>0.17499999999999999</v>
      </c>
      <c r="AC431">
        <v>0.1</v>
      </c>
      <c r="AD431">
        <v>56</v>
      </c>
      <c r="AE431">
        <v>2</v>
      </c>
      <c r="AF431">
        <v>28</v>
      </c>
      <c r="AG431" s="3">
        <v>44727</v>
      </c>
    </row>
    <row r="432" spans="1:34" hidden="1" x14ac:dyDescent="0.25">
      <c r="A432" t="s">
        <v>27</v>
      </c>
      <c r="B432" t="s">
        <v>2</v>
      </c>
      <c r="C432" t="s">
        <v>375</v>
      </c>
      <c r="D432" t="s">
        <v>63</v>
      </c>
      <c r="E432">
        <v>669145</v>
      </c>
      <c r="F432" t="s">
        <v>51</v>
      </c>
      <c r="G432">
        <v>1.0879000000000001</v>
      </c>
      <c r="H432">
        <v>5</v>
      </c>
      <c r="I432" t="s">
        <v>168</v>
      </c>
      <c r="J432" t="s">
        <v>50</v>
      </c>
      <c r="K432">
        <v>606192</v>
      </c>
      <c r="L432">
        <v>3.9</v>
      </c>
      <c r="M432">
        <v>104.06</v>
      </c>
      <c r="N432">
        <v>155</v>
      </c>
      <c r="O432">
        <v>104</v>
      </c>
      <c r="P432">
        <v>2.8846153846153848E-2</v>
      </c>
      <c r="Q432">
        <v>3</v>
      </c>
      <c r="R432">
        <v>105.3</v>
      </c>
      <c r="S432">
        <v>23</v>
      </c>
      <c r="T432">
        <v>18</v>
      </c>
      <c r="U432" s="5">
        <v>0</v>
      </c>
      <c r="V432">
        <v>0</v>
      </c>
      <c r="W432">
        <v>0.28365384615384598</v>
      </c>
      <c r="X432">
        <v>0.16346153846153799</v>
      </c>
      <c r="Y432">
        <v>266</v>
      </c>
      <c r="Z432">
        <v>15</v>
      </c>
      <c r="AA432">
        <v>17.733333333333334</v>
      </c>
      <c r="AB432">
        <v>0.29281767955801102</v>
      </c>
      <c r="AC432">
        <v>0.16574585635359099</v>
      </c>
      <c r="AD432">
        <v>224</v>
      </c>
      <c r="AE432">
        <v>11</v>
      </c>
      <c r="AF432">
        <v>20.363636363636363</v>
      </c>
      <c r="AG432" s="3">
        <v>44727</v>
      </c>
      <c r="AH432">
        <v>1</v>
      </c>
    </row>
    <row r="433" spans="1:34" hidden="1" x14ac:dyDescent="0.25">
      <c r="A433" t="s">
        <v>12</v>
      </c>
      <c r="B433" t="s">
        <v>11</v>
      </c>
      <c r="C433" t="s">
        <v>339</v>
      </c>
      <c r="D433" t="s">
        <v>63</v>
      </c>
      <c r="E433">
        <v>672282</v>
      </c>
      <c r="F433" t="s">
        <v>51</v>
      </c>
      <c r="G433">
        <v>1.2971999999999999</v>
      </c>
      <c r="H433">
        <v>3</v>
      </c>
      <c r="I433" t="s">
        <v>93</v>
      </c>
      <c r="J433" t="s">
        <v>50</v>
      </c>
      <c r="K433">
        <v>607208</v>
      </c>
      <c r="L433">
        <v>3.1</v>
      </c>
      <c r="M433">
        <v>102.7</v>
      </c>
      <c r="N433">
        <v>263</v>
      </c>
      <c r="O433">
        <v>194</v>
      </c>
      <c r="P433">
        <v>3.608247422680412E-2</v>
      </c>
      <c r="Q433">
        <v>7</v>
      </c>
      <c r="R433">
        <v>102.9</v>
      </c>
      <c r="S433">
        <v>71</v>
      </c>
      <c r="T433">
        <v>53</v>
      </c>
      <c r="U433" s="5">
        <v>3.7735849056603772E-2</v>
      </c>
      <c r="V433">
        <v>2</v>
      </c>
      <c r="W433">
        <v>0.29452054794520499</v>
      </c>
      <c r="X433">
        <v>0.150684931506849</v>
      </c>
      <c r="Y433">
        <v>197</v>
      </c>
      <c r="Z433">
        <v>7</v>
      </c>
      <c r="AA433">
        <v>28.142857142857142</v>
      </c>
      <c r="AB433">
        <v>0.29090909090909001</v>
      </c>
      <c r="AC433">
        <v>0.145454545454545</v>
      </c>
      <c r="AD433">
        <v>154</v>
      </c>
      <c r="AE433">
        <v>4</v>
      </c>
      <c r="AF433">
        <v>38.5</v>
      </c>
      <c r="AG433" s="3">
        <v>44727</v>
      </c>
      <c r="AH433">
        <v>1</v>
      </c>
    </row>
    <row r="434" spans="1:34" hidden="1" x14ac:dyDescent="0.25">
      <c r="A434" t="s">
        <v>3</v>
      </c>
      <c r="B434" t="s">
        <v>18</v>
      </c>
      <c r="C434" t="s">
        <v>160</v>
      </c>
      <c r="D434" t="s">
        <v>50</v>
      </c>
      <c r="E434">
        <v>621076</v>
      </c>
      <c r="F434" t="s">
        <v>51</v>
      </c>
      <c r="G434">
        <v>0.98</v>
      </c>
      <c r="H434">
        <v>6</v>
      </c>
      <c r="I434" t="s">
        <v>59</v>
      </c>
      <c r="J434" t="s">
        <v>50</v>
      </c>
      <c r="K434">
        <v>596115</v>
      </c>
      <c r="M434">
        <v>102.4</v>
      </c>
      <c r="N434">
        <v>239</v>
      </c>
      <c r="O434">
        <v>139</v>
      </c>
      <c r="P434">
        <v>6.4748201438848921E-2</v>
      </c>
      <c r="Q434">
        <v>9</v>
      </c>
      <c r="R434">
        <v>102.69999999999899</v>
      </c>
      <c r="S434">
        <v>184</v>
      </c>
      <c r="T434">
        <v>109</v>
      </c>
      <c r="U434" s="5">
        <v>5.5045871559633031E-2</v>
      </c>
      <c r="V434">
        <v>6</v>
      </c>
      <c r="W434">
        <v>0.31666666666666599</v>
      </c>
      <c r="X434">
        <v>0.141666666666666</v>
      </c>
      <c r="Y434">
        <v>160</v>
      </c>
      <c r="Z434">
        <v>9</v>
      </c>
      <c r="AA434">
        <v>17.777777777777779</v>
      </c>
      <c r="AB434">
        <v>0.34482758620689602</v>
      </c>
      <c r="AC434">
        <v>0.13793103448275801</v>
      </c>
      <c r="AD434">
        <v>80</v>
      </c>
      <c r="AE434">
        <v>4</v>
      </c>
      <c r="AF434">
        <v>20</v>
      </c>
      <c r="AG434" s="3">
        <v>44727</v>
      </c>
    </row>
    <row r="435" spans="1:34" hidden="1" x14ac:dyDescent="0.25">
      <c r="A435" t="s">
        <v>22</v>
      </c>
      <c r="B435" t="s">
        <v>15</v>
      </c>
      <c r="C435" t="s">
        <v>121</v>
      </c>
      <c r="D435" t="s">
        <v>50</v>
      </c>
      <c r="E435">
        <v>543243</v>
      </c>
      <c r="F435" t="s">
        <v>51</v>
      </c>
      <c r="G435">
        <v>1.04</v>
      </c>
      <c r="H435">
        <v>2</v>
      </c>
      <c r="I435" t="s">
        <v>328</v>
      </c>
      <c r="J435" t="s">
        <v>50</v>
      </c>
      <c r="K435">
        <v>664034</v>
      </c>
      <c r="M435">
        <v>101.72</v>
      </c>
      <c r="N435">
        <v>278</v>
      </c>
      <c r="O435">
        <v>208</v>
      </c>
      <c r="P435">
        <v>4.807692307692308E-2</v>
      </c>
      <c r="Q435">
        <v>10</v>
      </c>
      <c r="R435">
        <v>102.86</v>
      </c>
      <c r="S435">
        <v>212</v>
      </c>
      <c r="T435">
        <v>161</v>
      </c>
      <c r="U435" s="5">
        <v>4.9689440993788817E-2</v>
      </c>
      <c r="V435">
        <v>8</v>
      </c>
      <c r="W435">
        <v>0.25</v>
      </c>
      <c r="X435">
        <v>0.107142857142857</v>
      </c>
      <c r="Y435">
        <v>133</v>
      </c>
      <c r="Z435">
        <v>3</v>
      </c>
      <c r="AA435">
        <v>44.333333333333336</v>
      </c>
      <c r="AB435">
        <v>0.265306122448979</v>
      </c>
      <c r="AC435">
        <v>0.14285714285714199</v>
      </c>
      <c r="AD435">
        <v>78</v>
      </c>
      <c r="AE435">
        <v>2</v>
      </c>
      <c r="AF435">
        <v>39</v>
      </c>
      <c r="AG435" s="3">
        <v>44727</v>
      </c>
    </row>
    <row r="436" spans="1:34" hidden="1" x14ac:dyDescent="0.25">
      <c r="A436" t="s">
        <v>27</v>
      </c>
      <c r="B436" t="s">
        <v>2</v>
      </c>
      <c r="C436" t="s">
        <v>375</v>
      </c>
      <c r="D436" t="s">
        <v>63</v>
      </c>
      <c r="E436">
        <v>669145</v>
      </c>
      <c r="F436" t="s">
        <v>51</v>
      </c>
      <c r="G436">
        <v>1.0879000000000001</v>
      </c>
      <c r="H436">
        <v>3</v>
      </c>
      <c r="I436" t="s">
        <v>166</v>
      </c>
      <c r="J436" t="s">
        <v>50</v>
      </c>
      <c r="K436">
        <v>665489</v>
      </c>
      <c r="L436">
        <v>3.6</v>
      </c>
      <c r="M436">
        <v>108.12</v>
      </c>
      <c r="N436">
        <v>253</v>
      </c>
      <c r="O436">
        <v>183</v>
      </c>
      <c r="P436">
        <v>8.1967213114754092E-2</v>
      </c>
      <c r="Q436">
        <v>15</v>
      </c>
      <c r="R436">
        <v>109.18</v>
      </c>
      <c r="S436">
        <v>33</v>
      </c>
      <c r="T436">
        <v>27</v>
      </c>
      <c r="U436" s="5">
        <v>0.1111111111111111</v>
      </c>
      <c r="V436">
        <v>3</v>
      </c>
      <c r="W436">
        <v>0.28365384615384598</v>
      </c>
      <c r="X436">
        <v>0.16346153846153799</v>
      </c>
      <c r="Y436">
        <v>266</v>
      </c>
      <c r="Z436">
        <v>15</v>
      </c>
      <c r="AA436">
        <v>17.733333333333334</v>
      </c>
      <c r="AB436">
        <v>0.29281767955801102</v>
      </c>
      <c r="AC436">
        <v>0.16574585635359099</v>
      </c>
      <c r="AD436">
        <v>224</v>
      </c>
      <c r="AE436">
        <v>11</v>
      </c>
      <c r="AF436">
        <v>20.363636363636363</v>
      </c>
      <c r="AG436" s="3">
        <v>44727</v>
      </c>
      <c r="AH436">
        <v>1</v>
      </c>
    </row>
    <row r="437" spans="1:34" hidden="1" x14ac:dyDescent="0.25">
      <c r="A437" t="s">
        <v>3</v>
      </c>
      <c r="B437" t="s">
        <v>18</v>
      </c>
      <c r="C437" t="s">
        <v>160</v>
      </c>
      <c r="D437" t="s">
        <v>50</v>
      </c>
      <c r="E437">
        <v>621076</v>
      </c>
      <c r="F437" t="s">
        <v>51</v>
      </c>
      <c r="G437">
        <v>0.98</v>
      </c>
      <c r="H437">
        <v>4</v>
      </c>
      <c r="I437" t="s">
        <v>58</v>
      </c>
      <c r="J437" t="s">
        <v>50</v>
      </c>
      <c r="K437">
        <v>593428</v>
      </c>
      <c r="M437">
        <v>101.9</v>
      </c>
      <c r="N437">
        <v>251</v>
      </c>
      <c r="O437">
        <v>175</v>
      </c>
      <c r="P437">
        <v>3.4285714285714287E-2</v>
      </c>
      <c r="Q437">
        <v>6</v>
      </c>
      <c r="R437">
        <v>102</v>
      </c>
      <c r="S437">
        <v>194</v>
      </c>
      <c r="T437">
        <v>132</v>
      </c>
      <c r="U437" s="5">
        <v>3.787878787878788E-2</v>
      </c>
      <c r="V437">
        <v>5</v>
      </c>
      <c r="W437">
        <v>0.31666666666666599</v>
      </c>
      <c r="X437">
        <v>0.141666666666666</v>
      </c>
      <c r="Y437">
        <v>160</v>
      </c>
      <c r="Z437">
        <v>9</v>
      </c>
      <c r="AA437">
        <v>17.777777777777779</v>
      </c>
      <c r="AB437">
        <v>0.34482758620689602</v>
      </c>
      <c r="AC437">
        <v>0.13793103448275801</v>
      </c>
      <c r="AD437">
        <v>80</v>
      </c>
      <c r="AE437">
        <v>4</v>
      </c>
      <c r="AF437">
        <v>20</v>
      </c>
      <c r="AG437" s="3">
        <v>44727</v>
      </c>
    </row>
    <row r="438" spans="1:34" hidden="1" x14ac:dyDescent="0.25">
      <c r="A438" t="s">
        <v>25</v>
      </c>
      <c r="B438" t="s">
        <v>17</v>
      </c>
      <c r="C438" t="s">
        <v>301</v>
      </c>
      <c r="D438" t="s">
        <v>63</v>
      </c>
      <c r="E438">
        <v>641482</v>
      </c>
      <c r="F438" t="s">
        <v>61</v>
      </c>
      <c r="G438">
        <v>1.05366</v>
      </c>
      <c r="H438">
        <v>1</v>
      </c>
      <c r="I438" t="s">
        <v>79</v>
      </c>
      <c r="J438" t="s">
        <v>50</v>
      </c>
      <c r="K438">
        <v>650490</v>
      </c>
      <c r="M438">
        <v>104.62</v>
      </c>
      <c r="N438">
        <v>211</v>
      </c>
      <c r="O438">
        <v>150</v>
      </c>
      <c r="P438">
        <v>0.02</v>
      </c>
      <c r="Q438">
        <v>3</v>
      </c>
      <c r="R438">
        <v>108.7</v>
      </c>
      <c r="S438">
        <v>59</v>
      </c>
      <c r="T438">
        <v>47</v>
      </c>
      <c r="U438" s="5">
        <v>4.2553191489361701E-2</v>
      </c>
      <c r="V438">
        <v>2</v>
      </c>
      <c r="W438">
        <v>0.30864197530864101</v>
      </c>
      <c r="X438">
        <v>0.11111111111111099</v>
      </c>
      <c r="Y438">
        <v>248</v>
      </c>
      <c r="Z438">
        <v>6</v>
      </c>
      <c r="AA438">
        <v>41.333333333333336</v>
      </c>
      <c r="AB438">
        <v>0.321678321678321</v>
      </c>
      <c r="AC438">
        <v>0.111888111888111</v>
      </c>
      <c r="AD438">
        <v>217</v>
      </c>
      <c r="AE438">
        <v>5</v>
      </c>
      <c r="AF438">
        <v>43.4</v>
      </c>
      <c r="AG438" s="3">
        <v>44727</v>
      </c>
    </row>
    <row r="439" spans="1:34" hidden="1" x14ac:dyDescent="0.25">
      <c r="A439" t="s">
        <v>17</v>
      </c>
      <c r="B439" t="s">
        <v>25</v>
      </c>
      <c r="C439" t="s">
        <v>269</v>
      </c>
      <c r="D439" t="s">
        <v>63</v>
      </c>
      <c r="E439">
        <v>656222</v>
      </c>
      <c r="F439" t="s">
        <v>51</v>
      </c>
      <c r="G439">
        <v>1.05366</v>
      </c>
      <c r="H439">
        <v>6</v>
      </c>
      <c r="I439" t="s">
        <v>275</v>
      </c>
      <c r="J439" t="s">
        <v>38</v>
      </c>
      <c r="K439">
        <v>543305</v>
      </c>
      <c r="M439">
        <v>98.9</v>
      </c>
      <c r="N439">
        <v>188</v>
      </c>
      <c r="O439">
        <v>119</v>
      </c>
      <c r="P439">
        <v>1.680672268907563E-2</v>
      </c>
      <c r="Q439">
        <v>2</v>
      </c>
      <c r="R439">
        <v>102.66</v>
      </c>
      <c r="S439">
        <v>55</v>
      </c>
      <c r="T439">
        <v>34</v>
      </c>
      <c r="U439" s="5">
        <v>2.9411764705882353E-2</v>
      </c>
      <c r="V439">
        <v>1</v>
      </c>
      <c r="W439">
        <v>0.233333333333333</v>
      </c>
      <c r="X439">
        <v>0.1</v>
      </c>
      <c r="Y439">
        <v>101</v>
      </c>
      <c r="Z439">
        <v>3</v>
      </c>
      <c r="AA439">
        <v>33.666666666666664</v>
      </c>
      <c r="AB439">
        <v>0.1875</v>
      </c>
      <c r="AC439">
        <v>0.10416666666666601</v>
      </c>
      <c r="AD439">
        <v>76</v>
      </c>
      <c r="AE439">
        <v>2</v>
      </c>
      <c r="AF439">
        <v>38</v>
      </c>
      <c r="AG439" s="3">
        <v>44728</v>
      </c>
    </row>
    <row r="440" spans="1:34" hidden="1" x14ac:dyDescent="0.25">
      <c r="A440" t="s">
        <v>17</v>
      </c>
      <c r="B440" t="s">
        <v>25</v>
      </c>
      <c r="C440" t="s">
        <v>269</v>
      </c>
      <c r="D440" t="s">
        <v>63</v>
      </c>
      <c r="E440">
        <v>656222</v>
      </c>
      <c r="F440" t="s">
        <v>51</v>
      </c>
      <c r="G440">
        <v>1.05366</v>
      </c>
      <c r="H440">
        <v>2</v>
      </c>
      <c r="I440" t="s">
        <v>254</v>
      </c>
      <c r="J440" t="s">
        <v>50</v>
      </c>
      <c r="K440">
        <v>592450</v>
      </c>
      <c r="M440">
        <v>107.7</v>
      </c>
      <c r="N440">
        <v>259</v>
      </c>
      <c r="O440">
        <v>168</v>
      </c>
      <c r="P440">
        <v>0.14880952380952381</v>
      </c>
      <c r="Q440">
        <v>25</v>
      </c>
      <c r="R440">
        <v>107.1</v>
      </c>
      <c r="S440">
        <v>80</v>
      </c>
      <c r="T440">
        <v>44</v>
      </c>
      <c r="U440" s="5">
        <v>0.13636363636363635</v>
      </c>
      <c r="V440">
        <v>6</v>
      </c>
      <c r="W440">
        <v>0.233333333333333</v>
      </c>
      <c r="X440">
        <v>0.1</v>
      </c>
      <c r="Y440">
        <v>101</v>
      </c>
      <c r="Z440">
        <v>3</v>
      </c>
      <c r="AA440">
        <v>33.666666666666664</v>
      </c>
      <c r="AB440">
        <v>0.1875</v>
      </c>
      <c r="AC440">
        <v>0.10416666666666601</v>
      </c>
      <c r="AD440">
        <v>76</v>
      </c>
      <c r="AE440">
        <v>2</v>
      </c>
      <c r="AF440">
        <v>38</v>
      </c>
      <c r="AG440" s="3">
        <v>44728</v>
      </c>
    </row>
    <row r="441" spans="1:34" hidden="1" x14ac:dyDescent="0.25">
      <c r="A441" t="s">
        <v>26</v>
      </c>
      <c r="B441" t="s">
        <v>9</v>
      </c>
      <c r="C441" t="s">
        <v>133</v>
      </c>
      <c r="D441" t="s">
        <v>50</v>
      </c>
      <c r="E441">
        <v>689225</v>
      </c>
      <c r="F441" t="s">
        <v>61</v>
      </c>
      <c r="G441">
        <v>1.01376</v>
      </c>
      <c r="H441">
        <v>3</v>
      </c>
      <c r="I441" t="s">
        <v>197</v>
      </c>
      <c r="J441" t="s">
        <v>50</v>
      </c>
      <c r="K441">
        <v>666969</v>
      </c>
      <c r="M441">
        <v>103.4</v>
      </c>
      <c r="N441">
        <v>255</v>
      </c>
      <c r="O441">
        <v>169</v>
      </c>
      <c r="P441">
        <v>7.1005917159763315E-2</v>
      </c>
      <c r="Q441">
        <v>12</v>
      </c>
      <c r="R441">
        <v>103.16</v>
      </c>
      <c r="S441">
        <v>182</v>
      </c>
      <c r="T441">
        <v>124</v>
      </c>
      <c r="U441" s="5">
        <v>6.4516129032258063E-2</v>
      </c>
      <c r="V441">
        <v>8</v>
      </c>
      <c r="W441">
        <v>0.35897435897435898</v>
      </c>
      <c r="X441">
        <v>0.19230769230769201</v>
      </c>
      <c r="Y441">
        <v>202</v>
      </c>
      <c r="Z441">
        <v>12</v>
      </c>
      <c r="AA441">
        <v>16.833333333333332</v>
      </c>
      <c r="AB441">
        <v>0.34693877551020402</v>
      </c>
      <c r="AC441">
        <v>0.23469387755102</v>
      </c>
      <c r="AD441">
        <v>124</v>
      </c>
      <c r="AE441">
        <v>8</v>
      </c>
      <c r="AF441">
        <v>15.5</v>
      </c>
      <c r="AG441" s="3">
        <v>44728</v>
      </c>
    </row>
    <row r="442" spans="1:34" hidden="1" x14ac:dyDescent="0.25">
      <c r="A442" t="s">
        <v>19</v>
      </c>
      <c r="B442" t="s">
        <v>28</v>
      </c>
      <c r="C442" t="s">
        <v>211</v>
      </c>
      <c r="D442" t="s">
        <v>63</v>
      </c>
      <c r="E442">
        <v>571578</v>
      </c>
      <c r="F442" t="s">
        <v>61</v>
      </c>
      <c r="G442">
        <v>1.1652100000000001</v>
      </c>
      <c r="H442">
        <v>7</v>
      </c>
      <c r="I442" t="s">
        <v>233</v>
      </c>
      <c r="J442" t="s">
        <v>50</v>
      </c>
      <c r="K442">
        <v>664761</v>
      </c>
      <c r="M442">
        <v>102.2</v>
      </c>
      <c r="N442">
        <v>241</v>
      </c>
      <c r="O442">
        <v>172</v>
      </c>
      <c r="P442">
        <v>2.3255813953488372E-2</v>
      </c>
      <c r="Q442">
        <v>4</v>
      </c>
      <c r="R442">
        <v>103.66</v>
      </c>
      <c r="S442">
        <v>74</v>
      </c>
      <c r="T442">
        <v>53</v>
      </c>
      <c r="U442" s="5">
        <v>3.7735849056603772E-2</v>
      </c>
      <c r="V442">
        <v>2</v>
      </c>
      <c r="W442">
        <v>0.217391304347826</v>
      </c>
      <c r="X442">
        <v>0.12608695652173901</v>
      </c>
      <c r="Y442">
        <v>313</v>
      </c>
      <c r="Z442">
        <v>9</v>
      </c>
      <c r="AA442">
        <v>34.777777777777779</v>
      </c>
      <c r="AB442">
        <v>0.232954545454545</v>
      </c>
      <c r="AC442">
        <v>0.14772727272727201</v>
      </c>
      <c r="AD442">
        <v>244</v>
      </c>
      <c r="AE442">
        <v>8</v>
      </c>
      <c r="AF442">
        <v>30.5</v>
      </c>
      <c r="AG442" s="3">
        <v>44728</v>
      </c>
    </row>
    <row r="443" spans="1:34" hidden="1" x14ac:dyDescent="0.25">
      <c r="A443" t="s">
        <v>27</v>
      </c>
      <c r="B443" t="s">
        <v>2</v>
      </c>
      <c r="C443" t="s">
        <v>96</v>
      </c>
      <c r="D443" t="s">
        <v>50</v>
      </c>
      <c r="E443">
        <v>669330</v>
      </c>
      <c r="F443" t="s">
        <v>51</v>
      </c>
      <c r="G443">
        <v>1.0879000000000001</v>
      </c>
      <c r="H443">
        <v>4</v>
      </c>
      <c r="I443" t="s">
        <v>167</v>
      </c>
      <c r="J443" t="s">
        <v>50</v>
      </c>
      <c r="K443">
        <v>672386</v>
      </c>
      <c r="M443">
        <v>103.28</v>
      </c>
      <c r="N443">
        <v>191</v>
      </c>
      <c r="O443">
        <v>150</v>
      </c>
      <c r="P443">
        <v>3.3333333333333333E-2</v>
      </c>
      <c r="Q443">
        <v>5</v>
      </c>
      <c r="R443">
        <v>104.5</v>
      </c>
      <c r="S443">
        <v>149</v>
      </c>
      <c r="T443">
        <v>115</v>
      </c>
      <c r="U443" s="5">
        <v>3.4782608695652174E-2</v>
      </c>
      <c r="V443">
        <v>4</v>
      </c>
      <c r="W443">
        <v>0.28823529411764698</v>
      </c>
      <c r="X443">
        <v>0.11764705882352899</v>
      </c>
      <c r="Y443">
        <v>215</v>
      </c>
      <c r="Z443">
        <v>7</v>
      </c>
      <c r="AA443">
        <v>30.714285714285715</v>
      </c>
      <c r="AB443">
        <v>0.33333333333333298</v>
      </c>
      <c r="AC443">
        <v>0.13131313131313099</v>
      </c>
      <c r="AD443">
        <v>123</v>
      </c>
      <c r="AE443">
        <v>4</v>
      </c>
      <c r="AF443">
        <v>30.75</v>
      </c>
      <c r="AG443" s="3">
        <v>44728</v>
      </c>
    </row>
    <row r="444" spans="1:34" hidden="1" x14ac:dyDescent="0.25">
      <c r="A444" t="s">
        <v>27</v>
      </c>
      <c r="B444" t="s">
        <v>2</v>
      </c>
      <c r="C444" t="s">
        <v>96</v>
      </c>
      <c r="D444" t="s">
        <v>50</v>
      </c>
      <c r="E444">
        <v>669330</v>
      </c>
      <c r="F444" t="s">
        <v>51</v>
      </c>
      <c r="G444">
        <v>1.0879000000000001</v>
      </c>
      <c r="H444">
        <v>2</v>
      </c>
      <c r="I444" t="s">
        <v>165</v>
      </c>
      <c r="J444" t="s">
        <v>50</v>
      </c>
      <c r="K444">
        <v>666182</v>
      </c>
      <c r="M444">
        <v>103.8</v>
      </c>
      <c r="N444">
        <v>279</v>
      </c>
      <c r="O444">
        <v>197</v>
      </c>
      <c r="P444">
        <v>5.0761421319796954E-2</v>
      </c>
      <c r="Q444">
        <v>10</v>
      </c>
      <c r="R444">
        <v>104.14</v>
      </c>
      <c r="S444">
        <v>235</v>
      </c>
      <c r="T444">
        <v>170</v>
      </c>
      <c r="U444" s="5">
        <v>4.7058823529411764E-2</v>
      </c>
      <c r="V444">
        <v>8</v>
      </c>
      <c r="W444">
        <v>0.28823529411764698</v>
      </c>
      <c r="X444">
        <v>0.11764705882352899</v>
      </c>
      <c r="Y444">
        <v>215</v>
      </c>
      <c r="Z444">
        <v>7</v>
      </c>
      <c r="AA444">
        <v>30.714285714285715</v>
      </c>
      <c r="AB444">
        <v>0.33333333333333298</v>
      </c>
      <c r="AC444">
        <v>0.13131313131313099</v>
      </c>
      <c r="AD444">
        <v>123</v>
      </c>
      <c r="AE444">
        <v>4</v>
      </c>
      <c r="AF444">
        <v>30.75</v>
      </c>
      <c r="AG444" s="3">
        <v>44728</v>
      </c>
    </row>
    <row r="445" spans="1:34" hidden="1" x14ac:dyDescent="0.25">
      <c r="A445" t="s">
        <v>18</v>
      </c>
      <c r="B445" t="s">
        <v>3</v>
      </c>
      <c r="C445" t="s">
        <v>300</v>
      </c>
      <c r="D445" t="s">
        <v>63</v>
      </c>
      <c r="E445">
        <v>448179</v>
      </c>
      <c r="F445" t="s">
        <v>61</v>
      </c>
      <c r="G445">
        <v>0.98</v>
      </c>
      <c r="H445">
        <v>1</v>
      </c>
      <c r="I445" t="s">
        <v>107</v>
      </c>
      <c r="J445" t="s">
        <v>50</v>
      </c>
      <c r="K445">
        <v>640461</v>
      </c>
      <c r="M445">
        <v>102.48</v>
      </c>
      <c r="N445">
        <v>166</v>
      </c>
      <c r="O445">
        <v>103</v>
      </c>
      <c r="P445">
        <v>4.8543689320388349E-2</v>
      </c>
      <c r="Q445">
        <v>5</v>
      </c>
      <c r="R445">
        <v>102.78</v>
      </c>
      <c r="S445">
        <v>56</v>
      </c>
      <c r="T445">
        <v>35</v>
      </c>
      <c r="U445" s="5">
        <v>5.7142857142857141E-2</v>
      </c>
      <c r="V445">
        <v>2</v>
      </c>
      <c r="W445">
        <v>0.28666666666666601</v>
      </c>
      <c r="X445">
        <v>0.14000000000000001</v>
      </c>
      <c r="Y445">
        <v>205</v>
      </c>
      <c r="Z445">
        <v>7</v>
      </c>
      <c r="AA445">
        <v>29.285714285714285</v>
      </c>
      <c r="AB445">
        <v>0.28461538461538399</v>
      </c>
      <c r="AC445">
        <v>0.138461538461538</v>
      </c>
      <c r="AD445">
        <v>172</v>
      </c>
      <c r="AE445">
        <v>6</v>
      </c>
      <c r="AF445">
        <v>28.666666666666668</v>
      </c>
      <c r="AG445" s="3">
        <v>44728</v>
      </c>
    </row>
    <row r="446" spans="1:34" hidden="1" x14ac:dyDescent="0.25">
      <c r="A446" t="s">
        <v>18</v>
      </c>
      <c r="B446" t="s">
        <v>3</v>
      </c>
      <c r="C446" t="s">
        <v>300</v>
      </c>
      <c r="D446" t="s">
        <v>63</v>
      </c>
      <c r="E446">
        <v>448179</v>
      </c>
      <c r="F446" t="s">
        <v>61</v>
      </c>
      <c r="G446">
        <v>0.98</v>
      </c>
      <c r="H446">
        <v>3</v>
      </c>
      <c r="I446" t="s">
        <v>105</v>
      </c>
      <c r="J446" t="s">
        <v>50</v>
      </c>
      <c r="K446">
        <v>542194</v>
      </c>
      <c r="M446">
        <v>103.619999999999</v>
      </c>
      <c r="N446">
        <v>135</v>
      </c>
      <c r="O446">
        <v>100</v>
      </c>
      <c r="P446">
        <v>0.04</v>
      </c>
      <c r="Q446">
        <v>4</v>
      </c>
      <c r="R446">
        <v>104.02</v>
      </c>
      <c r="S446">
        <v>61</v>
      </c>
      <c r="T446">
        <v>44</v>
      </c>
      <c r="U446" s="5">
        <v>4.5454545454545456E-2</v>
      </c>
      <c r="V446">
        <v>2</v>
      </c>
      <c r="W446">
        <v>0.28666666666666601</v>
      </c>
      <c r="X446">
        <v>0.14000000000000001</v>
      </c>
      <c r="Y446">
        <v>205</v>
      </c>
      <c r="Z446">
        <v>7</v>
      </c>
      <c r="AA446">
        <v>29.285714285714285</v>
      </c>
      <c r="AB446">
        <v>0.28461538461538399</v>
      </c>
      <c r="AC446">
        <v>0.138461538461538</v>
      </c>
      <c r="AD446">
        <v>172</v>
      </c>
      <c r="AE446">
        <v>6</v>
      </c>
      <c r="AF446">
        <v>28.666666666666668</v>
      </c>
      <c r="AG446" s="3">
        <v>44728</v>
      </c>
    </row>
    <row r="447" spans="1:34" hidden="1" x14ac:dyDescent="0.25">
      <c r="A447" t="s">
        <v>14</v>
      </c>
      <c r="B447" t="s">
        <v>16</v>
      </c>
      <c r="C447" t="s">
        <v>368</v>
      </c>
      <c r="D447" t="s">
        <v>50</v>
      </c>
      <c r="E447">
        <v>656731</v>
      </c>
      <c r="F447" t="s">
        <v>61</v>
      </c>
      <c r="G447">
        <v>1.04958</v>
      </c>
      <c r="H447">
        <v>1</v>
      </c>
      <c r="I447" t="s">
        <v>181</v>
      </c>
      <c r="J447" t="s">
        <v>63</v>
      </c>
      <c r="K447">
        <v>592885</v>
      </c>
      <c r="L447">
        <v>4.4000000000000004</v>
      </c>
      <c r="M447">
        <v>103.96</v>
      </c>
      <c r="N447">
        <v>262</v>
      </c>
      <c r="O447">
        <v>168</v>
      </c>
      <c r="P447">
        <v>3.5714285714285712E-2</v>
      </c>
      <c r="Q447">
        <v>6</v>
      </c>
      <c r="R447">
        <v>104.24</v>
      </c>
      <c r="S447">
        <v>183</v>
      </c>
      <c r="T447">
        <v>110</v>
      </c>
      <c r="U447" s="5">
        <v>3.6363636363636362E-2</v>
      </c>
      <c r="V447">
        <v>4</v>
      </c>
      <c r="W447">
        <v>0.26851851851851799</v>
      </c>
      <c r="X447">
        <v>0.12037037037037</v>
      </c>
      <c r="Y447">
        <v>160</v>
      </c>
      <c r="Z447">
        <v>5</v>
      </c>
      <c r="AA447">
        <v>32</v>
      </c>
      <c r="AB447">
        <v>0.28787878787878701</v>
      </c>
      <c r="AC447">
        <v>0.10606060606060599</v>
      </c>
      <c r="AD447">
        <v>90</v>
      </c>
      <c r="AE447">
        <v>3</v>
      </c>
      <c r="AF447">
        <v>30</v>
      </c>
      <c r="AG447" s="3">
        <v>44728</v>
      </c>
      <c r="AH447">
        <v>1</v>
      </c>
    </row>
    <row r="448" spans="1:34" hidden="1" x14ac:dyDescent="0.25">
      <c r="A448" t="s">
        <v>4</v>
      </c>
      <c r="B448" t="s">
        <v>21</v>
      </c>
      <c r="C448" t="s">
        <v>251</v>
      </c>
      <c r="D448" t="s">
        <v>50</v>
      </c>
      <c r="E448">
        <v>605397</v>
      </c>
      <c r="F448" t="s">
        <v>51</v>
      </c>
      <c r="G448">
        <v>1.57094</v>
      </c>
      <c r="H448">
        <v>1</v>
      </c>
      <c r="I448" t="s">
        <v>201</v>
      </c>
      <c r="J448" t="s">
        <v>50</v>
      </c>
      <c r="K448">
        <v>666624</v>
      </c>
      <c r="L448">
        <v>4.9000000000000004</v>
      </c>
      <c r="M448">
        <v>103.5</v>
      </c>
      <c r="N448">
        <v>125</v>
      </c>
      <c r="O448">
        <v>80</v>
      </c>
      <c r="P448">
        <v>0.05</v>
      </c>
      <c r="Q448">
        <v>4</v>
      </c>
      <c r="R448">
        <v>103.5</v>
      </c>
      <c r="S448">
        <v>92</v>
      </c>
      <c r="T448">
        <v>60</v>
      </c>
      <c r="U448" s="5">
        <v>0.05</v>
      </c>
      <c r="V448">
        <v>3</v>
      </c>
      <c r="W448">
        <v>0.19576719576719501</v>
      </c>
      <c r="X448">
        <v>8.4656084656084596E-2</v>
      </c>
      <c r="Y448">
        <v>281</v>
      </c>
      <c r="Z448">
        <v>4</v>
      </c>
      <c r="AA448">
        <v>70.25</v>
      </c>
      <c r="AB448">
        <v>0.20879120879120799</v>
      </c>
      <c r="AC448">
        <v>0.109890109890109</v>
      </c>
      <c r="AD448">
        <v>127</v>
      </c>
      <c r="AE448">
        <v>2</v>
      </c>
      <c r="AF448">
        <v>63.5</v>
      </c>
      <c r="AG448" s="3">
        <v>44728</v>
      </c>
      <c r="AH448">
        <v>1</v>
      </c>
    </row>
    <row r="449" spans="1:35" hidden="1" x14ac:dyDescent="0.25">
      <c r="A449" t="s">
        <v>26</v>
      </c>
      <c r="B449" t="s">
        <v>9</v>
      </c>
      <c r="C449" t="s">
        <v>133</v>
      </c>
      <c r="D449" t="s">
        <v>50</v>
      </c>
      <c r="E449">
        <v>689225</v>
      </c>
      <c r="F449" t="s">
        <v>61</v>
      </c>
      <c r="G449">
        <v>0.92927999999999999</v>
      </c>
      <c r="H449">
        <v>2</v>
      </c>
      <c r="I449" t="s">
        <v>113</v>
      </c>
      <c r="J449" t="s">
        <v>63</v>
      </c>
      <c r="K449">
        <v>608369</v>
      </c>
      <c r="M449">
        <v>102.7</v>
      </c>
      <c r="N449">
        <v>263</v>
      </c>
      <c r="O449">
        <v>197</v>
      </c>
      <c r="P449">
        <v>6.5989847715736044E-2</v>
      </c>
      <c r="Q449">
        <v>13</v>
      </c>
      <c r="R449">
        <v>103.46</v>
      </c>
      <c r="S449">
        <v>178</v>
      </c>
      <c r="T449">
        <v>134</v>
      </c>
      <c r="U449" s="5">
        <v>5.2238805970149252E-2</v>
      </c>
      <c r="V449">
        <v>7</v>
      </c>
      <c r="W449">
        <v>0.35897435897435898</v>
      </c>
      <c r="X449">
        <v>0.19230769230769201</v>
      </c>
      <c r="Y449">
        <v>202</v>
      </c>
      <c r="Z449">
        <v>12</v>
      </c>
      <c r="AA449">
        <v>16.833333333333332</v>
      </c>
      <c r="AB449">
        <v>0.37931034482758602</v>
      </c>
      <c r="AC449">
        <v>0.12068965517241299</v>
      </c>
      <c r="AD449">
        <v>78</v>
      </c>
      <c r="AE449">
        <v>4</v>
      </c>
      <c r="AF449">
        <v>19.5</v>
      </c>
      <c r="AG449" s="3">
        <v>44728</v>
      </c>
    </row>
    <row r="450" spans="1:35" hidden="1" x14ac:dyDescent="0.25">
      <c r="A450" t="s">
        <v>18</v>
      </c>
      <c r="B450" t="s">
        <v>3</v>
      </c>
      <c r="C450" t="s">
        <v>300</v>
      </c>
      <c r="D450" t="s">
        <v>63</v>
      </c>
      <c r="E450">
        <v>448179</v>
      </c>
      <c r="F450" t="s">
        <v>61</v>
      </c>
      <c r="G450">
        <v>0.98</v>
      </c>
      <c r="H450">
        <v>9</v>
      </c>
      <c r="I450" t="s">
        <v>287</v>
      </c>
      <c r="J450" t="s">
        <v>50</v>
      </c>
      <c r="K450">
        <v>665506</v>
      </c>
      <c r="M450">
        <v>102.3</v>
      </c>
      <c r="N450">
        <v>184</v>
      </c>
      <c r="O450">
        <v>127</v>
      </c>
      <c r="P450">
        <v>1.5748031496062992E-2</v>
      </c>
      <c r="Q450">
        <v>2</v>
      </c>
      <c r="R450">
        <v>103.2</v>
      </c>
      <c r="S450">
        <v>56</v>
      </c>
      <c r="T450">
        <v>45</v>
      </c>
      <c r="U450" s="5">
        <v>0</v>
      </c>
      <c r="V450">
        <v>0</v>
      </c>
      <c r="W450">
        <v>0.28666666666666601</v>
      </c>
      <c r="X450">
        <v>0.14000000000000001</v>
      </c>
      <c r="Y450">
        <v>205</v>
      </c>
      <c r="Z450">
        <v>7</v>
      </c>
      <c r="AA450">
        <v>29.285714285714285</v>
      </c>
      <c r="AB450">
        <v>0.28461538461538399</v>
      </c>
      <c r="AC450">
        <v>0.138461538461538</v>
      </c>
      <c r="AD450">
        <v>172</v>
      </c>
      <c r="AE450">
        <v>6</v>
      </c>
      <c r="AF450">
        <v>28.666666666666668</v>
      </c>
      <c r="AG450" s="3">
        <v>44728</v>
      </c>
    </row>
    <row r="451" spans="1:35" hidden="1" x14ac:dyDescent="0.25">
      <c r="A451" t="s">
        <v>21</v>
      </c>
      <c r="B451" t="s">
        <v>4</v>
      </c>
      <c r="C451" t="s">
        <v>369</v>
      </c>
      <c r="D451" t="s">
        <v>50</v>
      </c>
      <c r="E451">
        <v>664161</v>
      </c>
      <c r="F451" t="s">
        <v>61</v>
      </c>
      <c r="G451">
        <v>1.33049</v>
      </c>
      <c r="H451">
        <v>5</v>
      </c>
      <c r="I451" t="s">
        <v>193</v>
      </c>
      <c r="J451" t="s">
        <v>63</v>
      </c>
      <c r="K451">
        <v>543333</v>
      </c>
      <c r="M451">
        <v>103.88</v>
      </c>
      <c r="N451">
        <v>236</v>
      </c>
      <c r="O451">
        <v>181</v>
      </c>
      <c r="P451">
        <v>2.2099447513812154E-2</v>
      </c>
      <c r="Q451">
        <v>4</v>
      </c>
      <c r="R451">
        <v>104.5</v>
      </c>
      <c r="S451">
        <v>167</v>
      </c>
      <c r="T451">
        <v>128</v>
      </c>
      <c r="U451" s="5">
        <v>2.34375E-2</v>
      </c>
      <c r="V451">
        <v>3</v>
      </c>
      <c r="W451">
        <v>0.38</v>
      </c>
      <c r="X451">
        <v>0.26</v>
      </c>
      <c r="Y451">
        <v>68</v>
      </c>
      <c r="Z451">
        <v>9</v>
      </c>
      <c r="AA451">
        <v>7.5555555555555554</v>
      </c>
      <c r="AB451">
        <v>0.40909090909090901</v>
      </c>
      <c r="AC451">
        <v>0.22727272727272699</v>
      </c>
      <c r="AD451">
        <v>31</v>
      </c>
      <c r="AE451">
        <v>3</v>
      </c>
      <c r="AF451">
        <v>10.333333333333334</v>
      </c>
      <c r="AG451" s="3">
        <v>44728</v>
      </c>
    </row>
    <row r="452" spans="1:35" hidden="1" x14ac:dyDescent="0.25">
      <c r="A452" t="s">
        <v>22</v>
      </c>
      <c r="B452" t="s">
        <v>11</v>
      </c>
      <c r="C452" t="s">
        <v>138</v>
      </c>
      <c r="D452" t="s">
        <v>50</v>
      </c>
      <c r="E452">
        <v>660271</v>
      </c>
      <c r="F452" t="s">
        <v>51</v>
      </c>
      <c r="G452">
        <v>1.04</v>
      </c>
      <c r="H452">
        <v>4</v>
      </c>
      <c r="I452" t="s">
        <v>76</v>
      </c>
      <c r="J452" t="s">
        <v>50</v>
      </c>
      <c r="K452">
        <v>553993</v>
      </c>
      <c r="M452">
        <v>102.44</v>
      </c>
      <c r="N452">
        <v>263</v>
      </c>
      <c r="O452">
        <v>143</v>
      </c>
      <c r="P452">
        <v>8.3916083916083919E-2</v>
      </c>
      <c r="Q452">
        <v>12</v>
      </c>
      <c r="R452">
        <v>102.5</v>
      </c>
      <c r="S452">
        <v>202</v>
      </c>
      <c r="T452">
        <v>113</v>
      </c>
      <c r="U452" s="5">
        <v>8.8495575221238937E-2</v>
      </c>
      <c r="V452">
        <v>10</v>
      </c>
      <c r="W452">
        <v>0.31654676258992798</v>
      </c>
      <c r="X452">
        <v>0.12949640287769701</v>
      </c>
      <c r="Y452">
        <v>224</v>
      </c>
      <c r="Z452">
        <v>8</v>
      </c>
      <c r="AA452">
        <v>28</v>
      </c>
      <c r="AB452">
        <v>0.371428571428571</v>
      </c>
      <c r="AC452">
        <v>0.157142857142857</v>
      </c>
      <c r="AD452">
        <v>113</v>
      </c>
      <c r="AE452">
        <v>4</v>
      </c>
      <c r="AF452">
        <v>28.25</v>
      </c>
      <c r="AG452" s="3">
        <v>44728</v>
      </c>
    </row>
    <row r="453" spans="1:35" hidden="1" x14ac:dyDescent="0.25">
      <c r="A453" t="s">
        <v>26</v>
      </c>
      <c r="B453" t="s">
        <v>9</v>
      </c>
      <c r="C453" t="s">
        <v>133</v>
      </c>
      <c r="D453" t="s">
        <v>50</v>
      </c>
      <c r="E453">
        <v>689225</v>
      </c>
      <c r="F453" t="s">
        <v>61</v>
      </c>
      <c r="G453">
        <v>1.01376</v>
      </c>
      <c r="H453">
        <v>7</v>
      </c>
      <c r="I453" t="s">
        <v>325</v>
      </c>
      <c r="J453" t="s">
        <v>50</v>
      </c>
      <c r="K453">
        <v>677649</v>
      </c>
      <c r="M453">
        <v>103.44</v>
      </c>
      <c r="N453">
        <v>44</v>
      </c>
      <c r="O453">
        <v>30</v>
      </c>
      <c r="P453">
        <v>6.6666666666666666E-2</v>
      </c>
      <c r="Q453">
        <v>2</v>
      </c>
      <c r="R453">
        <v>103.3</v>
      </c>
      <c r="S453">
        <v>37</v>
      </c>
      <c r="T453">
        <v>25</v>
      </c>
      <c r="U453" s="5">
        <v>0.08</v>
      </c>
      <c r="V453">
        <v>2</v>
      </c>
      <c r="W453">
        <v>0.35897435897435898</v>
      </c>
      <c r="X453">
        <v>0.19230769230769201</v>
      </c>
      <c r="Y453">
        <v>202</v>
      </c>
      <c r="Z453">
        <v>12</v>
      </c>
      <c r="AA453">
        <v>16.833333333333332</v>
      </c>
      <c r="AB453">
        <v>0.34693877551020402</v>
      </c>
      <c r="AC453">
        <v>0.23469387755102</v>
      </c>
      <c r="AD453">
        <v>124</v>
      </c>
      <c r="AE453">
        <v>8</v>
      </c>
      <c r="AF453">
        <v>15.5</v>
      </c>
      <c r="AG453" s="3">
        <v>44728</v>
      </c>
    </row>
    <row r="454" spans="1:35" hidden="1" x14ac:dyDescent="0.25">
      <c r="A454" t="s">
        <v>17</v>
      </c>
      <c r="B454" t="s">
        <v>25</v>
      </c>
      <c r="C454" t="s">
        <v>269</v>
      </c>
      <c r="D454" t="s">
        <v>63</v>
      </c>
      <c r="E454">
        <v>656222</v>
      </c>
      <c r="F454" t="s">
        <v>51</v>
      </c>
      <c r="G454">
        <v>1.05366</v>
      </c>
      <c r="H454">
        <v>4</v>
      </c>
      <c r="I454" t="s">
        <v>255</v>
      </c>
      <c r="J454" t="s">
        <v>50</v>
      </c>
      <c r="K454">
        <v>519317</v>
      </c>
      <c r="M454">
        <v>111.32</v>
      </c>
      <c r="N454">
        <v>203</v>
      </c>
      <c r="O454">
        <v>127</v>
      </c>
      <c r="P454">
        <v>0.10236220472440945</v>
      </c>
      <c r="Q454">
        <v>13</v>
      </c>
      <c r="R454">
        <v>111.3</v>
      </c>
      <c r="S454">
        <v>59</v>
      </c>
      <c r="T454">
        <v>39</v>
      </c>
      <c r="U454" s="5">
        <v>7.6923076923076927E-2</v>
      </c>
      <c r="V454">
        <v>3</v>
      </c>
      <c r="W454">
        <v>0.233333333333333</v>
      </c>
      <c r="X454">
        <v>0.1</v>
      </c>
      <c r="Y454">
        <v>101</v>
      </c>
      <c r="Z454">
        <v>3</v>
      </c>
      <c r="AA454">
        <v>33.666666666666664</v>
      </c>
      <c r="AB454">
        <v>0.1875</v>
      </c>
      <c r="AC454">
        <v>0.10416666666666601</v>
      </c>
      <c r="AD454">
        <v>76</v>
      </c>
      <c r="AE454">
        <v>2</v>
      </c>
      <c r="AF454">
        <v>38</v>
      </c>
      <c r="AG454" s="3">
        <v>44728</v>
      </c>
    </row>
    <row r="455" spans="1:35" hidden="1" x14ac:dyDescent="0.25">
      <c r="A455" t="s">
        <v>19</v>
      </c>
      <c r="B455" t="s">
        <v>28</v>
      </c>
      <c r="C455" t="s">
        <v>211</v>
      </c>
      <c r="D455" t="s">
        <v>63</v>
      </c>
      <c r="E455">
        <v>571578</v>
      </c>
      <c r="F455" t="s">
        <v>61</v>
      </c>
      <c r="G455">
        <v>1.1652100000000001</v>
      </c>
      <c r="H455">
        <v>5</v>
      </c>
      <c r="I455" t="s">
        <v>232</v>
      </c>
      <c r="J455" t="s">
        <v>50</v>
      </c>
      <c r="K455">
        <v>592663</v>
      </c>
      <c r="M455">
        <v>102.18</v>
      </c>
      <c r="N455">
        <v>227</v>
      </c>
      <c r="O455">
        <v>155</v>
      </c>
      <c r="P455">
        <v>1.935483870967742E-2</v>
      </c>
      <c r="Q455">
        <v>3</v>
      </c>
      <c r="R455">
        <v>102.66</v>
      </c>
      <c r="S455">
        <v>78</v>
      </c>
      <c r="T455">
        <v>49</v>
      </c>
      <c r="U455" s="5">
        <v>2.0408163265306121E-2</v>
      </c>
      <c r="V455">
        <v>1</v>
      </c>
      <c r="W455">
        <v>0.217391304347826</v>
      </c>
      <c r="X455">
        <v>0.12608695652173901</v>
      </c>
      <c r="Y455">
        <v>313</v>
      </c>
      <c r="Z455">
        <v>9</v>
      </c>
      <c r="AA455">
        <v>34.777777777777779</v>
      </c>
      <c r="AB455">
        <v>0.232954545454545</v>
      </c>
      <c r="AC455">
        <v>0.14772727272727201</v>
      </c>
      <c r="AD455">
        <v>244</v>
      </c>
      <c r="AE455">
        <v>8</v>
      </c>
      <c r="AF455">
        <v>30.5</v>
      </c>
      <c r="AG455" s="3">
        <v>44728</v>
      </c>
    </row>
    <row r="456" spans="1:35" hidden="1" x14ac:dyDescent="0.25">
      <c r="A456" t="s">
        <v>28</v>
      </c>
      <c r="B456" t="s">
        <v>19</v>
      </c>
      <c r="C456" t="s">
        <v>223</v>
      </c>
      <c r="D456" t="s">
        <v>50</v>
      </c>
      <c r="E456">
        <v>554430</v>
      </c>
      <c r="F456" t="s">
        <v>51</v>
      </c>
      <c r="G456">
        <v>1.2186599999999999</v>
      </c>
      <c r="H456">
        <v>5</v>
      </c>
      <c r="I456" t="s">
        <v>307</v>
      </c>
      <c r="J456" t="s">
        <v>38</v>
      </c>
      <c r="K456">
        <v>605137</v>
      </c>
      <c r="L456">
        <v>6.1</v>
      </c>
      <c r="M456">
        <v>101.5</v>
      </c>
      <c r="N456">
        <v>267</v>
      </c>
      <c r="O456">
        <v>200</v>
      </c>
      <c r="P456">
        <v>3.5000000000000003E-2</v>
      </c>
      <c r="Q456">
        <v>7</v>
      </c>
      <c r="R456">
        <v>103.6</v>
      </c>
      <c r="S456">
        <v>171</v>
      </c>
      <c r="T456">
        <v>124</v>
      </c>
      <c r="U456" s="5">
        <v>4.8387096774193547E-2</v>
      </c>
      <c r="V456">
        <v>6</v>
      </c>
      <c r="W456">
        <v>0.24074074074074001</v>
      </c>
      <c r="X456">
        <v>8.6419753086419707E-2</v>
      </c>
      <c r="Y456">
        <v>256</v>
      </c>
      <c r="Z456">
        <v>2</v>
      </c>
      <c r="AA456">
        <v>128</v>
      </c>
      <c r="AB456">
        <v>0.31707317073170699</v>
      </c>
      <c r="AC456">
        <v>0.15853658536585299</v>
      </c>
      <c r="AD456">
        <v>131</v>
      </c>
      <c r="AE456">
        <v>2</v>
      </c>
      <c r="AF456">
        <v>65.5</v>
      </c>
      <c r="AG456" s="3">
        <v>44728</v>
      </c>
      <c r="AH456">
        <v>1</v>
      </c>
    </row>
    <row r="457" spans="1:35" hidden="1" x14ac:dyDescent="0.25">
      <c r="A457" t="s">
        <v>17</v>
      </c>
      <c r="B457" t="s">
        <v>25</v>
      </c>
      <c r="C457" t="s">
        <v>269</v>
      </c>
      <c r="D457" t="s">
        <v>63</v>
      </c>
      <c r="E457">
        <v>656222</v>
      </c>
      <c r="F457" t="s">
        <v>51</v>
      </c>
      <c r="G457">
        <v>1.05366</v>
      </c>
      <c r="H457">
        <v>5</v>
      </c>
      <c r="I457" t="s">
        <v>256</v>
      </c>
      <c r="J457" t="s">
        <v>50</v>
      </c>
      <c r="K457">
        <v>518626</v>
      </c>
      <c r="M457">
        <v>102.619999999999</v>
      </c>
      <c r="N457">
        <v>194</v>
      </c>
      <c r="O457">
        <v>122</v>
      </c>
      <c r="P457">
        <v>4.0983606557377046E-2</v>
      </c>
      <c r="Q457">
        <v>5</v>
      </c>
      <c r="R457">
        <v>103.88</v>
      </c>
      <c r="S457">
        <v>44</v>
      </c>
      <c r="T457">
        <v>27</v>
      </c>
      <c r="U457" s="5">
        <v>3.7037037037037035E-2</v>
      </c>
      <c r="V457">
        <v>1</v>
      </c>
      <c r="W457">
        <v>0.233333333333333</v>
      </c>
      <c r="X457">
        <v>0.1</v>
      </c>
      <c r="Y457">
        <v>101</v>
      </c>
      <c r="Z457">
        <v>3</v>
      </c>
      <c r="AA457">
        <v>33.666666666666664</v>
      </c>
      <c r="AB457">
        <v>0.1875</v>
      </c>
      <c r="AC457">
        <v>0.10416666666666601</v>
      </c>
      <c r="AD457">
        <v>76</v>
      </c>
      <c r="AE457">
        <v>2</v>
      </c>
      <c r="AF457">
        <v>38</v>
      </c>
      <c r="AG457" s="3">
        <v>44728</v>
      </c>
    </row>
    <row r="458" spans="1:35" hidden="1" x14ac:dyDescent="0.25">
      <c r="A458" t="s">
        <v>28</v>
      </c>
      <c r="B458" t="s">
        <v>19</v>
      </c>
      <c r="C458" t="s">
        <v>223</v>
      </c>
      <c r="D458" t="s">
        <v>50</v>
      </c>
      <c r="E458">
        <v>554430</v>
      </c>
      <c r="F458" t="s">
        <v>51</v>
      </c>
      <c r="G458">
        <v>1.2186599999999999</v>
      </c>
      <c r="H458">
        <v>3</v>
      </c>
      <c r="I458" t="s">
        <v>306</v>
      </c>
      <c r="J458" t="s">
        <v>63</v>
      </c>
      <c r="K458">
        <v>665742</v>
      </c>
      <c r="M458">
        <v>102.56</v>
      </c>
      <c r="N458">
        <v>277</v>
      </c>
      <c r="O458">
        <v>181</v>
      </c>
      <c r="P458">
        <v>7.18232044198895E-2</v>
      </c>
      <c r="Q458">
        <v>13</v>
      </c>
      <c r="R458">
        <v>102.34</v>
      </c>
      <c r="S458">
        <v>173</v>
      </c>
      <c r="T458">
        <v>113</v>
      </c>
      <c r="U458" s="5">
        <v>7.9646017699115043E-2</v>
      </c>
      <c r="V458">
        <v>9</v>
      </c>
      <c r="W458">
        <v>0.24074074074074001</v>
      </c>
      <c r="X458">
        <v>8.6419753086419707E-2</v>
      </c>
      <c r="Y458">
        <v>256</v>
      </c>
      <c r="Z458">
        <v>2</v>
      </c>
      <c r="AA458">
        <v>128</v>
      </c>
      <c r="AB458">
        <v>0.31707317073170699</v>
      </c>
      <c r="AC458">
        <v>0.15853658536585299</v>
      </c>
      <c r="AD458">
        <v>131</v>
      </c>
      <c r="AE458">
        <v>2</v>
      </c>
      <c r="AF458">
        <v>65.5</v>
      </c>
      <c r="AG458" s="3">
        <v>44728</v>
      </c>
    </row>
    <row r="459" spans="1:35" hidden="1" x14ac:dyDescent="0.25">
      <c r="A459" t="s">
        <v>22</v>
      </c>
      <c r="B459" t="s">
        <v>11</v>
      </c>
      <c r="C459" t="s">
        <v>138</v>
      </c>
      <c r="D459" t="s">
        <v>50</v>
      </c>
      <c r="E459">
        <v>660271</v>
      </c>
      <c r="F459" t="s">
        <v>51</v>
      </c>
      <c r="G459">
        <v>1.04</v>
      </c>
      <c r="H459">
        <v>2</v>
      </c>
      <c r="I459" t="s">
        <v>75</v>
      </c>
      <c r="J459" t="s">
        <v>50</v>
      </c>
      <c r="K459">
        <v>677594</v>
      </c>
      <c r="M459">
        <v>106.1</v>
      </c>
      <c r="N459">
        <v>254</v>
      </c>
      <c r="O459">
        <v>154</v>
      </c>
      <c r="P459">
        <v>5.1948051948051951E-2</v>
      </c>
      <c r="Q459">
        <v>8</v>
      </c>
      <c r="R459">
        <v>105.8</v>
      </c>
      <c r="S459">
        <v>194</v>
      </c>
      <c r="T459">
        <v>120</v>
      </c>
      <c r="U459" s="5">
        <v>0.05</v>
      </c>
      <c r="V459">
        <v>6</v>
      </c>
      <c r="W459">
        <v>0.31654676258992798</v>
      </c>
      <c r="X459">
        <v>0.12949640287769701</v>
      </c>
      <c r="Y459">
        <v>224</v>
      </c>
      <c r="Z459">
        <v>8</v>
      </c>
      <c r="AA459">
        <v>28</v>
      </c>
      <c r="AB459">
        <v>0.371428571428571</v>
      </c>
      <c r="AC459">
        <v>0.157142857142857</v>
      </c>
      <c r="AD459">
        <v>113</v>
      </c>
      <c r="AE459">
        <v>4</v>
      </c>
      <c r="AF459">
        <v>28.25</v>
      </c>
      <c r="AG459" s="3">
        <v>44728</v>
      </c>
    </row>
    <row r="460" spans="1:35" hidden="1" x14ac:dyDescent="0.25">
      <c r="A460" t="s">
        <v>28</v>
      </c>
      <c r="B460" t="s">
        <v>19</v>
      </c>
      <c r="C460" t="s">
        <v>223</v>
      </c>
      <c r="D460" t="s">
        <v>50</v>
      </c>
      <c r="E460">
        <v>554430</v>
      </c>
      <c r="F460" t="s">
        <v>51</v>
      </c>
      <c r="G460">
        <v>1.2186599999999999</v>
      </c>
      <c r="H460">
        <v>6</v>
      </c>
      <c r="I460" t="s">
        <v>65</v>
      </c>
      <c r="J460" t="s">
        <v>63</v>
      </c>
      <c r="K460">
        <v>671277</v>
      </c>
      <c r="M460">
        <v>101.82</v>
      </c>
      <c r="N460">
        <v>57</v>
      </c>
      <c r="O460">
        <v>45</v>
      </c>
      <c r="P460">
        <v>4.4444444444444446E-2</v>
      </c>
      <c r="Q460">
        <v>2</v>
      </c>
      <c r="R460">
        <v>102.16</v>
      </c>
      <c r="S460">
        <v>42</v>
      </c>
      <c r="T460">
        <v>33</v>
      </c>
      <c r="U460" s="5">
        <v>6.0606060606060608E-2</v>
      </c>
      <c r="V460">
        <v>2</v>
      </c>
      <c r="W460">
        <v>0.24074074074074001</v>
      </c>
      <c r="X460">
        <v>8.6419753086419707E-2</v>
      </c>
      <c r="Y460">
        <v>256</v>
      </c>
      <c r="Z460">
        <v>2</v>
      </c>
      <c r="AA460">
        <v>128</v>
      </c>
      <c r="AB460">
        <v>0.31707317073170699</v>
      </c>
      <c r="AC460">
        <v>0.15853658536585299</v>
      </c>
      <c r="AD460">
        <v>131</v>
      </c>
      <c r="AE460">
        <v>2</v>
      </c>
      <c r="AF460">
        <v>65.5</v>
      </c>
      <c r="AG460" s="3">
        <v>44728</v>
      </c>
    </row>
    <row r="461" spans="1:35" hidden="1" x14ac:dyDescent="0.25">
      <c r="A461" t="s">
        <v>21</v>
      </c>
      <c r="B461" t="s">
        <v>4</v>
      </c>
      <c r="C461" t="s">
        <v>369</v>
      </c>
      <c r="D461" t="s">
        <v>50</v>
      </c>
      <c r="E461">
        <v>664161</v>
      </c>
      <c r="F461" t="s">
        <v>61</v>
      </c>
      <c r="G461">
        <v>1.57094</v>
      </c>
      <c r="H461">
        <v>4</v>
      </c>
      <c r="I461" t="s">
        <v>192</v>
      </c>
      <c r="J461" t="s">
        <v>50</v>
      </c>
      <c r="K461">
        <v>572228</v>
      </c>
      <c r="M461">
        <v>104.24</v>
      </c>
      <c r="N461">
        <v>191</v>
      </c>
      <c r="O461">
        <v>108</v>
      </c>
      <c r="P461">
        <v>7.407407407407407E-2</v>
      </c>
      <c r="Q461">
        <v>8</v>
      </c>
      <c r="R461">
        <v>104.72</v>
      </c>
      <c r="S461">
        <v>133</v>
      </c>
      <c r="T461">
        <v>82</v>
      </c>
      <c r="U461" s="5">
        <v>9.7560975609756101E-2</v>
      </c>
      <c r="V461">
        <v>8</v>
      </c>
      <c r="W461">
        <v>0.38</v>
      </c>
      <c r="X461">
        <v>0.26</v>
      </c>
      <c r="Y461">
        <v>68</v>
      </c>
      <c r="Z461">
        <v>9</v>
      </c>
      <c r="AA461">
        <v>7.5555555555555554</v>
      </c>
      <c r="AB461">
        <v>0.35714285714285698</v>
      </c>
      <c r="AC461">
        <v>0.28571428571428498</v>
      </c>
      <c r="AD461">
        <v>37</v>
      </c>
      <c r="AE461">
        <v>6</v>
      </c>
      <c r="AF461">
        <v>6.166666666666667</v>
      </c>
      <c r="AG461" s="3">
        <v>44728</v>
      </c>
    </row>
    <row r="462" spans="1:35" hidden="1" x14ac:dyDescent="0.25">
      <c r="A462" t="s">
        <v>21</v>
      </c>
      <c r="B462" t="s">
        <v>4</v>
      </c>
      <c r="C462" t="s">
        <v>369</v>
      </c>
      <c r="D462" t="s">
        <v>50</v>
      </c>
      <c r="E462">
        <v>664161</v>
      </c>
      <c r="F462" t="s">
        <v>61</v>
      </c>
      <c r="G462">
        <v>1.57094</v>
      </c>
      <c r="H462">
        <v>3</v>
      </c>
      <c r="I462" t="s">
        <v>144</v>
      </c>
      <c r="J462" t="s">
        <v>50</v>
      </c>
      <c r="K462">
        <v>592518</v>
      </c>
      <c r="M462">
        <v>105</v>
      </c>
      <c r="N462">
        <v>264</v>
      </c>
      <c r="O462">
        <v>194</v>
      </c>
      <c r="P462">
        <v>5.6701030927835051E-2</v>
      </c>
      <c r="Q462">
        <v>11</v>
      </c>
      <c r="R462">
        <v>104.38</v>
      </c>
      <c r="S462">
        <v>194</v>
      </c>
      <c r="T462">
        <v>137</v>
      </c>
      <c r="U462" s="5">
        <v>3.6496350364963501E-2</v>
      </c>
      <c r="V462">
        <v>5</v>
      </c>
      <c r="W462">
        <v>0.38</v>
      </c>
      <c r="X462">
        <v>0.26</v>
      </c>
      <c r="Y462">
        <v>68</v>
      </c>
      <c r="Z462">
        <v>9</v>
      </c>
      <c r="AA462">
        <v>7.5555555555555554</v>
      </c>
      <c r="AB462">
        <v>0.35714285714285698</v>
      </c>
      <c r="AC462">
        <v>0.28571428571428498</v>
      </c>
      <c r="AD462">
        <v>37</v>
      </c>
      <c r="AE462">
        <v>6</v>
      </c>
      <c r="AF462">
        <v>6.166666666666667</v>
      </c>
      <c r="AG462" s="3">
        <v>44728</v>
      </c>
    </row>
    <row r="463" spans="1:35" hidden="1" x14ac:dyDescent="0.25">
      <c r="A463" t="s">
        <v>11</v>
      </c>
      <c r="B463" t="s">
        <v>22</v>
      </c>
      <c r="C463" t="s">
        <v>142</v>
      </c>
      <c r="D463" t="s">
        <v>50</v>
      </c>
      <c r="E463">
        <v>669923</v>
      </c>
      <c r="F463" t="s">
        <v>61</v>
      </c>
      <c r="G463">
        <v>1.04</v>
      </c>
      <c r="H463">
        <v>2</v>
      </c>
      <c r="I463" t="s">
        <v>137</v>
      </c>
      <c r="J463" t="s">
        <v>50</v>
      </c>
      <c r="K463">
        <v>545361</v>
      </c>
      <c r="L463">
        <v>2.4500000000000002</v>
      </c>
      <c r="M463">
        <v>105.92</v>
      </c>
      <c r="N463">
        <v>228</v>
      </c>
      <c r="O463">
        <v>135</v>
      </c>
      <c r="P463">
        <v>0.11851851851851852</v>
      </c>
      <c r="Q463">
        <v>16</v>
      </c>
      <c r="R463">
        <v>105.88</v>
      </c>
      <c r="S463">
        <v>167</v>
      </c>
      <c r="T463">
        <v>100</v>
      </c>
      <c r="U463" s="5">
        <v>0.13</v>
      </c>
      <c r="V463">
        <v>13</v>
      </c>
      <c r="W463">
        <v>0.31578947368421001</v>
      </c>
      <c r="X463">
        <v>0.21052631578947301</v>
      </c>
      <c r="Y463">
        <v>154</v>
      </c>
      <c r="Z463">
        <v>7</v>
      </c>
      <c r="AA463">
        <v>22</v>
      </c>
      <c r="AB463">
        <v>0.28571428571428498</v>
      </c>
      <c r="AC463">
        <v>0.214285714285714</v>
      </c>
      <c r="AD463">
        <v>73</v>
      </c>
      <c r="AE463">
        <v>5</v>
      </c>
      <c r="AF463">
        <v>14.6</v>
      </c>
      <c r="AG463" s="3">
        <v>44728</v>
      </c>
      <c r="AH463">
        <v>1</v>
      </c>
      <c r="AI463" t="s">
        <v>416</v>
      </c>
    </row>
    <row r="464" spans="1:35" hidden="1" x14ac:dyDescent="0.25">
      <c r="A464" t="s">
        <v>26</v>
      </c>
      <c r="B464" t="s">
        <v>9</v>
      </c>
      <c r="C464" t="s">
        <v>133</v>
      </c>
      <c r="D464" t="s">
        <v>50</v>
      </c>
      <c r="E464">
        <v>689225</v>
      </c>
      <c r="F464" t="s">
        <v>61</v>
      </c>
      <c r="G464">
        <v>0.92927999999999999</v>
      </c>
      <c r="H464">
        <v>6</v>
      </c>
      <c r="I464" t="s">
        <v>114</v>
      </c>
      <c r="J464" t="s">
        <v>63</v>
      </c>
      <c r="K464">
        <v>663993</v>
      </c>
      <c r="M464">
        <v>102.98</v>
      </c>
      <c r="N464">
        <v>227</v>
      </c>
      <c r="O464">
        <v>157</v>
      </c>
      <c r="P464">
        <v>5.0955414012738856E-2</v>
      </c>
      <c r="Q464">
        <v>8</v>
      </c>
      <c r="R464">
        <v>102.76</v>
      </c>
      <c r="S464">
        <v>166</v>
      </c>
      <c r="T464">
        <v>113</v>
      </c>
      <c r="U464" s="5">
        <v>3.5398230088495575E-2</v>
      </c>
      <c r="V464">
        <v>4</v>
      </c>
      <c r="W464">
        <v>0.35897435897435898</v>
      </c>
      <c r="X464">
        <v>0.19230769230769201</v>
      </c>
      <c r="Y464">
        <v>202</v>
      </c>
      <c r="Z464">
        <v>12</v>
      </c>
      <c r="AA464">
        <v>16.833333333333332</v>
      </c>
      <c r="AB464">
        <v>0.37931034482758602</v>
      </c>
      <c r="AC464">
        <v>0.12068965517241299</v>
      </c>
      <c r="AD464">
        <v>78</v>
      </c>
      <c r="AE464">
        <v>4</v>
      </c>
      <c r="AF464">
        <v>19.5</v>
      </c>
      <c r="AG464" s="3">
        <v>44728</v>
      </c>
    </row>
    <row r="465" spans="1:34" hidden="1" x14ac:dyDescent="0.25">
      <c r="A465" t="s">
        <v>4</v>
      </c>
      <c r="B465" t="s">
        <v>21</v>
      </c>
      <c r="C465" t="s">
        <v>251</v>
      </c>
      <c r="D465" t="s">
        <v>50</v>
      </c>
      <c r="E465">
        <v>605397</v>
      </c>
      <c r="F465" t="s">
        <v>51</v>
      </c>
      <c r="G465">
        <v>1.57094</v>
      </c>
      <c r="H465">
        <v>4</v>
      </c>
      <c r="I465" t="s">
        <v>205</v>
      </c>
      <c r="J465" t="s">
        <v>50</v>
      </c>
      <c r="K465">
        <v>621550</v>
      </c>
      <c r="M465">
        <v>104.8</v>
      </c>
      <c r="N465">
        <v>235</v>
      </c>
      <c r="O465">
        <v>128</v>
      </c>
      <c r="P465">
        <v>9.375E-2</v>
      </c>
      <c r="Q465">
        <v>12</v>
      </c>
      <c r="R465">
        <v>104.539999999999</v>
      </c>
      <c r="S465">
        <v>168</v>
      </c>
      <c r="T465">
        <v>90</v>
      </c>
      <c r="U465" s="5">
        <v>8.8888888888888892E-2</v>
      </c>
      <c r="V465">
        <v>8</v>
      </c>
      <c r="W465">
        <v>0.19576719576719501</v>
      </c>
      <c r="X465">
        <v>8.4656084656084596E-2</v>
      </c>
      <c r="Y465">
        <v>281</v>
      </c>
      <c r="Z465">
        <v>4</v>
      </c>
      <c r="AA465">
        <v>70.25</v>
      </c>
      <c r="AB465">
        <v>0.20879120879120799</v>
      </c>
      <c r="AC465">
        <v>0.109890109890109</v>
      </c>
      <c r="AD465">
        <v>127</v>
      </c>
      <c r="AE465">
        <v>2</v>
      </c>
      <c r="AF465">
        <v>63.5</v>
      </c>
      <c r="AG465" s="3">
        <v>44728</v>
      </c>
    </row>
    <row r="466" spans="1:34" hidden="1" x14ac:dyDescent="0.25">
      <c r="A466" t="s">
        <v>18</v>
      </c>
      <c r="B466" t="s">
        <v>3</v>
      </c>
      <c r="C466" t="s">
        <v>300</v>
      </c>
      <c r="D466" t="s">
        <v>63</v>
      </c>
      <c r="E466">
        <v>448179</v>
      </c>
      <c r="F466" t="s">
        <v>61</v>
      </c>
      <c r="G466">
        <v>0.98</v>
      </c>
      <c r="H466">
        <v>2</v>
      </c>
      <c r="I466" t="s">
        <v>104</v>
      </c>
      <c r="J466" t="s">
        <v>50</v>
      </c>
      <c r="K466">
        <v>657656</v>
      </c>
      <c r="M466">
        <v>101.8</v>
      </c>
      <c r="N466">
        <v>135</v>
      </c>
      <c r="O466">
        <v>94</v>
      </c>
      <c r="P466">
        <v>2.1276595744680851E-2</v>
      </c>
      <c r="Q466">
        <v>2</v>
      </c>
      <c r="R466">
        <v>102.539999999999</v>
      </c>
      <c r="S466">
        <v>35</v>
      </c>
      <c r="T466">
        <v>24</v>
      </c>
      <c r="U466" s="5">
        <v>4.1666666666666664E-2</v>
      </c>
      <c r="V466">
        <v>1</v>
      </c>
      <c r="W466">
        <v>0.28666666666666601</v>
      </c>
      <c r="X466">
        <v>0.14000000000000001</v>
      </c>
      <c r="Y466">
        <v>205</v>
      </c>
      <c r="Z466">
        <v>7</v>
      </c>
      <c r="AA466">
        <v>29.285714285714285</v>
      </c>
      <c r="AB466">
        <v>0.28461538461538399</v>
      </c>
      <c r="AC466">
        <v>0.138461538461538</v>
      </c>
      <c r="AD466">
        <v>172</v>
      </c>
      <c r="AE466">
        <v>6</v>
      </c>
      <c r="AF466">
        <v>28.666666666666668</v>
      </c>
      <c r="AG466" s="3">
        <v>44728</v>
      </c>
    </row>
    <row r="467" spans="1:34" hidden="1" x14ac:dyDescent="0.25">
      <c r="A467" t="s">
        <v>8</v>
      </c>
      <c r="B467" t="s">
        <v>1</v>
      </c>
      <c r="C467" t="s">
        <v>89</v>
      </c>
      <c r="D467" t="s">
        <v>50</v>
      </c>
      <c r="E467">
        <v>450203</v>
      </c>
      <c r="F467" t="s">
        <v>51</v>
      </c>
      <c r="G467">
        <v>1.2196799999999999</v>
      </c>
      <c r="H467">
        <v>6</v>
      </c>
      <c r="I467" t="s">
        <v>129</v>
      </c>
      <c r="J467" t="s">
        <v>50</v>
      </c>
      <c r="K467">
        <v>545341</v>
      </c>
      <c r="M467">
        <v>103</v>
      </c>
      <c r="N467">
        <v>170</v>
      </c>
      <c r="O467">
        <v>113</v>
      </c>
      <c r="P467">
        <v>4.4247787610619468E-2</v>
      </c>
      <c r="Q467">
        <v>5</v>
      </c>
      <c r="R467">
        <v>102.3</v>
      </c>
      <c r="S467">
        <v>128</v>
      </c>
      <c r="T467">
        <v>83</v>
      </c>
      <c r="U467" s="5">
        <v>4.8192771084337352E-2</v>
      </c>
      <c r="V467">
        <v>4</v>
      </c>
      <c r="W467">
        <v>0.30625000000000002</v>
      </c>
      <c r="X467">
        <v>0.13125000000000001</v>
      </c>
      <c r="Y467">
        <v>246</v>
      </c>
      <c r="Z467">
        <v>7</v>
      </c>
      <c r="AA467">
        <v>35.142857142857146</v>
      </c>
      <c r="AB467">
        <v>0.266666666666666</v>
      </c>
      <c r="AC467">
        <v>0.133333333333333</v>
      </c>
      <c r="AD467">
        <v>130</v>
      </c>
      <c r="AE467">
        <v>3</v>
      </c>
      <c r="AF467">
        <v>43.333333333333336</v>
      </c>
      <c r="AG467" s="3">
        <v>44717</v>
      </c>
    </row>
    <row r="468" spans="1:34" hidden="1" x14ac:dyDescent="0.25">
      <c r="A468" t="s">
        <v>19</v>
      </c>
      <c r="B468" t="s">
        <v>28</v>
      </c>
      <c r="C468" t="s">
        <v>211</v>
      </c>
      <c r="D468" t="s">
        <v>63</v>
      </c>
      <c r="E468">
        <v>571578</v>
      </c>
      <c r="F468" t="s">
        <v>61</v>
      </c>
      <c r="G468">
        <v>1.1652100000000001</v>
      </c>
      <c r="H468">
        <v>2</v>
      </c>
      <c r="I468" t="s">
        <v>159</v>
      </c>
      <c r="J468" t="s">
        <v>50</v>
      </c>
      <c r="K468">
        <v>656555</v>
      </c>
      <c r="M468">
        <v>102.5</v>
      </c>
      <c r="N468">
        <v>268</v>
      </c>
      <c r="O468">
        <v>168</v>
      </c>
      <c r="P468">
        <v>7.7380952380952384E-2</v>
      </c>
      <c r="Q468">
        <v>13</v>
      </c>
      <c r="R468">
        <v>103</v>
      </c>
      <c r="S468">
        <v>75</v>
      </c>
      <c r="T468">
        <v>47</v>
      </c>
      <c r="U468" s="5">
        <v>0.10638297872340426</v>
      </c>
      <c r="V468">
        <v>5</v>
      </c>
      <c r="W468">
        <v>0.217391304347826</v>
      </c>
      <c r="X468">
        <v>0.12608695652173901</v>
      </c>
      <c r="Y468">
        <v>313</v>
      </c>
      <c r="Z468">
        <v>9</v>
      </c>
      <c r="AA468">
        <v>34.777777777777779</v>
      </c>
      <c r="AB468">
        <v>0.232954545454545</v>
      </c>
      <c r="AC468">
        <v>0.14772727272727201</v>
      </c>
      <c r="AD468">
        <v>244</v>
      </c>
      <c r="AE468">
        <v>8</v>
      </c>
      <c r="AF468">
        <v>30.5</v>
      </c>
      <c r="AG468" s="3">
        <v>44728</v>
      </c>
    </row>
    <row r="469" spans="1:34" hidden="1" x14ac:dyDescent="0.25">
      <c r="A469" t="s">
        <v>14</v>
      </c>
      <c r="B469" t="s">
        <v>16</v>
      </c>
      <c r="C469" t="s">
        <v>368</v>
      </c>
      <c r="D469" t="s">
        <v>50</v>
      </c>
      <c r="E469">
        <v>656731</v>
      </c>
      <c r="F469" t="s">
        <v>61</v>
      </c>
      <c r="G469">
        <v>1.04958</v>
      </c>
      <c r="H469">
        <v>3</v>
      </c>
      <c r="I469" t="s">
        <v>182</v>
      </c>
      <c r="J469" t="s">
        <v>63</v>
      </c>
      <c r="K469">
        <v>642133</v>
      </c>
      <c r="M469">
        <v>103.96</v>
      </c>
      <c r="N469">
        <v>229</v>
      </c>
      <c r="O469">
        <v>161</v>
      </c>
      <c r="P469">
        <v>6.2111801242236024E-2</v>
      </c>
      <c r="Q469">
        <v>10</v>
      </c>
      <c r="R469">
        <v>104.86</v>
      </c>
      <c r="S469">
        <v>174</v>
      </c>
      <c r="T469">
        <v>124</v>
      </c>
      <c r="U469" s="5">
        <v>7.2580645161290328E-2</v>
      </c>
      <c r="V469">
        <v>9</v>
      </c>
      <c r="W469">
        <v>0.26851851851851799</v>
      </c>
      <c r="X469">
        <v>0.12037037037037</v>
      </c>
      <c r="Y469">
        <v>160</v>
      </c>
      <c r="Z469">
        <v>5</v>
      </c>
      <c r="AA469">
        <v>32</v>
      </c>
      <c r="AB469">
        <v>0.28787878787878701</v>
      </c>
      <c r="AC469">
        <v>0.10606060606060599</v>
      </c>
      <c r="AD469">
        <v>90</v>
      </c>
      <c r="AE469">
        <v>3</v>
      </c>
      <c r="AF469">
        <v>30</v>
      </c>
      <c r="AG469" s="3">
        <v>44728</v>
      </c>
    </row>
    <row r="470" spans="1:34" hidden="1" x14ac:dyDescent="0.25">
      <c r="A470" t="s">
        <v>8</v>
      </c>
      <c r="B470" t="s">
        <v>21</v>
      </c>
      <c r="C470" t="s">
        <v>251</v>
      </c>
      <c r="D470" t="s">
        <v>50</v>
      </c>
      <c r="E470">
        <v>605397</v>
      </c>
      <c r="F470" t="s">
        <v>61</v>
      </c>
      <c r="G470">
        <v>1.0143</v>
      </c>
      <c r="H470">
        <v>7</v>
      </c>
      <c r="I470" t="s">
        <v>129</v>
      </c>
      <c r="J470" t="s">
        <v>50</v>
      </c>
      <c r="K470">
        <v>545341</v>
      </c>
      <c r="M470">
        <v>103</v>
      </c>
      <c r="N470">
        <v>182</v>
      </c>
      <c r="O470">
        <v>119</v>
      </c>
      <c r="P470">
        <v>4.2016806722689079E-2</v>
      </c>
      <c r="Q470">
        <v>5</v>
      </c>
      <c r="R470">
        <v>102.3</v>
      </c>
      <c r="S470">
        <v>133</v>
      </c>
      <c r="T470">
        <v>86</v>
      </c>
      <c r="U470" s="5">
        <v>4.6511627906976744E-2</v>
      </c>
      <c r="V470">
        <v>4</v>
      </c>
      <c r="W470">
        <v>0.204545454545454</v>
      </c>
      <c r="X470">
        <v>9.0909090909090898E-2</v>
      </c>
      <c r="Y470">
        <v>258</v>
      </c>
      <c r="Z470">
        <v>4</v>
      </c>
      <c r="AA470">
        <v>64.5</v>
      </c>
      <c r="AB470">
        <v>0.227848101265822</v>
      </c>
      <c r="AC470">
        <v>0.126582278481012</v>
      </c>
      <c r="AD470">
        <v>110</v>
      </c>
      <c r="AE470">
        <v>2</v>
      </c>
      <c r="AF470">
        <v>55</v>
      </c>
      <c r="AG470" s="3">
        <v>44722</v>
      </c>
    </row>
    <row r="471" spans="1:34" hidden="1" x14ac:dyDescent="0.25">
      <c r="A471" t="s">
        <v>2</v>
      </c>
      <c r="B471" t="s">
        <v>27</v>
      </c>
      <c r="C471" t="s">
        <v>148</v>
      </c>
      <c r="D471" t="s">
        <v>50</v>
      </c>
      <c r="E471">
        <v>592332</v>
      </c>
      <c r="F471" t="s">
        <v>61</v>
      </c>
      <c r="G471">
        <v>1.0879000000000001</v>
      </c>
      <c r="H471">
        <v>3</v>
      </c>
      <c r="I471" t="s">
        <v>199</v>
      </c>
      <c r="J471" t="s">
        <v>50</v>
      </c>
      <c r="K471">
        <v>663624</v>
      </c>
      <c r="M471">
        <v>104.52</v>
      </c>
      <c r="N471">
        <v>219</v>
      </c>
      <c r="O471">
        <v>152</v>
      </c>
      <c r="P471">
        <v>7.8947368421052627E-2</v>
      </c>
      <c r="Q471">
        <v>12</v>
      </c>
      <c r="R471">
        <v>104.4</v>
      </c>
      <c r="S471">
        <v>163</v>
      </c>
      <c r="T471">
        <v>111</v>
      </c>
      <c r="U471" s="5">
        <v>9.0090090090090086E-2</v>
      </c>
      <c r="V471">
        <v>10</v>
      </c>
      <c r="W471">
        <v>0.24509803921568599</v>
      </c>
      <c r="X471">
        <v>0.11274509803921499</v>
      </c>
      <c r="Y471">
        <v>291</v>
      </c>
      <c r="Z471">
        <v>2</v>
      </c>
      <c r="AA471">
        <v>145.5</v>
      </c>
      <c r="AB471">
        <v>0.238095238095238</v>
      </c>
      <c r="AC471">
        <v>0.133333333333333</v>
      </c>
      <c r="AD471">
        <v>160</v>
      </c>
      <c r="AE471">
        <v>1</v>
      </c>
      <c r="AF471">
        <v>160</v>
      </c>
      <c r="AG471" s="3">
        <v>44728</v>
      </c>
    </row>
    <row r="472" spans="1:34" hidden="1" x14ac:dyDescent="0.25">
      <c r="A472" t="s">
        <v>18</v>
      </c>
      <c r="B472" t="s">
        <v>3</v>
      </c>
      <c r="C472" t="s">
        <v>300</v>
      </c>
      <c r="D472" t="s">
        <v>63</v>
      </c>
      <c r="E472">
        <v>448179</v>
      </c>
      <c r="F472" t="s">
        <v>61</v>
      </c>
      <c r="G472">
        <v>0.98</v>
      </c>
      <c r="H472">
        <v>4</v>
      </c>
      <c r="I472" t="s">
        <v>106</v>
      </c>
      <c r="J472" t="s">
        <v>50</v>
      </c>
      <c r="K472">
        <v>669221</v>
      </c>
      <c r="M472">
        <v>102.22</v>
      </c>
      <c r="N472">
        <v>233</v>
      </c>
      <c r="O472">
        <v>151</v>
      </c>
      <c r="P472">
        <v>4.6357615894039736E-2</v>
      </c>
      <c r="Q472">
        <v>7</v>
      </c>
      <c r="R472">
        <v>102</v>
      </c>
      <c r="S472">
        <v>65</v>
      </c>
      <c r="T472">
        <v>36</v>
      </c>
      <c r="U472" s="5">
        <v>0.1111111111111111</v>
      </c>
      <c r="V472">
        <v>4</v>
      </c>
      <c r="W472">
        <v>0.28666666666666601</v>
      </c>
      <c r="X472">
        <v>0.14000000000000001</v>
      </c>
      <c r="Y472">
        <v>205</v>
      </c>
      <c r="Z472">
        <v>7</v>
      </c>
      <c r="AA472">
        <v>29.285714285714285</v>
      </c>
      <c r="AB472">
        <v>0.28461538461538399</v>
      </c>
      <c r="AC472">
        <v>0.138461538461538</v>
      </c>
      <c r="AD472">
        <v>172</v>
      </c>
      <c r="AE472">
        <v>6</v>
      </c>
      <c r="AF472">
        <v>28.666666666666668</v>
      </c>
      <c r="AG472" s="3">
        <v>44728</v>
      </c>
    </row>
    <row r="473" spans="1:34" hidden="1" x14ac:dyDescent="0.25">
      <c r="A473" t="s">
        <v>11</v>
      </c>
      <c r="B473" t="s">
        <v>22</v>
      </c>
      <c r="C473" t="s">
        <v>142</v>
      </c>
      <c r="D473" t="s">
        <v>50</v>
      </c>
      <c r="E473">
        <v>669923</v>
      </c>
      <c r="F473" t="s">
        <v>61</v>
      </c>
      <c r="G473">
        <v>1.04</v>
      </c>
      <c r="H473">
        <v>1</v>
      </c>
      <c r="I473" t="s">
        <v>136</v>
      </c>
      <c r="J473" t="s">
        <v>50</v>
      </c>
      <c r="K473">
        <v>621493</v>
      </c>
      <c r="M473">
        <v>101.8</v>
      </c>
      <c r="N473">
        <v>166</v>
      </c>
      <c r="O473">
        <v>102</v>
      </c>
      <c r="P473">
        <v>9.8039215686274508E-2</v>
      </c>
      <c r="Q473">
        <v>10</v>
      </c>
      <c r="R473">
        <v>102.3</v>
      </c>
      <c r="S473">
        <v>123</v>
      </c>
      <c r="T473">
        <v>74</v>
      </c>
      <c r="U473" s="5">
        <v>0.10810810810810811</v>
      </c>
      <c r="V473">
        <v>8</v>
      </c>
      <c r="W473">
        <v>0.31578947368421001</v>
      </c>
      <c r="X473">
        <v>0.21052631578947301</v>
      </c>
      <c r="Y473">
        <v>154</v>
      </c>
      <c r="Z473">
        <v>7</v>
      </c>
      <c r="AA473">
        <v>22</v>
      </c>
      <c r="AB473">
        <v>0.28571428571428498</v>
      </c>
      <c r="AC473">
        <v>0.214285714285714</v>
      </c>
      <c r="AD473">
        <v>73</v>
      </c>
      <c r="AE473">
        <v>5</v>
      </c>
      <c r="AF473">
        <v>14.6</v>
      </c>
      <c r="AG473" s="3">
        <v>44728</v>
      </c>
    </row>
    <row r="474" spans="1:34" hidden="1" x14ac:dyDescent="0.25">
      <c r="A474" t="s">
        <v>27</v>
      </c>
      <c r="B474" t="s">
        <v>2</v>
      </c>
      <c r="C474" t="s">
        <v>96</v>
      </c>
      <c r="D474" t="s">
        <v>50</v>
      </c>
      <c r="E474">
        <v>669330</v>
      </c>
      <c r="F474" t="s">
        <v>51</v>
      </c>
      <c r="G474">
        <v>1.0879000000000001</v>
      </c>
      <c r="H474">
        <v>5</v>
      </c>
      <c r="I474" t="s">
        <v>168</v>
      </c>
      <c r="J474" t="s">
        <v>50</v>
      </c>
      <c r="K474">
        <v>606192</v>
      </c>
      <c r="L474">
        <v>3.5</v>
      </c>
      <c r="M474">
        <v>104.06</v>
      </c>
      <c r="N474">
        <v>159</v>
      </c>
      <c r="O474">
        <v>108</v>
      </c>
      <c r="P474">
        <v>3.7037037037037035E-2</v>
      </c>
      <c r="Q474">
        <v>4</v>
      </c>
      <c r="R474">
        <v>103.6</v>
      </c>
      <c r="S474">
        <v>133</v>
      </c>
      <c r="T474">
        <v>87</v>
      </c>
      <c r="U474" s="5">
        <v>3.4482758620689655E-2</v>
      </c>
      <c r="V474">
        <v>3</v>
      </c>
      <c r="W474">
        <v>0.28823529411764698</v>
      </c>
      <c r="X474">
        <v>0.11764705882352899</v>
      </c>
      <c r="Y474">
        <v>215</v>
      </c>
      <c r="Z474">
        <v>7</v>
      </c>
      <c r="AA474">
        <v>30.714285714285715</v>
      </c>
      <c r="AB474">
        <v>0.33333333333333298</v>
      </c>
      <c r="AC474">
        <v>0.13131313131313099</v>
      </c>
      <c r="AD474">
        <v>123</v>
      </c>
      <c r="AE474">
        <v>4</v>
      </c>
      <c r="AF474">
        <v>30.75</v>
      </c>
      <c r="AG474" s="3">
        <v>44728</v>
      </c>
      <c r="AH474">
        <v>1</v>
      </c>
    </row>
    <row r="475" spans="1:34" hidden="1" x14ac:dyDescent="0.25">
      <c r="A475" t="s">
        <v>27</v>
      </c>
      <c r="B475" t="s">
        <v>2</v>
      </c>
      <c r="C475" t="s">
        <v>96</v>
      </c>
      <c r="D475" t="s">
        <v>50</v>
      </c>
      <c r="E475">
        <v>669330</v>
      </c>
      <c r="F475" t="s">
        <v>51</v>
      </c>
      <c r="G475">
        <v>1.0879000000000001</v>
      </c>
      <c r="H475">
        <v>3</v>
      </c>
      <c r="I475" t="s">
        <v>166</v>
      </c>
      <c r="J475" t="s">
        <v>50</v>
      </c>
      <c r="K475">
        <v>665489</v>
      </c>
      <c r="M475">
        <v>108.12</v>
      </c>
      <c r="N475">
        <v>258</v>
      </c>
      <c r="O475">
        <v>187</v>
      </c>
      <c r="P475">
        <v>8.5561497326203204E-2</v>
      </c>
      <c r="Q475">
        <v>16</v>
      </c>
      <c r="R475">
        <v>107.78</v>
      </c>
      <c r="S475">
        <v>222</v>
      </c>
      <c r="T475">
        <v>157</v>
      </c>
      <c r="U475" s="5">
        <v>7.6433121019108277E-2</v>
      </c>
      <c r="V475">
        <v>12</v>
      </c>
      <c r="W475">
        <v>0.28823529411764698</v>
      </c>
      <c r="X475">
        <v>0.11764705882352899</v>
      </c>
      <c r="Y475">
        <v>215</v>
      </c>
      <c r="Z475">
        <v>7</v>
      </c>
      <c r="AA475">
        <v>30.714285714285715</v>
      </c>
      <c r="AB475">
        <v>0.33333333333333298</v>
      </c>
      <c r="AC475">
        <v>0.13131313131313099</v>
      </c>
      <c r="AD475">
        <v>123</v>
      </c>
      <c r="AE475">
        <v>4</v>
      </c>
      <c r="AF475">
        <v>30.75</v>
      </c>
      <c r="AG475" s="3">
        <v>44728</v>
      </c>
    </row>
    <row r="476" spans="1:34" hidden="1" x14ac:dyDescent="0.25">
      <c r="A476" t="s">
        <v>4</v>
      </c>
      <c r="B476" t="s">
        <v>21</v>
      </c>
      <c r="C476" t="s">
        <v>251</v>
      </c>
      <c r="D476" t="s">
        <v>50</v>
      </c>
      <c r="E476">
        <v>605397</v>
      </c>
      <c r="F476" t="s">
        <v>51</v>
      </c>
      <c r="G476">
        <v>1.57094</v>
      </c>
      <c r="H476">
        <v>2</v>
      </c>
      <c r="I476" t="s">
        <v>202</v>
      </c>
      <c r="J476" t="s">
        <v>50</v>
      </c>
      <c r="K476">
        <v>575929</v>
      </c>
      <c r="M476">
        <v>104.3</v>
      </c>
      <c r="N476">
        <v>226</v>
      </c>
      <c r="O476">
        <v>145</v>
      </c>
      <c r="P476">
        <v>8.2758620689655171E-2</v>
      </c>
      <c r="Q476">
        <v>12</v>
      </c>
      <c r="R476">
        <v>103.6</v>
      </c>
      <c r="S476">
        <v>163</v>
      </c>
      <c r="T476">
        <v>104</v>
      </c>
      <c r="U476" s="5">
        <v>4.807692307692308E-2</v>
      </c>
      <c r="V476">
        <v>5</v>
      </c>
      <c r="W476">
        <v>0.19576719576719501</v>
      </c>
      <c r="X476">
        <v>8.4656084656084596E-2</v>
      </c>
      <c r="Y476">
        <v>281</v>
      </c>
      <c r="Z476">
        <v>4</v>
      </c>
      <c r="AA476">
        <v>70.25</v>
      </c>
      <c r="AB476">
        <v>0.20879120879120799</v>
      </c>
      <c r="AC476">
        <v>0.109890109890109</v>
      </c>
      <c r="AD476">
        <v>127</v>
      </c>
      <c r="AE476">
        <v>2</v>
      </c>
      <c r="AF476">
        <v>63.5</v>
      </c>
      <c r="AG476" s="3">
        <v>44728</v>
      </c>
    </row>
    <row r="477" spans="1:34" hidden="1" x14ac:dyDescent="0.25">
      <c r="A477" t="s">
        <v>26</v>
      </c>
      <c r="B477" t="s">
        <v>9</v>
      </c>
      <c r="C477" t="s">
        <v>366</v>
      </c>
      <c r="D477" t="s">
        <v>63</v>
      </c>
      <c r="E477">
        <v>669373</v>
      </c>
      <c r="F477" t="s">
        <v>61</v>
      </c>
      <c r="G477">
        <v>0.93119999999999992</v>
      </c>
      <c r="H477">
        <v>3</v>
      </c>
      <c r="I477" t="s">
        <v>197</v>
      </c>
      <c r="J477" t="s">
        <v>50</v>
      </c>
      <c r="K477">
        <v>666969</v>
      </c>
      <c r="M477">
        <v>103.4</v>
      </c>
      <c r="N477">
        <v>259</v>
      </c>
      <c r="O477">
        <v>172</v>
      </c>
      <c r="P477">
        <v>6.9767441860465115E-2</v>
      </c>
      <c r="Q477">
        <v>12</v>
      </c>
      <c r="R477">
        <v>103.9</v>
      </c>
      <c r="S477">
        <v>74</v>
      </c>
      <c r="T477">
        <v>46</v>
      </c>
      <c r="U477" s="5">
        <v>8.6956521739130432E-2</v>
      </c>
      <c r="V477">
        <v>4</v>
      </c>
      <c r="W477">
        <v>0.25543478260869501</v>
      </c>
      <c r="X477">
        <v>0.103260869565217</v>
      </c>
      <c r="Y477">
        <v>273</v>
      </c>
      <c r="Z477">
        <v>4</v>
      </c>
      <c r="AA477">
        <v>68.25</v>
      </c>
      <c r="AB477">
        <v>0.26845637583892601</v>
      </c>
      <c r="AC477">
        <v>0.100671140939597</v>
      </c>
      <c r="AD477">
        <v>224</v>
      </c>
      <c r="AE477">
        <v>3</v>
      </c>
      <c r="AF477">
        <v>74.666666666666671</v>
      </c>
      <c r="AG477" s="3">
        <v>44729</v>
      </c>
    </row>
    <row r="478" spans="1:34" hidden="1" x14ac:dyDescent="0.25">
      <c r="A478" t="s">
        <v>2</v>
      </c>
      <c r="B478" t="s">
        <v>25</v>
      </c>
      <c r="C478" t="s">
        <v>224</v>
      </c>
      <c r="D478" t="s">
        <v>50</v>
      </c>
      <c r="E478">
        <v>669358</v>
      </c>
      <c r="F478" t="s">
        <v>51</v>
      </c>
      <c r="G478">
        <v>0.94794000000000012</v>
      </c>
      <c r="H478">
        <v>3</v>
      </c>
      <c r="I478" t="s">
        <v>122</v>
      </c>
      <c r="J478" t="s">
        <v>38</v>
      </c>
      <c r="K478">
        <v>623993</v>
      </c>
      <c r="M478">
        <v>101.9</v>
      </c>
      <c r="N478">
        <v>248</v>
      </c>
      <c r="O478">
        <v>167</v>
      </c>
      <c r="P478">
        <v>6.5868263473053898E-2</v>
      </c>
      <c r="Q478">
        <v>11</v>
      </c>
      <c r="R478">
        <v>102.6</v>
      </c>
      <c r="S478">
        <v>166</v>
      </c>
      <c r="T478">
        <v>113</v>
      </c>
      <c r="U478" s="5">
        <v>7.0796460176991149E-2</v>
      </c>
      <c r="V478">
        <v>8</v>
      </c>
      <c r="W478">
        <v>0.42857142857142799</v>
      </c>
      <c r="X478">
        <v>0.42857142857142799</v>
      </c>
      <c r="Y478">
        <v>12</v>
      </c>
      <c r="Z478">
        <v>1</v>
      </c>
      <c r="AA478">
        <v>12</v>
      </c>
      <c r="AB478">
        <v>0.4</v>
      </c>
      <c r="AC478">
        <v>0.4</v>
      </c>
      <c r="AD478">
        <v>7</v>
      </c>
      <c r="AE478">
        <v>1</v>
      </c>
      <c r="AF478">
        <v>7</v>
      </c>
      <c r="AG478" s="3">
        <v>44729</v>
      </c>
    </row>
    <row r="479" spans="1:34" hidden="1" x14ac:dyDescent="0.25">
      <c r="A479" t="s">
        <v>6</v>
      </c>
      <c r="B479" t="s">
        <v>14</v>
      </c>
      <c r="C479" t="s">
        <v>200</v>
      </c>
      <c r="D479" t="s">
        <v>63</v>
      </c>
      <c r="E479">
        <v>641778</v>
      </c>
      <c r="F479" t="s">
        <v>51</v>
      </c>
      <c r="G479">
        <v>1.3130000000000002</v>
      </c>
      <c r="H479">
        <v>9</v>
      </c>
      <c r="I479" t="s">
        <v>332</v>
      </c>
      <c r="J479" t="s">
        <v>50</v>
      </c>
      <c r="K479">
        <v>605244</v>
      </c>
      <c r="M479">
        <v>100.2</v>
      </c>
      <c r="N479">
        <v>78</v>
      </c>
      <c r="O479">
        <v>54</v>
      </c>
      <c r="P479">
        <v>1.8518518518518517E-2</v>
      </c>
      <c r="Q479">
        <v>1</v>
      </c>
      <c r="R479">
        <v>104.46</v>
      </c>
      <c r="S479">
        <v>17</v>
      </c>
      <c r="T479">
        <v>11</v>
      </c>
      <c r="U479" s="5">
        <v>0</v>
      </c>
      <c r="V479">
        <v>0</v>
      </c>
      <c r="W479">
        <v>0.28571428571428498</v>
      </c>
      <c r="X479">
        <v>0.136904761904761</v>
      </c>
      <c r="Y479">
        <v>260</v>
      </c>
      <c r="Z479">
        <v>11</v>
      </c>
      <c r="AA479">
        <v>23.636363636363637</v>
      </c>
      <c r="AB479">
        <v>0.29861111111111099</v>
      </c>
      <c r="AC479">
        <v>0.14583333333333301</v>
      </c>
      <c r="AD479">
        <v>219</v>
      </c>
      <c r="AE479">
        <v>9</v>
      </c>
      <c r="AF479">
        <v>24.333333333333332</v>
      </c>
      <c r="AG479" s="3">
        <v>44729</v>
      </c>
    </row>
    <row r="480" spans="1:34" hidden="1" x14ac:dyDescent="0.25">
      <c r="A480" t="s">
        <v>1</v>
      </c>
      <c r="B480" t="s">
        <v>4</v>
      </c>
      <c r="C480" t="s">
        <v>282</v>
      </c>
      <c r="D480" t="s">
        <v>50</v>
      </c>
      <c r="E480">
        <v>624522</v>
      </c>
      <c r="F480" t="s">
        <v>61</v>
      </c>
      <c r="G480">
        <v>0.95353999999999994</v>
      </c>
      <c r="H480">
        <v>3</v>
      </c>
      <c r="I480" t="s">
        <v>54</v>
      </c>
      <c r="J480" t="s">
        <v>50</v>
      </c>
      <c r="K480">
        <v>663586</v>
      </c>
      <c r="M480">
        <v>106.5</v>
      </c>
      <c r="N480">
        <v>277</v>
      </c>
      <c r="O480">
        <v>175</v>
      </c>
      <c r="P480">
        <v>0.10285714285714286</v>
      </c>
      <c r="Q480">
        <v>18</v>
      </c>
      <c r="R480">
        <v>106.28</v>
      </c>
      <c r="S480">
        <v>197</v>
      </c>
      <c r="T480">
        <v>131</v>
      </c>
      <c r="U480" s="5">
        <v>9.9236641221374045E-2</v>
      </c>
      <c r="V480">
        <v>13</v>
      </c>
      <c r="W480">
        <v>0.25899280575539502</v>
      </c>
      <c r="X480">
        <v>0.14388489208633001</v>
      </c>
      <c r="Y480">
        <v>202</v>
      </c>
      <c r="Z480">
        <v>6</v>
      </c>
      <c r="AA480">
        <v>33.666666666666664</v>
      </c>
      <c r="AB480">
        <v>0.28089887640449401</v>
      </c>
      <c r="AC480">
        <v>0.13483146067415699</v>
      </c>
      <c r="AD480">
        <v>117</v>
      </c>
      <c r="AE480">
        <v>5</v>
      </c>
      <c r="AF480">
        <v>23.4</v>
      </c>
      <c r="AG480" s="3">
        <v>44729</v>
      </c>
    </row>
    <row r="481" spans="1:34" hidden="1" x14ac:dyDescent="0.25">
      <c r="A481" t="s">
        <v>10</v>
      </c>
      <c r="B481" t="s">
        <v>26</v>
      </c>
      <c r="C481" t="s">
        <v>382</v>
      </c>
      <c r="D481" t="s">
        <v>63</v>
      </c>
      <c r="E481">
        <v>621368</v>
      </c>
      <c r="F481" t="s">
        <v>61</v>
      </c>
      <c r="G481">
        <v>0.94175999999999993</v>
      </c>
      <c r="H481">
        <v>1</v>
      </c>
      <c r="I481" t="s">
        <v>131</v>
      </c>
      <c r="J481" t="s">
        <v>50</v>
      </c>
      <c r="K481">
        <v>514888</v>
      </c>
      <c r="M481">
        <v>99.32</v>
      </c>
      <c r="N481">
        <v>198</v>
      </c>
      <c r="O481">
        <v>146</v>
      </c>
      <c r="P481">
        <v>8.2191780821917804E-2</v>
      </c>
      <c r="Q481">
        <v>12</v>
      </c>
      <c r="R481">
        <v>102.26</v>
      </c>
      <c r="S481">
        <v>46</v>
      </c>
      <c r="T481">
        <v>37</v>
      </c>
      <c r="U481" s="5">
        <v>0.13513513513513514</v>
      </c>
      <c r="V481">
        <v>5</v>
      </c>
      <c r="W481">
        <v>0.259493670886075</v>
      </c>
      <c r="X481">
        <v>0.10759493670886</v>
      </c>
      <c r="Y481">
        <v>232</v>
      </c>
      <c r="Z481">
        <v>7</v>
      </c>
      <c r="AA481">
        <v>33.142857142857146</v>
      </c>
      <c r="AB481">
        <v>0.27692307692307599</v>
      </c>
      <c r="AC481">
        <v>0.1</v>
      </c>
      <c r="AD481">
        <v>185</v>
      </c>
      <c r="AE481">
        <v>5</v>
      </c>
      <c r="AF481">
        <v>37</v>
      </c>
      <c r="AG481" s="3">
        <v>44725</v>
      </c>
    </row>
    <row r="482" spans="1:34" hidden="1" x14ac:dyDescent="0.25">
      <c r="A482" t="s">
        <v>14</v>
      </c>
      <c r="B482" t="s">
        <v>6</v>
      </c>
      <c r="C482" t="s">
        <v>214</v>
      </c>
      <c r="D482" t="s">
        <v>50</v>
      </c>
      <c r="E482">
        <v>668881</v>
      </c>
      <c r="F482" t="s">
        <v>61</v>
      </c>
      <c r="G482">
        <v>1.3736000000000002</v>
      </c>
      <c r="H482">
        <v>1</v>
      </c>
      <c r="I482" t="s">
        <v>181</v>
      </c>
      <c r="J482" t="s">
        <v>63</v>
      </c>
      <c r="K482">
        <v>592885</v>
      </c>
      <c r="M482">
        <v>103.96</v>
      </c>
      <c r="N482">
        <v>267</v>
      </c>
      <c r="O482">
        <v>170</v>
      </c>
      <c r="P482">
        <v>4.1176470588235294E-2</v>
      </c>
      <c r="Q482">
        <v>7</v>
      </c>
      <c r="R482">
        <v>104.24</v>
      </c>
      <c r="S482">
        <v>187</v>
      </c>
      <c r="T482">
        <v>111</v>
      </c>
      <c r="U482" s="5">
        <v>4.5045045045045043E-2</v>
      </c>
      <c r="V482">
        <v>5</v>
      </c>
      <c r="W482">
        <v>0.44805194805194798</v>
      </c>
      <c r="X482">
        <v>0.162337662337662</v>
      </c>
      <c r="Y482">
        <v>261</v>
      </c>
      <c r="Z482">
        <v>15</v>
      </c>
      <c r="AA482">
        <v>17.399999999999999</v>
      </c>
      <c r="AB482">
        <v>0.44285714285714201</v>
      </c>
      <c r="AC482">
        <v>0.1</v>
      </c>
      <c r="AD482">
        <v>130</v>
      </c>
      <c r="AE482">
        <v>4</v>
      </c>
      <c r="AF482">
        <v>32.5</v>
      </c>
      <c r="AG482" s="3">
        <v>44729</v>
      </c>
    </row>
    <row r="483" spans="1:34" hidden="1" x14ac:dyDescent="0.25">
      <c r="A483" t="s">
        <v>4</v>
      </c>
      <c r="B483" t="s">
        <v>1</v>
      </c>
      <c r="C483" t="s">
        <v>89</v>
      </c>
      <c r="D483" t="s">
        <v>50</v>
      </c>
      <c r="E483">
        <v>450203</v>
      </c>
      <c r="F483" t="s">
        <v>51</v>
      </c>
      <c r="G483">
        <v>0.95353999999999994</v>
      </c>
      <c r="H483">
        <v>1</v>
      </c>
      <c r="I483" t="s">
        <v>201</v>
      </c>
      <c r="J483" t="s">
        <v>50</v>
      </c>
      <c r="K483">
        <v>666624</v>
      </c>
      <c r="M483">
        <v>103.5</v>
      </c>
      <c r="N483">
        <v>129</v>
      </c>
      <c r="O483">
        <v>82</v>
      </c>
      <c r="P483">
        <v>6.097560975609756E-2</v>
      </c>
      <c r="Q483">
        <v>5</v>
      </c>
      <c r="R483">
        <v>103.5</v>
      </c>
      <c r="S483">
        <v>96</v>
      </c>
      <c r="T483">
        <v>62</v>
      </c>
      <c r="U483" s="5">
        <v>6.4516129032258063E-2</v>
      </c>
      <c r="V483">
        <v>4</v>
      </c>
      <c r="W483">
        <v>0.30994152046783602</v>
      </c>
      <c r="X483">
        <v>0.140350877192982</v>
      </c>
      <c r="Y483">
        <v>271</v>
      </c>
      <c r="Z483">
        <v>9</v>
      </c>
      <c r="AA483">
        <v>30.111111111111111</v>
      </c>
      <c r="AB483">
        <v>0.25531914893617003</v>
      </c>
      <c r="AC483">
        <v>0.12765957446808501</v>
      </c>
      <c r="AD483">
        <v>138</v>
      </c>
      <c r="AE483">
        <v>3</v>
      </c>
      <c r="AF483">
        <v>46</v>
      </c>
      <c r="AG483" s="3">
        <v>44729</v>
      </c>
    </row>
    <row r="484" spans="1:34" hidden="1" x14ac:dyDescent="0.25">
      <c r="A484" t="s">
        <v>1</v>
      </c>
      <c r="B484" t="s">
        <v>4</v>
      </c>
      <c r="C484" t="s">
        <v>282</v>
      </c>
      <c r="D484" t="s">
        <v>50</v>
      </c>
      <c r="E484">
        <v>624522</v>
      </c>
      <c r="F484" t="s">
        <v>61</v>
      </c>
      <c r="G484">
        <v>0.95353999999999994</v>
      </c>
      <c r="H484">
        <v>2</v>
      </c>
      <c r="I484" t="s">
        <v>53</v>
      </c>
      <c r="J484" t="s">
        <v>50</v>
      </c>
      <c r="K484">
        <v>621020</v>
      </c>
      <c r="M484">
        <v>102.9</v>
      </c>
      <c r="N484">
        <v>260</v>
      </c>
      <c r="O484">
        <v>165</v>
      </c>
      <c r="P484">
        <v>5.4545454545454543E-2</v>
      </c>
      <c r="Q484">
        <v>9</v>
      </c>
      <c r="R484">
        <v>102.72</v>
      </c>
      <c r="S484">
        <v>194</v>
      </c>
      <c r="T484">
        <v>121</v>
      </c>
      <c r="U484" s="5">
        <v>5.7851239669421489E-2</v>
      </c>
      <c r="V484">
        <v>7</v>
      </c>
      <c r="W484">
        <v>0.25899280575539502</v>
      </c>
      <c r="X484">
        <v>0.14388489208633001</v>
      </c>
      <c r="Y484">
        <v>202</v>
      </c>
      <c r="Z484">
        <v>6</v>
      </c>
      <c r="AA484">
        <v>33.666666666666664</v>
      </c>
      <c r="AB484">
        <v>0.28089887640449401</v>
      </c>
      <c r="AC484">
        <v>0.13483146067415699</v>
      </c>
      <c r="AD484">
        <v>117</v>
      </c>
      <c r="AE484">
        <v>5</v>
      </c>
      <c r="AF484">
        <v>23.4</v>
      </c>
      <c r="AG484" s="3">
        <v>44729</v>
      </c>
    </row>
    <row r="485" spans="1:34" hidden="1" x14ac:dyDescent="0.25">
      <c r="A485" t="s">
        <v>26</v>
      </c>
      <c r="B485" t="s">
        <v>9</v>
      </c>
      <c r="C485" t="s">
        <v>366</v>
      </c>
      <c r="D485" t="s">
        <v>63</v>
      </c>
      <c r="E485">
        <v>669373</v>
      </c>
      <c r="F485" t="s">
        <v>61</v>
      </c>
      <c r="G485">
        <v>0.93119999999999992</v>
      </c>
      <c r="H485">
        <v>7</v>
      </c>
      <c r="I485" t="s">
        <v>325</v>
      </c>
      <c r="J485" t="s">
        <v>50</v>
      </c>
      <c r="K485">
        <v>677649</v>
      </c>
      <c r="M485">
        <v>103.44</v>
      </c>
      <c r="N485">
        <v>48</v>
      </c>
      <c r="O485">
        <v>34</v>
      </c>
      <c r="P485">
        <v>5.8823529411764705E-2</v>
      </c>
      <c r="Q485">
        <v>2</v>
      </c>
      <c r="R485">
        <v>105.06</v>
      </c>
      <c r="S485">
        <v>8</v>
      </c>
      <c r="T485">
        <v>6</v>
      </c>
      <c r="U485" s="5">
        <v>0</v>
      </c>
      <c r="V485">
        <v>0</v>
      </c>
      <c r="W485">
        <v>0.25543478260869501</v>
      </c>
      <c r="X485">
        <v>0.103260869565217</v>
      </c>
      <c r="Y485">
        <v>273</v>
      </c>
      <c r="Z485">
        <v>4</v>
      </c>
      <c r="AA485">
        <v>68.25</v>
      </c>
      <c r="AB485">
        <v>0.26845637583892601</v>
      </c>
      <c r="AC485">
        <v>0.100671140939597</v>
      </c>
      <c r="AD485">
        <v>224</v>
      </c>
      <c r="AE485">
        <v>3</v>
      </c>
      <c r="AF485">
        <v>74.666666666666671</v>
      </c>
      <c r="AG485" s="3">
        <v>44729</v>
      </c>
    </row>
    <row r="486" spans="1:34" hidden="1" x14ac:dyDescent="0.25">
      <c r="A486" t="s">
        <v>25</v>
      </c>
      <c r="B486" t="s">
        <v>2</v>
      </c>
      <c r="C486" t="s">
        <v>219</v>
      </c>
      <c r="D486" t="s">
        <v>50</v>
      </c>
      <c r="E486">
        <v>665152</v>
      </c>
      <c r="F486" t="s">
        <v>61</v>
      </c>
      <c r="G486">
        <v>1.0247999999999999</v>
      </c>
      <c r="H486">
        <v>5</v>
      </c>
      <c r="I486" t="s">
        <v>80</v>
      </c>
      <c r="J486" t="s">
        <v>50</v>
      </c>
      <c r="K486">
        <v>623912</v>
      </c>
      <c r="M486">
        <v>104.039999999999</v>
      </c>
      <c r="N486">
        <v>162</v>
      </c>
      <c r="O486">
        <v>133</v>
      </c>
      <c r="P486">
        <v>1.5037593984962405E-2</v>
      </c>
      <c r="Q486">
        <v>2</v>
      </c>
      <c r="R486">
        <v>104.3</v>
      </c>
      <c r="S486">
        <v>106</v>
      </c>
      <c r="T486">
        <v>89</v>
      </c>
      <c r="U486" s="5">
        <v>2.247191011235955E-2</v>
      </c>
      <c r="V486">
        <v>2</v>
      </c>
      <c r="W486">
        <v>0.36363636363636298</v>
      </c>
      <c r="X486">
        <v>0.12121212121212099</v>
      </c>
      <c r="Y486">
        <v>41</v>
      </c>
      <c r="Z486">
        <v>1</v>
      </c>
      <c r="AA486">
        <v>41</v>
      </c>
      <c r="AB486">
        <v>0.27272727272727199</v>
      </c>
      <c r="AC486">
        <v>0.13636363636363599</v>
      </c>
      <c r="AD486">
        <v>26</v>
      </c>
      <c r="AE486">
        <v>0</v>
      </c>
      <c r="AF486">
        <v>0</v>
      </c>
      <c r="AG486" s="3">
        <v>44729</v>
      </c>
    </row>
    <row r="487" spans="1:34" hidden="1" x14ac:dyDescent="0.25">
      <c r="A487" t="s">
        <v>16</v>
      </c>
      <c r="B487" t="s">
        <v>13</v>
      </c>
      <c r="C487" t="s">
        <v>115</v>
      </c>
      <c r="D487" t="s">
        <v>50</v>
      </c>
      <c r="E487">
        <v>641154</v>
      </c>
      <c r="F487" t="s">
        <v>51</v>
      </c>
      <c r="G487">
        <v>1.1909100000000001</v>
      </c>
      <c r="H487">
        <v>8</v>
      </c>
      <c r="I487" t="s">
        <v>341</v>
      </c>
      <c r="J487" t="s">
        <v>50</v>
      </c>
      <c r="K487">
        <v>605204</v>
      </c>
      <c r="M487">
        <v>106.6</v>
      </c>
      <c r="N487">
        <v>141</v>
      </c>
      <c r="O487">
        <v>85</v>
      </c>
      <c r="P487">
        <v>2.3529411764705882E-2</v>
      </c>
      <c r="Q487">
        <v>2</v>
      </c>
      <c r="R487">
        <v>106.6</v>
      </c>
      <c r="S487">
        <v>74</v>
      </c>
      <c r="T487">
        <v>49</v>
      </c>
      <c r="U487" s="5">
        <v>2.0408163265306121E-2</v>
      </c>
      <c r="V487">
        <v>1</v>
      </c>
      <c r="W487">
        <v>0.25806451612903197</v>
      </c>
      <c r="X487">
        <v>8.6021505376343996E-2</v>
      </c>
      <c r="Y487">
        <v>277</v>
      </c>
      <c r="Z487">
        <v>7</v>
      </c>
      <c r="AA487">
        <v>39.571428571428569</v>
      </c>
      <c r="AB487">
        <v>0.33333333333333298</v>
      </c>
      <c r="AC487">
        <v>0.10256410256410201</v>
      </c>
      <c r="AD487">
        <v>127</v>
      </c>
      <c r="AE487">
        <v>1</v>
      </c>
      <c r="AF487">
        <v>127</v>
      </c>
      <c r="AG487" s="3">
        <v>44729</v>
      </c>
    </row>
    <row r="488" spans="1:34" hidden="1" x14ac:dyDescent="0.25">
      <c r="A488" t="s">
        <v>13</v>
      </c>
      <c r="B488" t="s">
        <v>16</v>
      </c>
      <c r="C488" t="s">
        <v>112</v>
      </c>
      <c r="D488" t="s">
        <v>50</v>
      </c>
      <c r="E488">
        <v>471911</v>
      </c>
      <c r="F488" t="s">
        <v>61</v>
      </c>
      <c r="G488">
        <v>1.09074</v>
      </c>
      <c r="H488">
        <v>1</v>
      </c>
      <c r="I488" t="s">
        <v>351</v>
      </c>
      <c r="J488" t="s">
        <v>63</v>
      </c>
      <c r="K488">
        <v>665862</v>
      </c>
      <c r="M488">
        <v>102</v>
      </c>
      <c r="N488">
        <v>207</v>
      </c>
      <c r="O488">
        <v>133</v>
      </c>
      <c r="P488">
        <v>9.7744360902255634E-2</v>
      </c>
      <c r="Q488">
        <v>13</v>
      </c>
      <c r="R488">
        <v>102.179999999999</v>
      </c>
      <c r="S488">
        <v>177</v>
      </c>
      <c r="T488">
        <v>112</v>
      </c>
      <c r="U488" s="5">
        <v>0.11607142857142858</v>
      </c>
      <c r="V488">
        <v>13</v>
      </c>
      <c r="W488">
        <v>0.20499999999999999</v>
      </c>
      <c r="X488">
        <v>0.09</v>
      </c>
      <c r="Y488">
        <v>285</v>
      </c>
      <c r="Z488">
        <v>5</v>
      </c>
      <c r="AA488">
        <v>57</v>
      </c>
      <c r="AB488">
        <v>0.237623762376237</v>
      </c>
      <c r="AC488">
        <v>0.118811881188118</v>
      </c>
      <c r="AD488">
        <v>146</v>
      </c>
      <c r="AE488">
        <v>2</v>
      </c>
      <c r="AF488">
        <v>73</v>
      </c>
      <c r="AG488" s="3">
        <v>44729</v>
      </c>
    </row>
    <row r="489" spans="1:34" hidden="1" x14ac:dyDescent="0.25">
      <c r="A489" t="s">
        <v>26</v>
      </c>
      <c r="B489" t="s">
        <v>9</v>
      </c>
      <c r="C489" t="s">
        <v>366</v>
      </c>
      <c r="D489" t="s">
        <v>63</v>
      </c>
      <c r="E489">
        <v>669373</v>
      </c>
      <c r="F489" t="s">
        <v>61</v>
      </c>
      <c r="G489">
        <v>0.93119999999999992</v>
      </c>
      <c r="H489">
        <v>4</v>
      </c>
      <c r="I489" t="s">
        <v>367</v>
      </c>
      <c r="J489" t="s">
        <v>38</v>
      </c>
      <c r="K489">
        <v>641680</v>
      </c>
      <c r="L489">
        <v>5.6</v>
      </c>
      <c r="M489">
        <v>101.08</v>
      </c>
      <c r="N489">
        <v>165</v>
      </c>
      <c r="O489">
        <v>120</v>
      </c>
      <c r="P489">
        <v>5.8333333333333334E-2</v>
      </c>
      <c r="Q489">
        <v>7</v>
      </c>
      <c r="R489">
        <v>103.56</v>
      </c>
      <c r="S489">
        <v>44</v>
      </c>
      <c r="T489">
        <v>29</v>
      </c>
      <c r="U489" s="5">
        <v>0.10344827586206896</v>
      </c>
      <c r="V489">
        <v>3</v>
      </c>
      <c r="W489">
        <v>0.25543478260869501</v>
      </c>
      <c r="X489">
        <v>0.103260869565217</v>
      </c>
      <c r="Y489">
        <v>273</v>
      </c>
      <c r="Z489">
        <v>4</v>
      </c>
      <c r="AA489">
        <v>68.25</v>
      </c>
      <c r="AB489">
        <v>0.26845637583892601</v>
      </c>
      <c r="AC489">
        <v>0.100671140939597</v>
      </c>
      <c r="AD489">
        <v>224</v>
      </c>
      <c r="AE489">
        <v>3</v>
      </c>
      <c r="AF489">
        <v>74.666666666666671</v>
      </c>
      <c r="AG489" s="3">
        <v>44729</v>
      </c>
      <c r="AH489">
        <v>1</v>
      </c>
    </row>
    <row r="490" spans="1:34" hidden="1" x14ac:dyDescent="0.25">
      <c r="A490" t="s">
        <v>21</v>
      </c>
      <c r="B490" t="s">
        <v>8</v>
      </c>
      <c r="C490" t="s">
        <v>210</v>
      </c>
      <c r="D490" t="s">
        <v>63</v>
      </c>
      <c r="E490">
        <v>607536</v>
      </c>
      <c r="F490" t="s">
        <v>61</v>
      </c>
      <c r="G490">
        <v>1.40723</v>
      </c>
      <c r="H490">
        <v>5</v>
      </c>
      <c r="I490" t="s">
        <v>145</v>
      </c>
      <c r="J490" t="s">
        <v>50</v>
      </c>
      <c r="K490">
        <v>595751</v>
      </c>
      <c r="M490">
        <v>105</v>
      </c>
      <c r="N490">
        <v>118</v>
      </c>
      <c r="O490">
        <v>70</v>
      </c>
      <c r="P490">
        <v>7.1428571428571425E-2</v>
      </c>
      <c r="Q490">
        <v>5</v>
      </c>
      <c r="R490">
        <v>109.539999999999</v>
      </c>
      <c r="S490">
        <v>21</v>
      </c>
      <c r="T490">
        <v>9</v>
      </c>
      <c r="U490" s="5">
        <v>0.33333333333333331</v>
      </c>
      <c r="V490">
        <v>3</v>
      </c>
      <c r="W490">
        <v>0.26388888888888801</v>
      </c>
      <c r="X490">
        <v>0.134259259259259</v>
      </c>
      <c r="Y490">
        <v>292</v>
      </c>
      <c r="Z490">
        <v>6</v>
      </c>
      <c r="AA490">
        <v>48.666666666666664</v>
      </c>
      <c r="AB490">
        <v>0.23170731707316999</v>
      </c>
      <c r="AC490">
        <v>0.115853658536585</v>
      </c>
      <c r="AD490">
        <v>217</v>
      </c>
      <c r="AE490">
        <v>3</v>
      </c>
      <c r="AF490">
        <v>72.333333333333329</v>
      </c>
      <c r="AG490" s="3">
        <v>44729</v>
      </c>
    </row>
    <row r="491" spans="1:34" hidden="1" x14ac:dyDescent="0.25">
      <c r="A491" t="s">
        <v>14</v>
      </c>
      <c r="B491" t="s">
        <v>6</v>
      </c>
      <c r="C491" t="s">
        <v>214</v>
      </c>
      <c r="D491" t="s">
        <v>50</v>
      </c>
      <c r="E491">
        <v>668881</v>
      </c>
      <c r="F491" t="s">
        <v>61</v>
      </c>
      <c r="G491">
        <v>1.3130000000000002</v>
      </c>
      <c r="H491">
        <v>9</v>
      </c>
      <c r="I491" t="s">
        <v>345</v>
      </c>
      <c r="J491" t="s">
        <v>50</v>
      </c>
      <c r="K491">
        <v>669374</v>
      </c>
      <c r="L491">
        <v>5.7</v>
      </c>
      <c r="M491">
        <v>106.22</v>
      </c>
      <c r="N491">
        <v>100</v>
      </c>
      <c r="O491">
        <v>38</v>
      </c>
      <c r="P491">
        <v>0.13157894736842105</v>
      </c>
      <c r="Q491">
        <v>5</v>
      </c>
      <c r="R491">
        <v>107.69999999999899</v>
      </c>
      <c r="S491">
        <v>50</v>
      </c>
      <c r="T491">
        <v>20</v>
      </c>
      <c r="U491" s="5">
        <v>0.25</v>
      </c>
      <c r="V491">
        <v>5</v>
      </c>
      <c r="W491">
        <v>0.44805194805194798</v>
      </c>
      <c r="X491">
        <v>0.162337662337662</v>
      </c>
      <c r="Y491">
        <v>261</v>
      </c>
      <c r="Z491">
        <v>15</v>
      </c>
      <c r="AA491">
        <v>17.399999999999999</v>
      </c>
      <c r="AB491">
        <v>0.452380952380952</v>
      </c>
      <c r="AC491">
        <v>0.214285714285714</v>
      </c>
      <c r="AD491">
        <v>131</v>
      </c>
      <c r="AE491">
        <v>11</v>
      </c>
      <c r="AF491">
        <v>11.909090909090908</v>
      </c>
      <c r="AG491" s="3">
        <v>44729</v>
      </c>
      <c r="AH491">
        <v>1</v>
      </c>
    </row>
    <row r="492" spans="1:34" hidden="1" x14ac:dyDescent="0.25">
      <c r="A492" t="s">
        <v>10</v>
      </c>
      <c r="B492" t="s">
        <v>5</v>
      </c>
      <c r="C492" t="s">
        <v>293</v>
      </c>
      <c r="D492" t="s">
        <v>50</v>
      </c>
      <c r="E492">
        <v>608337</v>
      </c>
      <c r="F492" t="s">
        <v>51</v>
      </c>
      <c r="G492">
        <v>1.0625100000000001</v>
      </c>
      <c r="H492">
        <v>5</v>
      </c>
      <c r="I492" t="s">
        <v>68</v>
      </c>
      <c r="J492" t="s">
        <v>63</v>
      </c>
      <c r="K492">
        <v>663656</v>
      </c>
      <c r="L492">
        <v>5.9</v>
      </c>
      <c r="M492">
        <v>102.1</v>
      </c>
      <c r="N492">
        <v>237</v>
      </c>
      <c r="O492">
        <v>164</v>
      </c>
      <c r="P492">
        <v>7.3170731707317069E-2</v>
      </c>
      <c r="Q492">
        <v>12</v>
      </c>
      <c r="R492">
        <v>102.1</v>
      </c>
      <c r="S492">
        <v>159</v>
      </c>
      <c r="T492">
        <v>104</v>
      </c>
      <c r="U492" s="5">
        <v>7.6923076923076927E-2</v>
      </c>
      <c r="V492">
        <v>8</v>
      </c>
      <c r="W492">
        <v>0.35294117647058798</v>
      </c>
      <c r="X492">
        <v>0.16911764705882301</v>
      </c>
      <c r="Y492">
        <v>227</v>
      </c>
      <c r="Z492">
        <v>11</v>
      </c>
      <c r="AA492">
        <v>20.636363636363637</v>
      </c>
      <c r="AB492">
        <v>0.36734693877551</v>
      </c>
      <c r="AC492">
        <v>0.163265306122448</v>
      </c>
      <c r="AD492">
        <v>95</v>
      </c>
      <c r="AE492">
        <v>2</v>
      </c>
      <c r="AF492">
        <v>47.5</v>
      </c>
      <c r="AG492" s="3">
        <v>44729</v>
      </c>
      <c r="AH492">
        <v>1</v>
      </c>
    </row>
    <row r="493" spans="1:34" hidden="1" x14ac:dyDescent="0.25">
      <c r="A493" t="s">
        <v>11</v>
      </c>
      <c r="B493" t="s">
        <v>22</v>
      </c>
      <c r="C493" t="s">
        <v>103</v>
      </c>
      <c r="D493" t="s">
        <v>63</v>
      </c>
      <c r="E493">
        <v>592662</v>
      </c>
      <c r="F493" t="s">
        <v>61</v>
      </c>
      <c r="G493">
        <v>1.04</v>
      </c>
      <c r="H493">
        <v>4</v>
      </c>
      <c r="I493" t="s">
        <v>302</v>
      </c>
      <c r="J493" t="s">
        <v>38</v>
      </c>
      <c r="K493">
        <v>650859</v>
      </c>
      <c r="M493">
        <v>98.92</v>
      </c>
      <c r="N493">
        <v>108</v>
      </c>
      <c r="O493">
        <v>82</v>
      </c>
      <c r="P493">
        <v>2.4390243902439025E-2</v>
      </c>
      <c r="Q493">
        <v>2</v>
      </c>
      <c r="R493">
        <v>102.619999999999</v>
      </c>
      <c r="S493">
        <v>35</v>
      </c>
      <c r="T493">
        <v>27</v>
      </c>
      <c r="U493" s="5">
        <v>7.407407407407407E-2</v>
      </c>
      <c r="V493">
        <v>2</v>
      </c>
      <c r="W493">
        <v>0.28909952606634998</v>
      </c>
      <c r="X493">
        <v>0.13744075829383801</v>
      </c>
      <c r="Y493">
        <v>323</v>
      </c>
      <c r="Z493">
        <v>14</v>
      </c>
      <c r="AA493">
        <v>23.071428571428573</v>
      </c>
      <c r="AB493">
        <v>0.29310344827586199</v>
      </c>
      <c r="AC493">
        <v>0.126436781609195</v>
      </c>
      <c r="AD493">
        <v>265</v>
      </c>
      <c r="AE493">
        <v>11</v>
      </c>
      <c r="AF493">
        <v>24.09090909090909</v>
      </c>
      <c r="AG493" s="3">
        <v>44729</v>
      </c>
    </row>
    <row r="494" spans="1:34" hidden="1" x14ac:dyDescent="0.25">
      <c r="A494" t="s">
        <v>10</v>
      </c>
      <c r="B494" t="s">
        <v>17</v>
      </c>
      <c r="C494" t="s">
        <v>301</v>
      </c>
      <c r="D494" t="s">
        <v>63</v>
      </c>
      <c r="E494">
        <v>641482</v>
      </c>
      <c r="F494" t="s">
        <v>61</v>
      </c>
      <c r="G494">
        <v>1.02918</v>
      </c>
      <c r="H494">
        <v>1</v>
      </c>
      <c r="I494" t="s">
        <v>131</v>
      </c>
      <c r="J494" t="s">
        <v>50</v>
      </c>
      <c r="K494">
        <v>514888</v>
      </c>
      <c r="L494">
        <v>3.7</v>
      </c>
      <c r="M494">
        <v>99.32</v>
      </c>
      <c r="N494">
        <v>251</v>
      </c>
      <c r="O494">
        <v>179</v>
      </c>
      <c r="P494">
        <v>8.3798882681564241E-2</v>
      </c>
      <c r="Q494">
        <v>15</v>
      </c>
      <c r="R494">
        <v>102.26</v>
      </c>
      <c r="S494">
        <v>58</v>
      </c>
      <c r="T494">
        <v>41</v>
      </c>
      <c r="U494" s="5">
        <v>0.14634146341463414</v>
      </c>
      <c r="V494">
        <v>6</v>
      </c>
      <c r="W494">
        <v>0.32038834951456302</v>
      </c>
      <c r="X494">
        <v>0.12135922330097</v>
      </c>
      <c r="Y494">
        <v>311</v>
      </c>
      <c r="Z494">
        <v>10</v>
      </c>
      <c r="AA494">
        <v>31.1</v>
      </c>
      <c r="AB494">
        <v>0.33149171270718197</v>
      </c>
      <c r="AC494">
        <v>0.121546961325966</v>
      </c>
      <c r="AD494">
        <v>268</v>
      </c>
      <c r="AE494">
        <v>9</v>
      </c>
      <c r="AF494">
        <v>29.777777777777779</v>
      </c>
      <c r="AG494" s="3">
        <v>44738</v>
      </c>
      <c r="AH494">
        <v>1</v>
      </c>
    </row>
    <row r="495" spans="1:34" hidden="1" x14ac:dyDescent="0.25">
      <c r="A495" t="s">
        <v>1</v>
      </c>
      <c r="B495" t="s">
        <v>4</v>
      </c>
      <c r="C495" t="s">
        <v>282</v>
      </c>
      <c r="D495" t="s">
        <v>50</v>
      </c>
      <c r="E495">
        <v>624522</v>
      </c>
      <c r="F495" t="s">
        <v>61</v>
      </c>
      <c r="G495">
        <v>0.95353999999999994</v>
      </c>
      <c r="H495">
        <v>6</v>
      </c>
      <c r="I495" t="s">
        <v>55</v>
      </c>
      <c r="J495" t="s">
        <v>50</v>
      </c>
      <c r="K495">
        <v>542303</v>
      </c>
      <c r="M495">
        <v>104.5</v>
      </c>
      <c r="N495">
        <v>259</v>
      </c>
      <c r="O495">
        <v>187</v>
      </c>
      <c r="P495">
        <v>6.4171122994652413E-2</v>
      </c>
      <c r="Q495">
        <v>12</v>
      </c>
      <c r="R495">
        <v>104.92</v>
      </c>
      <c r="S495">
        <v>187</v>
      </c>
      <c r="T495">
        <v>137</v>
      </c>
      <c r="U495" s="5">
        <v>8.0291970802919707E-2</v>
      </c>
      <c r="V495">
        <v>11</v>
      </c>
      <c r="W495">
        <v>0.25899280575539502</v>
      </c>
      <c r="X495">
        <v>0.14388489208633001</v>
      </c>
      <c r="Y495">
        <v>202</v>
      </c>
      <c r="Z495">
        <v>6</v>
      </c>
      <c r="AA495">
        <v>33.666666666666664</v>
      </c>
      <c r="AB495">
        <v>0.28089887640449401</v>
      </c>
      <c r="AC495">
        <v>0.13483146067415699</v>
      </c>
      <c r="AD495">
        <v>117</v>
      </c>
      <c r="AE495">
        <v>5</v>
      </c>
      <c r="AF495">
        <v>23.4</v>
      </c>
      <c r="AG495" s="3">
        <v>44729</v>
      </c>
    </row>
    <row r="496" spans="1:34" hidden="1" x14ac:dyDescent="0.25">
      <c r="A496" t="s">
        <v>11</v>
      </c>
      <c r="B496" t="s">
        <v>22</v>
      </c>
      <c r="C496" t="s">
        <v>103</v>
      </c>
      <c r="D496" t="s">
        <v>63</v>
      </c>
      <c r="E496">
        <v>592662</v>
      </c>
      <c r="F496" t="s">
        <v>61</v>
      </c>
      <c r="G496">
        <v>1.04</v>
      </c>
      <c r="H496">
        <v>2</v>
      </c>
      <c r="I496" t="s">
        <v>137</v>
      </c>
      <c r="J496" t="s">
        <v>50</v>
      </c>
      <c r="K496">
        <v>545361</v>
      </c>
      <c r="M496">
        <v>105.92</v>
      </c>
      <c r="N496">
        <v>233</v>
      </c>
      <c r="O496">
        <v>137</v>
      </c>
      <c r="P496">
        <v>0.13138686131386862</v>
      </c>
      <c r="Q496">
        <v>18</v>
      </c>
      <c r="R496">
        <v>106.12</v>
      </c>
      <c r="S496">
        <v>61</v>
      </c>
      <c r="T496">
        <v>35</v>
      </c>
      <c r="U496" s="5">
        <v>8.5714285714285715E-2</v>
      </c>
      <c r="V496">
        <v>3</v>
      </c>
      <c r="W496">
        <v>0.28909952606634998</v>
      </c>
      <c r="X496">
        <v>0.13744075829383801</v>
      </c>
      <c r="Y496">
        <v>323</v>
      </c>
      <c r="Z496">
        <v>14</v>
      </c>
      <c r="AA496">
        <v>23.071428571428573</v>
      </c>
      <c r="AB496">
        <v>0.29310344827586199</v>
      </c>
      <c r="AC496">
        <v>0.126436781609195</v>
      </c>
      <c r="AD496">
        <v>265</v>
      </c>
      <c r="AE496">
        <v>11</v>
      </c>
      <c r="AF496">
        <v>24.09090909090909</v>
      </c>
      <c r="AG496" s="3">
        <v>44729</v>
      </c>
    </row>
    <row r="497" spans="1:34" hidden="1" x14ac:dyDescent="0.25">
      <c r="A497" t="s">
        <v>1</v>
      </c>
      <c r="B497" t="s">
        <v>4</v>
      </c>
      <c r="C497" t="s">
        <v>282</v>
      </c>
      <c r="D497" t="s">
        <v>50</v>
      </c>
      <c r="E497">
        <v>624522</v>
      </c>
      <c r="F497" t="s">
        <v>61</v>
      </c>
      <c r="G497">
        <v>0.95353999999999994</v>
      </c>
      <c r="H497">
        <v>8</v>
      </c>
      <c r="I497" t="s">
        <v>229</v>
      </c>
      <c r="J497" t="s">
        <v>50</v>
      </c>
      <c r="K497">
        <v>606115</v>
      </c>
      <c r="M497">
        <v>102.4</v>
      </c>
      <c r="N497">
        <v>66</v>
      </c>
      <c r="O497">
        <v>44</v>
      </c>
      <c r="P497">
        <v>6.8181818181818177E-2</v>
      </c>
      <c r="Q497">
        <v>3</v>
      </c>
      <c r="R497">
        <v>102.78</v>
      </c>
      <c r="S497">
        <v>46</v>
      </c>
      <c r="T497">
        <v>30</v>
      </c>
      <c r="U497" s="5">
        <v>0.1</v>
      </c>
      <c r="V497">
        <v>3</v>
      </c>
      <c r="W497">
        <v>0.25899280575539502</v>
      </c>
      <c r="X497">
        <v>0.14388489208633001</v>
      </c>
      <c r="Y497">
        <v>202</v>
      </c>
      <c r="Z497">
        <v>6</v>
      </c>
      <c r="AA497">
        <v>33.666666666666664</v>
      </c>
      <c r="AB497">
        <v>0.28089887640449401</v>
      </c>
      <c r="AC497">
        <v>0.13483146067415699</v>
      </c>
      <c r="AD497">
        <v>117</v>
      </c>
      <c r="AE497">
        <v>5</v>
      </c>
      <c r="AF497">
        <v>23.4</v>
      </c>
      <c r="AG497" s="3">
        <v>44729</v>
      </c>
    </row>
    <row r="498" spans="1:34" hidden="1" x14ac:dyDescent="0.25">
      <c r="A498" t="s">
        <v>4</v>
      </c>
      <c r="B498" t="s">
        <v>1</v>
      </c>
      <c r="C498" t="s">
        <v>89</v>
      </c>
      <c r="D498" t="s">
        <v>50</v>
      </c>
      <c r="E498">
        <v>450203</v>
      </c>
      <c r="F498" t="s">
        <v>51</v>
      </c>
      <c r="G498">
        <v>0.95353999999999994</v>
      </c>
      <c r="H498">
        <v>3</v>
      </c>
      <c r="I498" t="s">
        <v>205</v>
      </c>
      <c r="J498" t="s">
        <v>50</v>
      </c>
      <c r="K498">
        <v>621550</v>
      </c>
      <c r="M498">
        <v>104.8</v>
      </c>
      <c r="N498">
        <v>239</v>
      </c>
      <c r="O498">
        <v>130</v>
      </c>
      <c r="P498">
        <v>9.2307692307692313E-2</v>
      </c>
      <c r="Q498">
        <v>12</v>
      </c>
      <c r="R498">
        <v>104.539999999999</v>
      </c>
      <c r="S498">
        <v>172</v>
      </c>
      <c r="T498">
        <v>92</v>
      </c>
      <c r="U498" s="5">
        <v>8.6956521739130432E-2</v>
      </c>
      <c r="V498">
        <v>8</v>
      </c>
      <c r="W498">
        <v>0.30994152046783602</v>
      </c>
      <c r="X498">
        <v>0.140350877192982</v>
      </c>
      <c r="Y498">
        <v>271</v>
      </c>
      <c r="Z498">
        <v>9</v>
      </c>
      <c r="AA498">
        <v>30.111111111111111</v>
      </c>
      <c r="AB498">
        <v>0.25531914893617003</v>
      </c>
      <c r="AC498">
        <v>0.12765957446808501</v>
      </c>
      <c r="AD498">
        <v>138</v>
      </c>
      <c r="AE498">
        <v>3</v>
      </c>
      <c r="AF498">
        <v>46</v>
      </c>
      <c r="AG498" s="3">
        <v>44729</v>
      </c>
    </row>
    <row r="499" spans="1:34" hidden="1" x14ac:dyDescent="0.25">
      <c r="A499" t="s">
        <v>16</v>
      </c>
      <c r="B499" t="s">
        <v>13</v>
      </c>
      <c r="C499" t="s">
        <v>115</v>
      </c>
      <c r="D499" t="s">
        <v>50</v>
      </c>
      <c r="E499">
        <v>641154</v>
      </c>
      <c r="F499" t="s">
        <v>51</v>
      </c>
      <c r="G499">
        <v>1.1909100000000001</v>
      </c>
      <c r="H499">
        <v>4</v>
      </c>
      <c r="I499" t="s">
        <v>156</v>
      </c>
      <c r="J499" t="s">
        <v>50</v>
      </c>
      <c r="K499">
        <v>624413</v>
      </c>
      <c r="L499">
        <v>3.5</v>
      </c>
      <c r="M499">
        <v>104.66</v>
      </c>
      <c r="N499">
        <v>271</v>
      </c>
      <c r="O499">
        <v>188</v>
      </c>
      <c r="P499">
        <v>9.5744680851063829E-2</v>
      </c>
      <c r="Q499">
        <v>18</v>
      </c>
      <c r="R499">
        <v>105.58</v>
      </c>
      <c r="S499">
        <v>206</v>
      </c>
      <c r="T499">
        <v>145</v>
      </c>
      <c r="U499" s="5">
        <v>9.6551724137931033E-2</v>
      </c>
      <c r="V499">
        <v>14</v>
      </c>
      <c r="W499">
        <v>0.25806451612903197</v>
      </c>
      <c r="X499">
        <v>8.6021505376343996E-2</v>
      </c>
      <c r="Y499">
        <v>277</v>
      </c>
      <c r="Z499">
        <v>7</v>
      </c>
      <c r="AA499">
        <v>39.571428571428569</v>
      </c>
      <c r="AB499">
        <v>0.33333333333333298</v>
      </c>
      <c r="AC499">
        <v>0.10256410256410201</v>
      </c>
      <c r="AD499">
        <v>127</v>
      </c>
      <c r="AE499">
        <v>1</v>
      </c>
      <c r="AF499">
        <v>127</v>
      </c>
      <c r="AG499" s="3">
        <v>44729</v>
      </c>
      <c r="AH499">
        <v>1</v>
      </c>
    </row>
    <row r="500" spans="1:34" hidden="1" x14ac:dyDescent="0.25">
      <c r="A500" t="s">
        <v>25</v>
      </c>
      <c r="B500" t="s">
        <v>2</v>
      </c>
      <c r="C500" t="s">
        <v>219</v>
      </c>
      <c r="D500" t="s">
        <v>50</v>
      </c>
      <c r="E500">
        <v>665152</v>
      </c>
      <c r="F500" t="s">
        <v>61</v>
      </c>
      <c r="G500">
        <v>1.0247999999999999</v>
      </c>
      <c r="H500">
        <v>4</v>
      </c>
      <c r="I500" t="s">
        <v>81</v>
      </c>
      <c r="J500" t="s">
        <v>50</v>
      </c>
      <c r="K500">
        <v>668227</v>
      </c>
      <c r="M500">
        <v>103.4</v>
      </c>
      <c r="N500">
        <v>251</v>
      </c>
      <c r="O500">
        <v>176</v>
      </c>
      <c r="P500">
        <v>3.9772727272727272E-2</v>
      </c>
      <c r="Q500">
        <v>7</v>
      </c>
      <c r="R500">
        <v>103.58</v>
      </c>
      <c r="S500">
        <v>197</v>
      </c>
      <c r="T500">
        <v>134</v>
      </c>
      <c r="U500" s="5">
        <v>4.4776119402985072E-2</v>
      </c>
      <c r="V500">
        <v>6</v>
      </c>
      <c r="W500">
        <v>0.36363636363636298</v>
      </c>
      <c r="X500">
        <v>0.12121212121212099</v>
      </c>
      <c r="Y500">
        <v>41</v>
      </c>
      <c r="Z500">
        <v>1</v>
      </c>
      <c r="AA500">
        <v>41</v>
      </c>
      <c r="AB500">
        <v>0.27272727272727199</v>
      </c>
      <c r="AC500">
        <v>0.13636363636363599</v>
      </c>
      <c r="AD500">
        <v>26</v>
      </c>
      <c r="AE500">
        <v>0</v>
      </c>
      <c r="AF500">
        <v>0</v>
      </c>
      <c r="AG500" s="3">
        <v>44729</v>
      </c>
    </row>
    <row r="501" spans="1:34" hidden="1" x14ac:dyDescent="0.25">
      <c r="A501" t="s">
        <v>19</v>
      </c>
      <c r="B501" t="s">
        <v>28</v>
      </c>
      <c r="C501" t="s">
        <v>187</v>
      </c>
      <c r="D501" t="s">
        <v>50</v>
      </c>
      <c r="E501">
        <v>502179</v>
      </c>
      <c r="F501" t="s">
        <v>61</v>
      </c>
      <c r="G501">
        <v>1.0464</v>
      </c>
      <c r="H501">
        <v>2</v>
      </c>
      <c r="I501" t="s">
        <v>159</v>
      </c>
      <c r="J501" t="s">
        <v>50</v>
      </c>
      <c r="K501">
        <v>656555</v>
      </c>
      <c r="M501">
        <v>102.5</v>
      </c>
      <c r="N501">
        <v>272</v>
      </c>
      <c r="O501">
        <v>172</v>
      </c>
      <c r="P501">
        <v>7.5581395348837205E-2</v>
      </c>
      <c r="Q501">
        <v>13</v>
      </c>
      <c r="R501">
        <v>102.06</v>
      </c>
      <c r="S501">
        <v>194</v>
      </c>
      <c r="T501">
        <v>122</v>
      </c>
      <c r="U501" s="5">
        <v>6.5573770491803282E-2</v>
      </c>
      <c r="V501">
        <v>8</v>
      </c>
      <c r="W501">
        <v>0.31182795698924698</v>
      </c>
      <c r="X501">
        <v>0.118279569892473</v>
      </c>
      <c r="Y501">
        <v>119</v>
      </c>
      <c r="Z501">
        <v>2</v>
      </c>
      <c r="AA501">
        <v>59.5</v>
      </c>
      <c r="AB501">
        <v>0.32727272727272699</v>
      </c>
      <c r="AC501">
        <v>0.145454545454545</v>
      </c>
      <c r="AD501">
        <v>72</v>
      </c>
      <c r="AE501">
        <v>2</v>
      </c>
      <c r="AF501">
        <v>36</v>
      </c>
      <c r="AG501" s="3">
        <v>44729</v>
      </c>
    </row>
    <row r="502" spans="1:34" hidden="1" x14ac:dyDescent="0.25">
      <c r="A502" t="s">
        <v>1</v>
      </c>
      <c r="B502" t="s">
        <v>4</v>
      </c>
      <c r="C502" t="s">
        <v>282</v>
      </c>
      <c r="D502" t="s">
        <v>50</v>
      </c>
      <c r="E502">
        <v>624522</v>
      </c>
      <c r="F502" t="s">
        <v>61</v>
      </c>
      <c r="G502">
        <v>0.95353999999999994</v>
      </c>
      <c r="H502">
        <v>1</v>
      </c>
      <c r="I502" t="s">
        <v>52</v>
      </c>
      <c r="J502" t="s">
        <v>50</v>
      </c>
      <c r="K502">
        <v>660670</v>
      </c>
      <c r="M502">
        <v>106</v>
      </c>
      <c r="N502">
        <v>160</v>
      </c>
      <c r="O502">
        <v>94</v>
      </c>
      <c r="P502">
        <v>6.3829787234042548E-2</v>
      </c>
      <c r="Q502">
        <v>6</v>
      </c>
      <c r="R502">
        <v>105.74</v>
      </c>
      <c r="S502">
        <v>122</v>
      </c>
      <c r="T502">
        <v>73</v>
      </c>
      <c r="U502" s="5">
        <v>4.1095890410958902E-2</v>
      </c>
      <c r="V502">
        <v>3</v>
      </c>
      <c r="W502">
        <v>0.25899280575539502</v>
      </c>
      <c r="X502">
        <v>0.14388489208633001</v>
      </c>
      <c r="Y502">
        <v>202</v>
      </c>
      <c r="Z502">
        <v>6</v>
      </c>
      <c r="AA502">
        <v>33.666666666666664</v>
      </c>
      <c r="AB502">
        <v>0.28089887640449401</v>
      </c>
      <c r="AC502">
        <v>0.13483146067415699</v>
      </c>
      <c r="AD502">
        <v>117</v>
      </c>
      <c r="AE502">
        <v>5</v>
      </c>
      <c r="AF502">
        <v>23.4</v>
      </c>
      <c r="AG502" s="3">
        <v>44729</v>
      </c>
    </row>
    <row r="503" spans="1:34" hidden="1" x14ac:dyDescent="0.25">
      <c r="A503" t="s">
        <v>14</v>
      </c>
      <c r="B503" t="s">
        <v>6</v>
      </c>
      <c r="C503" t="s">
        <v>214</v>
      </c>
      <c r="D503" t="s">
        <v>50</v>
      </c>
      <c r="E503">
        <v>668881</v>
      </c>
      <c r="F503" t="s">
        <v>61</v>
      </c>
      <c r="G503">
        <v>1.3736000000000002</v>
      </c>
      <c r="H503">
        <v>3</v>
      </c>
      <c r="I503" t="s">
        <v>182</v>
      </c>
      <c r="J503" t="s">
        <v>63</v>
      </c>
      <c r="K503">
        <v>642133</v>
      </c>
      <c r="M503">
        <v>103.96</v>
      </c>
      <c r="N503">
        <v>233</v>
      </c>
      <c r="O503">
        <v>163</v>
      </c>
      <c r="P503">
        <v>6.1349693251533742E-2</v>
      </c>
      <c r="Q503">
        <v>10</v>
      </c>
      <c r="R503">
        <v>104.86</v>
      </c>
      <c r="S503">
        <v>177</v>
      </c>
      <c r="T503">
        <v>126</v>
      </c>
      <c r="U503" s="5">
        <v>7.1428571428571425E-2</v>
      </c>
      <c r="V503">
        <v>9</v>
      </c>
      <c r="W503">
        <v>0.44805194805194798</v>
      </c>
      <c r="X503">
        <v>0.162337662337662</v>
      </c>
      <c r="Y503">
        <v>261</v>
      </c>
      <c r="Z503">
        <v>15</v>
      </c>
      <c r="AA503">
        <v>17.399999999999999</v>
      </c>
      <c r="AB503">
        <v>0.44285714285714201</v>
      </c>
      <c r="AC503">
        <v>0.1</v>
      </c>
      <c r="AD503">
        <v>130</v>
      </c>
      <c r="AE503">
        <v>4</v>
      </c>
      <c r="AF503">
        <v>32.5</v>
      </c>
      <c r="AG503" s="3">
        <v>44729</v>
      </c>
    </row>
    <row r="504" spans="1:34" hidden="1" x14ac:dyDescent="0.25">
      <c r="A504" t="s">
        <v>2</v>
      </c>
      <c r="B504" t="s">
        <v>25</v>
      </c>
      <c r="C504" t="s">
        <v>224</v>
      </c>
      <c r="D504" t="s">
        <v>50</v>
      </c>
      <c r="E504">
        <v>669358</v>
      </c>
      <c r="F504" t="s">
        <v>51</v>
      </c>
      <c r="G504">
        <v>1.0247999999999999</v>
      </c>
      <c r="H504">
        <v>5</v>
      </c>
      <c r="I504" t="s">
        <v>199</v>
      </c>
      <c r="J504" t="s">
        <v>50</v>
      </c>
      <c r="K504">
        <v>663624</v>
      </c>
      <c r="M504">
        <v>104.52</v>
      </c>
      <c r="N504">
        <v>224</v>
      </c>
      <c r="O504">
        <v>156</v>
      </c>
      <c r="P504">
        <v>7.6923076923076927E-2</v>
      </c>
      <c r="Q504">
        <v>12</v>
      </c>
      <c r="R504">
        <v>104.4</v>
      </c>
      <c r="S504">
        <v>167</v>
      </c>
      <c r="T504">
        <v>114</v>
      </c>
      <c r="U504" s="5">
        <v>8.771929824561403E-2</v>
      </c>
      <c r="V504">
        <v>10</v>
      </c>
      <c r="W504">
        <v>0.42857142857142799</v>
      </c>
      <c r="X504">
        <v>0.42857142857142799</v>
      </c>
      <c r="Y504">
        <v>12</v>
      </c>
      <c r="Z504">
        <v>1</v>
      </c>
      <c r="AA504">
        <v>12</v>
      </c>
      <c r="AB504">
        <v>0.5</v>
      </c>
      <c r="AC504">
        <v>0.5</v>
      </c>
      <c r="AD504">
        <v>5</v>
      </c>
      <c r="AE504">
        <v>0</v>
      </c>
      <c r="AF504">
        <v>0</v>
      </c>
      <c r="AG504" s="3">
        <v>44729</v>
      </c>
    </row>
    <row r="505" spans="1:34" hidden="1" x14ac:dyDescent="0.25">
      <c r="A505" t="s">
        <v>6</v>
      </c>
      <c r="B505" t="s">
        <v>14</v>
      </c>
      <c r="C505" t="s">
        <v>200</v>
      </c>
      <c r="D505" t="s">
        <v>63</v>
      </c>
      <c r="E505">
        <v>641778</v>
      </c>
      <c r="F505" t="s">
        <v>51</v>
      </c>
      <c r="G505">
        <v>1.3130000000000002</v>
      </c>
      <c r="H505">
        <v>3</v>
      </c>
      <c r="I505" t="s">
        <v>90</v>
      </c>
      <c r="J505" t="s">
        <v>50</v>
      </c>
      <c r="K505">
        <v>502054</v>
      </c>
      <c r="L505">
        <v>5.2</v>
      </c>
      <c r="M505">
        <v>104.34</v>
      </c>
      <c r="N505">
        <v>234</v>
      </c>
      <c r="O505">
        <v>146</v>
      </c>
      <c r="P505">
        <v>5.4794520547945202E-2</v>
      </c>
      <c r="Q505">
        <v>8</v>
      </c>
      <c r="R505">
        <v>105.44</v>
      </c>
      <c r="S505">
        <v>61</v>
      </c>
      <c r="T505">
        <v>38</v>
      </c>
      <c r="U505" s="5">
        <v>5.2631578947368418E-2</v>
      </c>
      <c r="V505">
        <v>2</v>
      </c>
      <c r="W505">
        <v>0.28571428571428498</v>
      </c>
      <c r="X505">
        <v>0.136904761904761</v>
      </c>
      <c r="Y505">
        <v>260</v>
      </c>
      <c r="Z505">
        <v>11</v>
      </c>
      <c r="AA505">
        <v>23.636363636363637</v>
      </c>
      <c r="AB505">
        <v>0.29861111111111099</v>
      </c>
      <c r="AC505">
        <v>0.14583333333333301</v>
      </c>
      <c r="AD505">
        <v>219</v>
      </c>
      <c r="AE505">
        <v>9</v>
      </c>
      <c r="AF505">
        <v>24.333333333333332</v>
      </c>
      <c r="AG505" s="3">
        <v>44729</v>
      </c>
      <c r="AH505">
        <v>1</v>
      </c>
    </row>
    <row r="506" spans="1:34" hidden="1" x14ac:dyDescent="0.25">
      <c r="A506" t="s">
        <v>12</v>
      </c>
      <c r="B506" t="s">
        <v>7</v>
      </c>
      <c r="C506" t="s">
        <v>280</v>
      </c>
      <c r="D506" t="s">
        <v>50</v>
      </c>
      <c r="E506">
        <v>668676</v>
      </c>
      <c r="F506" t="s">
        <v>51</v>
      </c>
      <c r="G506">
        <v>1.2971999999999999</v>
      </c>
      <c r="H506">
        <v>1</v>
      </c>
      <c r="I506" t="s">
        <v>93</v>
      </c>
      <c r="J506" t="s">
        <v>50</v>
      </c>
      <c r="K506">
        <v>607208</v>
      </c>
      <c r="M506">
        <v>102.7</v>
      </c>
      <c r="N506">
        <v>267</v>
      </c>
      <c r="O506">
        <v>197</v>
      </c>
      <c r="P506">
        <v>4.060913705583756E-2</v>
      </c>
      <c r="Q506">
        <v>8</v>
      </c>
      <c r="R506">
        <v>102.7</v>
      </c>
      <c r="S506">
        <v>194</v>
      </c>
      <c r="T506">
        <v>143</v>
      </c>
      <c r="U506" s="5">
        <v>3.4965034965034968E-2</v>
      </c>
      <c r="V506">
        <v>5</v>
      </c>
      <c r="W506">
        <v>0.26108374384236399</v>
      </c>
      <c r="X506">
        <v>0.16256157635467899</v>
      </c>
      <c r="Y506">
        <v>264</v>
      </c>
      <c r="Z506">
        <v>9</v>
      </c>
      <c r="AA506">
        <v>29.333333333333332</v>
      </c>
      <c r="AB506">
        <v>0.24324324324324301</v>
      </c>
      <c r="AC506">
        <v>0.171171171171171</v>
      </c>
      <c r="AD506">
        <v>146</v>
      </c>
      <c r="AE506">
        <v>4</v>
      </c>
      <c r="AF506">
        <v>36.5</v>
      </c>
      <c r="AG506" s="3">
        <v>44729</v>
      </c>
    </row>
    <row r="507" spans="1:34" hidden="1" x14ac:dyDescent="0.25">
      <c r="A507" t="s">
        <v>15</v>
      </c>
      <c r="B507" t="s">
        <v>0</v>
      </c>
      <c r="C507" t="s">
        <v>278</v>
      </c>
      <c r="D507" t="s">
        <v>63</v>
      </c>
      <c r="E507">
        <v>518516</v>
      </c>
      <c r="F507" t="s">
        <v>61</v>
      </c>
      <c r="G507">
        <v>0.95350999999999997</v>
      </c>
      <c r="H507">
        <v>9</v>
      </c>
      <c r="I507" t="s">
        <v>335</v>
      </c>
      <c r="J507" t="s">
        <v>63</v>
      </c>
      <c r="K507">
        <v>663616</v>
      </c>
      <c r="M507">
        <v>102.08</v>
      </c>
      <c r="N507">
        <v>159</v>
      </c>
      <c r="O507">
        <v>92</v>
      </c>
      <c r="P507">
        <v>5.434782608695652E-2</v>
      </c>
      <c r="Q507">
        <v>5</v>
      </c>
      <c r="R507">
        <v>102.08</v>
      </c>
      <c r="S507">
        <v>43</v>
      </c>
      <c r="T507">
        <v>27</v>
      </c>
      <c r="U507" s="5">
        <v>0</v>
      </c>
      <c r="V507">
        <v>0</v>
      </c>
      <c r="W507">
        <v>0.29126213592233002</v>
      </c>
      <c r="X507">
        <v>0.17475728155339801</v>
      </c>
      <c r="Y507">
        <v>274</v>
      </c>
      <c r="Z507">
        <v>11</v>
      </c>
      <c r="AA507">
        <v>24.90909090909091</v>
      </c>
      <c r="AB507">
        <v>0.32608695652173902</v>
      </c>
      <c r="AC507">
        <v>0.217391304347826</v>
      </c>
      <c r="AD507">
        <v>60</v>
      </c>
      <c r="AE507">
        <v>2</v>
      </c>
      <c r="AF507">
        <v>30</v>
      </c>
      <c r="AG507" s="3">
        <v>44729</v>
      </c>
    </row>
    <row r="508" spans="1:34" hidden="1" x14ac:dyDescent="0.25">
      <c r="A508" t="s">
        <v>4</v>
      </c>
      <c r="B508" t="s">
        <v>1</v>
      </c>
      <c r="C508" t="s">
        <v>89</v>
      </c>
      <c r="D508" t="s">
        <v>50</v>
      </c>
      <c r="E508">
        <v>450203</v>
      </c>
      <c r="F508" t="s">
        <v>51</v>
      </c>
      <c r="G508">
        <v>0.95353999999999994</v>
      </c>
      <c r="H508">
        <v>2</v>
      </c>
      <c r="I508" t="s">
        <v>202</v>
      </c>
      <c r="J508" t="s">
        <v>50</v>
      </c>
      <c r="K508">
        <v>575929</v>
      </c>
      <c r="M508">
        <v>104.3</v>
      </c>
      <c r="N508">
        <v>230</v>
      </c>
      <c r="O508">
        <v>148</v>
      </c>
      <c r="P508">
        <v>8.1081081081081086E-2</v>
      </c>
      <c r="Q508">
        <v>12</v>
      </c>
      <c r="R508">
        <v>103.6</v>
      </c>
      <c r="S508">
        <v>167</v>
      </c>
      <c r="T508">
        <v>107</v>
      </c>
      <c r="U508" s="5">
        <v>4.6728971962616821E-2</v>
      </c>
      <c r="V508">
        <v>5</v>
      </c>
      <c r="W508">
        <v>0.30994152046783602</v>
      </c>
      <c r="X508">
        <v>0.140350877192982</v>
      </c>
      <c r="Y508">
        <v>271</v>
      </c>
      <c r="Z508">
        <v>9</v>
      </c>
      <c r="AA508">
        <v>30.111111111111111</v>
      </c>
      <c r="AB508">
        <v>0.25531914893617003</v>
      </c>
      <c r="AC508">
        <v>0.12765957446808501</v>
      </c>
      <c r="AD508">
        <v>138</v>
      </c>
      <c r="AE508">
        <v>3</v>
      </c>
      <c r="AF508">
        <v>46</v>
      </c>
      <c r="AG508" s="3">
        <v>44729</v>
      </c>
    </row>
    <row r="509" spans="1:34" hidden="1" x14ac:dyDescent="0.25">
      <c r="A509" t="s">
        <v>25</v>
      </c>
      <c r="B509" t="s">
        <v>2</v>
      </c>
      <c r="C509" t="s">
        <v>219</v>
      </c>
      <c r="D509" t="s">
        <v>50</v>
      </c>
      <c r="E509">
        <v>665152</v>
      </c>
      <c r="F509" t="s">
        <v>61</v>
      </c>
      <c r="G509">
        <v>1.0247999999999999</v>
      </c>
      <c r="H509">
        <v>2</v>
      </c>
      <c r="I509" t="s">
        <v>79</v>
      </c>
      <c r="J509" t="s">
        <v>50</v>
      </c>
      <c r="K509">
        <v>650490</v>
      </c>
      <c r="M509">
        <v>104.62</v>
      </c>
      <c r="N509">
        <v>220</v>
      </c>
      <c r="O509">
        <v>158</v>
      </c>
      <c r="P509">
        <v>1.8987341772151899E-2</v>
      </c>
      <c r="Q509">
        <v>3</v>
      </c>
      <c r="R509">
        <v>104.06</v>
      </c>
      <c r="S509">
        <v>158</v>
      </c>
      <c r="T509">
        <v>108</v>
      </c>
      <c r="U509" s="5">
        <v>9.2592592592592587E-3</v>
      </c>
      <c r="V509">
        <v>1</v>
      </c>
      <c r="W509">
        <v>0.36363636363636298</v>
      </c>
      <c r="X509">
        <v>0.12121212121212099</v>
      </c>
      <c r="Y509">
        <v>41</v>
      </c>
      <c r="Z509">
        <v>1</v>
      </c>
      <c r="AA509">
        <v>41</v>
      </c>
      <c r="AB509">
        <v>0.27272727272727199</v>
      </c>
      <c r="AC509">
        <v>0.13636363636363599</v>
      </c>
      <c r="AD509">
        <v>26</v>
      </c>
      <c r="AE509">
        <v>0</v>
      </c>
      <c r="AF509">
        <v>0</v>
      </c>
      <c r="AG509" s="3">
        <v>44729</v>
      </c>
    </row>
    <row r="510" spans="1:34" hidden="1" x14ac:dyDescent="0.25">
      <c r="A510" t="s">
        <v>10</v>
      </c>
      <c r="B510" t="s">
        <v>5</v>
      </c>
      <c r="C510" t="s">
        <v>293</v>
      </c>
      <c r="D510" t="s">
        <v>50</v>
      </c>
      <c r="E510">
        <v>608337</v>
      </c>
      <c r="F510" t="s">
        <v>51</v>
      </c>
      <c r="G510">
        <v>1.0625100000000001</v>
      </c>
      <c r="H510">
        <v>4</v>
      </c>
      <c r="I510" t="s">
        <v>67</v>
      </c>
      <c r="J510" t="s">
        <v>63</v>
      </c>
      <c r="K510">
        <v>670541</v>
      </c>
      <c r="L510">
        <v>2.7</v>
      </c>
      <c r="M510">
        <v>106.56</v>
      </c>
      <c r="N510">
        <v>239</v>
      </c>
      <c r="O510">
        <v>169</v>
      </c>
      <c r="P510">
        <v>0.10059171597633136</v>
      </c>
      <c r="Q510">
        <v>17</v>
      </c>
      <c r="R510">
        <v>106.86</v>
      </c>
      <c r="S510">
        <v>149</v>
      </c>
      <c r="T510">
        <v>112</v>
      </c>
      <c r="U510" s="5">
        <v>0.125</v>
      </c>
      <c r="V510">
        <v>14</v>
      </c>
      <c r="W510">
        <v>0.35294117647058798</v>
      </c>
      <c r="X510">
        <v>0.16911764705882301</v>
      </c>
      <c r="Y510">
        <v>227</v>
      </c>
      <c r="Z510">
        <v>11</v>
      </c>
      <c r="AA510">
        <v>20.636363636363637</v>
      </c>
      <c r="AB510">
        <v>0.36734693877551</v>
      </c>
      <c r="AC510">
        <v>0.163265306122448</v>
      </c>
      <c r="AD510">
        <v>95</v>
      </c>
      <c r="AE510">
        <v>2</v>
      </c>
      <c r="AF510">
        <v>47.5</v>
      </c>
      <c r="AG510" s="3">
        <v>44729</v>
      </c>
      <c r="AH510">
        <v>1</v>
      </c>
    </row>
    <row r="511" spans="1:34" hidden="1" x14ac:dyDescent="0.25">
      <c r="A511" t="s">
        <v>26</v>
      </c>
      <c r="B511" t="s">
        <v>9</v>
      </c>
      <c r="C511" t="s">
        <v>320</v>
      </c>
      <c r="D511" t="s">
        <v>50</v>
      </c>
      <c r="E511">
        <v>665621</v>
      </c>
      <c r="F511" t="s">
        <v>61</v>
      </c>
      <c r="G511">
        <v>0.93119999999999992</v>
      </c>
      <c r="H511">
        <v>3</v>
      </c>
      <c r="I511" t="s">
        <v>197</v>
      </c>
      <c r="J511" t="s">
        <v>50</v>
      </c>
      <c r="K511">
        <v>666969</v>
      </c>
      <c r="L511">
        <v>4.0999999999999996</v>
      </c>
      <c r="M511">
        <v>103.4</v>
      </c>
      <c r="N511">
        <v>263</v>
      </c>
      <c r="O511">
        <v>176</v>
      </c>
      <c r="P511">
        <v>6.8181818181818177E-2</v>
      </c>
      <c r="Q511">
        <v>12</v>
      </c>
      <c r="R511">
        <v>103.16</v>
      </c>
      <c r="S511">
        <v>186</v>
      </c>
      <c r="T511">
        <v>127</v>
      </c>
      <c r="U511" s="5">
        <v>6.2992125984251968E-2</v>
      </c>
      <c r="V511">
        <v>8</v>
      </c>
      <c r="W511">
        <v>0.34939759036144502</v>
      </c>
      <c r="X511">
        <v>0.240963855421686</v>
      </c>
      <c r="Y511">
        <v>128</v>
      </c>
      <c r="Z511">
        <v>6</v>
      </c>
      <c r="AA511">
        <v>21.333333333333332</v>
      </c>
      <c r="AB511">
        <v>0.30769230769230699</v>
      </c>
      <c r="AC511">
        <v>0.19230769230769201</v>
      </c>
      <c r="AD511">
        <v>78</v>
      </c>
      <c r="AE511">
        <v>4</v>
      </c>
      <c r="AF511">
        <v>19.5</v>
      </c>
      <c r="AG511" s="3">
        <v>44730</v>
      </c>
      <c r="AH511">
        <v>1</v>
      </c>
    </row>
    <row r="512" spans="1:34" hidden="1" x14ac:dyDescent="0.25">
      <c r="A512" t="s">
        <v>5</v>
      </c>
      <c r="B512" t="s">
        <v>10</v>
      </c>
      <c r="C512" t="s">
        <v>272</v>
      </c>
      <c r="D512" t="s">
        <v>50</v>
      </c>
      <c r="E512">
        <v>434378</v>
      </c>
      <c r="F512" t="s">
        <v>61</v>
      </c>
      <c r="G512">
        <v>1.11216</v>
      </c>
      <c r="H512">
        <v>2</v>
      </c>
      <c r="I512" t="s">
        <v>292</v>
      </c>
      <c r="J512" t="s">
        <v>50</v>
      </c>
      <c r="K512">
        <v>683734</v>
      </c>
      <c r="M512">
        <v>102.78</v>
      </c>
      <c r="N512">
        <v>188</v>
      </c>
      <c r="O512">
        <v>140</v>
      </c>
      <c r="P512">
        <v>4.2857142857142858E-2</v>
      </c>
      <c r="Q512">
        <v>6</v>
      </c>
      <c r="R512">
        <v>102.4</v>
      </c>
      <c r="S512">
        <v>140</v>
      </c>
      <c r="T512">
        <v>102</v>
      </c>
      <c r="U512" s="5">
        <v>4.9019607843137254E-2</v>
      </c>
      <c r="V512">
        <v>5</v>
      </c>
      <c r="W512">
        <v>0.31343283582089498</v>
      </c>
      <c r="X512">
        <v>0.144278606965174</v>
      </c>
      <c r="Y512">
        <v>298</v>
      </c>
      <c r="Z512">
        <v>10</v>
      </c>
      <c r="AA512">
        <v>29.8</v>
      </c>
      <c r="AB512">
        <v>0.31775700934579398</v>
      </c>
      <c r="AC512">
        <v>0.14018691588785001</v>
      </c>
      <c r="AD512">
        <v>151</v>
      </c>
      <c r="AE512">
        <v>7</v>
      </c>
      <c r="AF512">
        <v>21.571428571428573</v>
      </c>
      <c r="AG512" s="3">
        <v>44730</v>
      </c>
    </row>
    <row r="513" spans="1:33" hidden="1" x14ac:dyDescent="0.25">
      <c r="A513" t="s">
        <v>16</v>
      </c>
      <c r="B513" t="s">
        <v>13</v>
      </c>
      <c r="C513" t="s">
        <v>362</v>
      </c>
      <c r="D513" t="s">
        <v>63</v>
      </c>
      <c r="E513">
        <v>666129</v>
      </c>
      <c r="F513" t="s">
        <v>51</v>
      </c>
      <c r="G513">
        <v>1.09074</v>
      </c>
      <c r="H513">
        <v>1</v>
      </c>
      <c r="I513" t="s">
        <v>363</v>
      </c>
      <c r="J513" t="s">
        <v>63</v>
      </c>
      <c r="K513">
        <v>607043</v>
      </c>
      <c r="M513">
        <v>101.1</v>
      </c>
      <c r="N513">
        <v>253</v>
      </c>
      <c r="O513">
        <v>174</v>
      </c>
      <c r="P513">
        <v>2.2988505747126436E-2</v>
      </c>
      <c r="Q513">
        <v>4</v>
      </c>
      <c r="R513">
        <v>102.7</v>
      </c>
      <c r="S513">
        <v>90</v>
      </c>
      <c r="T513">
        <v>58</v>
      </c>
      <c r="U513" s="5">
        <v>1.7241379310344827E-2</v>
      </c>
      <c r="V513">
        <v>1</v>
      </c>
      <c r="W513">
        <v>0.25</v>
      </c>
      <c r="X513">
        <v>0.17857142857142799</v>
      </c>
      <c r="Y513">
        <v>42</v>
      </c>
      <c r="Z513">
        <v>1</v>
      </c>
      <c r="AA513">
        <v>42</v>
      </c>
      <c r="AB513">
        <v>0.18181818181818099</v>
      </c>
      <c r="AC513">
        <v>0.18181818181818099</v>
      </c>
      <c r="AD513">
        <v>17</v>
      </c>
      <c r="AE513">
        <v>1</v>
      </c>
      <c r="AF513">
        <v>17</v>
      </c>
      <c r="AG513" s="3">
        <v>44730</v>
      </c>
    </row>
    <row r="514" spans="1:33" hidden="1" x14ac:dyDescent="0.25">
      <c r="A514" t="s">
        <v>21</v>
      </c>
      <c r="B514" t="s">
        <v>8</v>
      </c>
      <c r="C514" t="s">
        <v>60</v>
      </c>
      <c r="D514" t="s">
        <v>50</v>
      </c>
      <c r="E514">
        <v>608566</v>
      </c>
      <c r="F514" t="s">
        <v>61</v>
      </c>
      <c r="G514">
        <v>1.2932000000000001</v>
      </c>
      <c r="H514">
        <v>5</v>
      </c>
      <c r="I514" t="s">
        <v>193</v>
      </c>
      <c r="J514" t="s">
        <v>63</v>
      </c>
      <c r="K514">
        <v>543333</v>
      </c>
      <c r="M514">
        <v>103.88</v>
      </c>
      <c r="N514">
        <v>241</v>
      </c>
      <c r="O514">
        <v>185</v>
      </c>
      <c r="P514">
        <v>2.1621621621621623E-2</v>
      </c>
      <c r="Q514">
        <v>4</v>
      </c>
      <c r="R514">
        <v>104.5</v>
      </c>
      <c r="S514">
        <v>170</v>
      </c>
      <c r="T514">
        <v>130</v>
      </c>
      <c r="U514" s="5">
        <v>2.3076923076923078E-2</v>
      </c>
      <c r="V514">
        <v>3</v>
      </c>
      <c r="W514">
        <v>0.218181818181818</v>
      </c>
      <c r="X514">
        <v>0.11363636363636299</v>
      </c>
      <c r="Y514">
        <v>303</v>
      </c>
      <c r="Z514">
        <v>13</v>
      </c>
      <c r="AA514">
        <v>23.307692307692307</v>
      </c>
      <c r="AB514">
        <v>0.217391304347826</v>
      </c>
      <c r="AC514">
        <v>0.104347826086956</v>
      </c>
      <c r="AD514">
        <v>162</v>
      </c>
      <c r="AE514">
        <v>4</v>
      </c>
      <c r="AF514">
        <v>40.5</v>
      </c>
      <c r="AG514" s="3">
        <v>44730</v>
      </c>
    </row>
    <row r="515" spans="1:33" hidden="1" x14ac:dyDescent="0.25">
      <c r="A515" t="s">
        <v>22</v>
      </c>
      <c r="B515" t="s">
        <v>11</v>
      </c>
      <c r="C515" t="s">
        <v>222</v>
      </c>
      <c r="D515" t="s">
        <v>63</v>
      </c>
      <c r="E515">
        <v>660761</v>
      </c>
      <c r="F515" t="s">
        <v>51</v>
      </c>
      <c r="G515">
        <v>1.04</v>
      </c>
      <c r="H515">
        <v>3</v>
      </c>
      <c r="I515" t="s">
        <v>76</v>
      </c>
      <c r="J515" t="s">
        <v>50</v>
      </c>
      <c r="K515">
        <v>553993</v>
      </c>
      <c r="M515">
        <v>102.44</v>
      </c>
      <c r="N515">
        <v>271</v>
      </c>
      <c r="O515">
        <v>150</v>
      </c>
      <c r="P515">
        <v>0.08</v>
      </c>
      <c r="Q515">
        <v>12</v>
      </c>
      <c r="R515">
        <v>102.3</v>
      </c>
      <c r="S515">
        <v>61</v>
      </c>
      <c r="T515">
        <v>30</v>
      </c>
      <c r="U515" s="5">
        <v>6.6666666666666666E-2</v>
      </c>
      <c r="V515">
        <v>2</v>
      </c>
      <c r="W515">
        <v>0.266666666666666</v>
      </c>
      <c r="X515">
        <v>0.12</v>
      </c>
      <c r="Y515">
        <v>108</v>
      </c>
      <c r="Z515">
        <v>4</v>
      </c>
      <c r="AA515">
        <v>27</v>
      </c>
      <c r="AB515">
        <v>0.28813559322033899</v>
      </c>
      <c r="AC515">
        <v>0.152542372881355</v>
      </c>
      <c r="AD515">
        <v>87</v>
      </c>
      <c r="AE515">
        <v>4</v>
      </c>
      <c r="AF515">
        <v>21.75</v>
      </c>
      <c r="AG515" s="3">
        <v>44730</v>
      </c>
    </row>
    <row r="516" spans="1:33" hidden="1" x14ac:dyDescent="0.25">
      <c r="A516" t="s">
        <v>25</v>
      </c>
      <c r="B516" t="s">
        <v>2</v>
      </c>
      <c r="C516" t="s">
        <v>364</v>
      </c>
      <c r="D516" t="s">
        <v>50</v>
      </c>
      <c r="E516">
        <v>680694</v>
      </c>
      <c r="F516" t="s">
        <v>61</v>
      </c>
      <c r="G516">
        <v>1.0247999999999999</v>
      </c>
      <c r="H516">
        <v>6</v>
      </c>
      <c r="I516" t="s">
        <v>80</v>
      </c>
      <c r="J516" t="s">
        <v>50</v>
      </c>
      <c r="K516">
        <v>623912</v>
      </c>
      <c r="M516">
        <v>104.039999999999</v>
      </c>
      <c r="N516">
        <v>166</v>
      </c>
      <c r="O516">
        <v>135</v>
      </c>
      <c r="P516">
        <v>1.4814814814814815E-2</v>
      </c>
      <c r="Q516">
        <v>2</v>
      </c>
      <c r="R516">
        <v>104.3</v>
      </c>
      <c r="S516">
        <v>110</v>
      </c>
      <c r="T516">
        <v>91</v>
      </c>
      <c r="U516" s="5">
        <v>2.197802197802198E-2</v>
      </c>
      <c r="V516">
        <v>2</v>
      </c>
      <c r="W516">
        <v>0.28000000000000003</v>
      </c>
      <c r="X516">
        <v>0.12</v>
      </c>
      <c r="Y516">
        <v>188</v>
      </c>
      <c r="Z516">
        <v>10</v>
      </c>
      <c r="AA516">
        <v>18.8</v>
      </c>
      <c r="AB516">
        <v>0.33333333333333298</v>
      </c>
      <c r="AC516">
        <v>0.141025641025641</v>
      </c>
      <c r="AD516">
        <v>112</v>
      </c>
      <c r="AE516">
        <v>9</v>
      </c>
      <c r="AF516">
        <v>12.444444444444445</v>
      </c>
      <c r="AG516" s="3">
        <v>44730</v>
      </c>
    </row>
    <row r="517" spans="1:33" hidden="1" x14ac:dyDescent="0.25">
      <c r="A517" t="s">
        <v>16</v>
      </c>
      <c r="B517" t="s">
        <v>13</v>
      </c>
      <c r="C517" t="s">
        <v>362</v>
      </c>
      <c r="D517" t="s">
        <v>63</v>
      </c>
      <c r="E517">
        <v>666129</v>
      </c>
      <c r="F517" t="s">
        <v>51</v>
      </c>
      <c r="G517">
        <v>1.1909100000000001</v>
      </c>
      <c r="H517">
        <v>6</v>
      </c>
      <c r="I517" t="s">
        <v>341</v>
      </c>
      <c r="J517" t="s">
        <v>50</v>
      </c>
      <c r="K517">
        <v>605204</v>
      </c>
      <c r="M517">
        <v>106.6</v>
      </c>
      <c r="N517">
        <v>145</v>
      </c>
      <c r="O517">
        <v>87</v>
      </c>
      <c r="P517">
        <v>2.2988505747126436E-2</v>
      </c>
      <c r="Q517">
        <v>2</v>
      </c>
      <c r="R517">
        <v>105.98</v>
      </c>
      <c r="S517">
        <v>67</v>
      </c>
      <c r="T517">
        <v>36</v>
      </c>
      <c r="U517" s="5">
        <v>2.7777777777777776E-2</v>
      </c>
      <c r="V517">
        <v>1</v>
      </c>
      <c r="W517">
        <v>0.25</v>
      </c>
      <c r="X517">
        <v>0.17857142857142799</v>
      </c>
      <c r="Y517">
        <v>42</v>
      </c>
      <c r="Z517">
        <v>1</v>
      </c>
      <c r="AA517">
        <v>42</v>
      </c>
      <c r="AB517">
        <v>0.29411764705882298</v>
      </c>
      <c r="AC517">
        <v>0.17647058823529399</v>
      </c>
      <c r="AD517">
        <v>25</v>
      </c>
      <c r="AE517">
        <v>0</v>
      </c>
      <c r="AF517">
        <v>0</v>
      </c>
      <c r="AG517" s="3">
        <v>44730</v>
      </c>
    </row>
    <row r="518" spans="1:33" hidden="1" x14ac:dyDescent="0.25">
      <c r="A518" t="s">
        <v>5</v>
      </c>
      <c r="B518" t="s">
        <v>10</v>
      </c>
      <c r="C518" t="s">
        <v>272</v>
      </c>
      <c r="D518" t="s">
        <v>50</v>
      </c>
      <c r="E518">
        <v>434378</v>
      </c>
      <c r="F518" t="s">
        <v>61</v>
      </c>
      <c r="G518">
        <v>1.11216</v>
      </c>
      <c r="H518">
        <v>6</v>
      </c>
      <c r="I518" t="s">
        <v>310</v>
      </c>
      <c r="J518" t="s">
        <v>50</v>
      </c>
      <c r="K518">
        <v>669394</v>
      </c>
      <c r="M518">
        <v>105.84</v>
      </c>
      <c r="N518">
        <v>147</v>
      </c>
      <c r="O518">
        <v>93</v>
      </c>
      <c r="P518">
        <v>8.6021505376344093E-2</v>
      </c>
      <c r="Q518">
        <v>8</v>
      </c>
      <c r="R518">
        <v>103.6</v>
      </c>
      <c r="S518">
        <v>104</v>
      </c>
      <c r="T518">
        <v>68</v>
      </c>
      <c r="U518" s="5">
        <v>7.3529411764705885E-2</v>
      </c>
      <c r="V518">
        <v>5</v>
      </c>
      <c r="W518">
        <v>0.31343283582089498</v>
      </c>
      <c r="X518">
        <v>0.144278606965174</v>
      </c>
      <c r="Y518">
        <v>298</v>
      </c>
      <c r="Z518">
        <v>10</v>
      </c>
      <c r="AA518">
        <v>29.8</v>
      </c>
      <c r="AB518">
        <v>0.31775700934579398</v>
      </c>
      <c r="AC518">
        <v>0.14018691588785001</v>
      </c>
      <c r="AD518">
        <v>151</v>
      </c>
      <c r="AE518">
        <v>7</v>
      </c>
      <c r="AF518">
        <v>21.571428571428573</v>
      </c>
      <c r="AG518" s="3">
        <v>44730</v>
      </c>
    </row>
    <row r="519" spans="1:33" hidden="1" x14ac:dyDescent="0.25">
      <c r="A519" t="s">
        <v>13</v>
      </c>
      <c r="B519" t="s">
        <v>16</v>
      </c>
      <c r="C519" t="s">
        <v>208</v>
      </c>
      <c r="D519" t="s">
        <v>50</v>
      </c>
      <c r="E519">
        <v>592836</v>
      </c>
      <c r="F519" t="s">
        <v>61</v>
      </c>
      <c r="G519">
        <v>1.09074</v>
      </c>
      <c r="H519">
        <v>2</v>
      </c>
      <c r="I519" t="s">
        <v>351</v>
      </c>
      <c r="J519" t="s">
        <v>63</v>
      </c>
      <c r="K519">
        <v>665862</v>
      </c>
      <c r="M519">
        <v>102</v>
      </c>
      <c r="N519">
        <v>212</v>
      </c>
      <c r="O519">
        <v>134</v>
      </c>
      <c r="P519">
        <v>9.7014925373134331E-2</v>
      </c>
      <c r="Q519">
        <v>13</v>
      </c>
      <c r="R519">
        <v>102.179999999999</v>
      </c>
      <c r="S519">
        <v>182</v>
      </c>
      <c r="T519">
        <v>113</v>
      </c>
      <c r="U519" s="5">
        <v>0.11504424778761062</v>
      </c>
      <c r="V519">
        <v>13</v>
      </c>
      <c r="W519">
        <v>0.24698795180722799</v>
      </c>
      <c r="X519">
        <v>0.102409638554216</v>
      </c>
      <c r="Y519">
        <v>216</v>
      </c>
      <c r="Z519">
        <v>3</v>
      </c>
      <c r="AA519">
        <v>72</v>
      </c>
      <c r="AB519">
        <v>0.25</v>
      </c>
      <c r="AC519">
        <v>0.11764705882352899</v>
      </c>
      <c r="AD519">
        <v>95</v>
      </c>
      <c r="AE519">
        <v>2</v>
      </c>
      <c r="AF519">
        <v>47.5</v>
      </c>
      <c r="AG519" s="3">
        <v>44730</v>
      </c>
    </row>
    <row r="520" spans="1:33" hidden="1" x14ac:dyDescent="0.25">
      <c r="A520" t="s">
        <v>6</v>
      </c>
      <c r="B520" t="s">
        <v>14</v>
      </c>
      <c r="C520" t="s">
        <v>329</v>
      </c>
      <c r="D520" t="s">
        <v>50</v>
      </c>
      <c r="E520">
        <v>669920</v>
      </c>
      <c r="F520" t="s">
        <v>51</v>
      </c>
      <c r="G520">
        <v>1.3939999999999999</v>
      </c>
      <c r="H520">
        <v>4</v>
      </c>
      <c r="I520" t="s">
        <v>91</v>
      </c>
      <c r="J520" t="s">
        <v>63</v>
      </c>
      <c r="K520">
        <v>458015</v>
      </c>
      <c r="M520">
        <v>101.94</v>
      </c>
      <c r="N520">
        <v>194</v>
      </c>
      <c r="O520">
        <v>114</v>
      </c>
      <c r="P520">
        <v>4.3859649122807015E-2</v>
      </c>
      <c r="Q520">
        <v>5</v>
      </c>
      <c r="R520">
        <v>102.1</v>
      </c>
      <c r="S520">
        <v>131</v>
      </c>
      <c r="T520">
        <v>83</v>
      </c>
      <c r="U520" s="5">
        <v>4.8192771084337352E-2</v>
      </c>
      <c r="V520">
        <v>4</v>
      </c>
      <c r="W520">
        <v>0.233333333333333</v>
      </c>
      <c r="X520">
        <v>6.6666666666666596E-2</v>
      </c>
      <c r="Y520">
        <v>74</v>
      </c>
      <c r="Z520">
        <v>0</v>
      </c>
      <c r="AA520">
        <v>0</v>
      </c>
      <c r="AB520">
        <v>0.4</v>
      </c>
      <c r="AC520">
        <v>0.133333333333333</v>
      </c>
      <c r="AD520">
        <v>38</v>
      </c>
      <c r="AE520">
        <v>0</v>
      </c>
      <c r="AF520">
        <v>0</v>
      </c>
      <c r="AG520" s="3">
        <v>44730</v>
      </c>
    </row>
    <row r="521" spans="1:33" hidden="1" x14ac:dyDescent="0.25">
      <c r="A521" t="s">
        <v>21</v>
      </c>
      <c r="B521" t="s">
        <v>8</v>
      </c>
      <c r="C521" t="s">
        <v>60</v>
      </c>
      <c r="D521" t="s">
        <v>50</v>
      </c>
      <c r="E521">
        <v>608566</v>
      </c>
      <c r="F521" t="s">
        <v>61</v>
      </c>
      <c r="G521">
        <v>1.2826</v>
      </c>
      <c r="H521">
        <v>7</v>
      </c>
      <c r="I521" t="s">
        <v>145</v>
      </c>
      <c r="J521" t="s">
        <v>50</v>
      </c>
      <c r="K521">
        <v>595751</v>
      </c>
      <c r="M521">
        <v>105</v>
      </c>
      <c r="N521">
        <v>122</v>
      </c>
      <c r="O521">
        <v>74</v>
      </c>
      <c r="P521">
        <v>6.7567567567567571E-2</v>
      </c>
      <c r="Q521">
        <v>5</v>
      </c>
      <c r="R521">
        <v>103.6</v>
      </c>
      <c r="S521">
        <v>98</v>
      </c>
      <c r="T521">
        <v>62</v>
      </c>
      <c r="U521" s="5">
        <v>3.2258064516129031E-2</v>
      </c>
      <c r="V521">
        <v>2</v>
      </c>
      <c r="W521">
        <v>0.218181818181818</v>
      </c>
      <c r="X521">
        <v>0.11363636363636299</v>
      </c>
      <c r="Y521">
        <v>303</v>
      </c>
      <c r="Z521">
        <v>13</v>
      </c>
      <c r="AA521">
        <v>23.307692307692307</v>
      </c>
      <c r="AB521">
        <v>0.21904761904761899</v>
      </c>
      <c r="AC521">
        <v>0.12380952380952299</v>
      </c>
      <c r="AD521">
        <v>141</v>
      </c>
      <c r="AE521">
        <v>9</v>
      </c>
      <c r="AF521">
        <v>15.666666666666666</v>
      </c>
      <c r="AG521" s="3">
        <v>44730</v>
      </c>
    </row>
    <row r="522" spans="1:33" hidden="1" x14ac:dyDescent="0.25">
      <c r="A522" t="s">
        <v>5</v>
      </c>
      <c r="B522" t="s">
        <v>10</v>
      </c>
      <c r="C522" t="s">
        <v>272</v>
      </c>
      <c r="D522" t="s">
        <v>50</v>
      </c>
      <c r="E522">
        <v>434378</v>
      </c>
      <c r="F522" t="s">
        <v>61</v>
      </c>
      <c r="G522">
        <v>1.11216</v>
      </c>
      <c r="H522">
        <v>4</v>
      </c>
      <c r="I522" t="s">
        <v>268</v>
      </c>
      <c r="J522" t="s">
        <v>50</v>
      </c>
      <c r="K522">
        <v>547989</v>
      </c>
      <c r="M522">
        <v>104.38</v>
      </c>
      <c r="N522">
        <v>266</v>
      </c>
      <c r="O522">
        <v>185</v>
      </c>
      <c r="P522">
        <v>4.8648648648648651E-2</v>
      </c>
      <c r="Q522">
        <v>9</v>
      </c>
      <c r="R522">
        <v>104.179999999999</v>
      </c>
      <c r="S522">
        <v>210</v>
      </c>
      <c r="T522">
        <v>149</v>
      </c>
      <c r="U522" s="5">
        <v>4.0268456375838924E-2</v>
      </c>
      <c r="V522">
        <v>6</v>
      </c>
      <c r="W522">
        <v>0.31343283582089498</v>
      </c>
      <c r="X522">
        <v>0.144278606965174</v>
      </c>
      <c r="Y522">
        <v>298</v>
      </c>
      <c r="Z522">
        <v>10</v>
      </c>
      <c r="AA522">
        <v>29.8</v>
      </c>
      <c r="AB522">
        <v>0.31775700934579398</v>
      </c>
      <c r="AC522">
        <v>0.14018691588785001</v>
      </c>
      <c r="AD522">
        <v>151</v>
      </c>
      <c r="AE522">
        <v>7</v>
      </c>
      <c r="AF522">
        <v>21.571428571428573</v>
      </c>
      <c r="AG522" s="3">
        <v>44730</v>
      </c>
    </row>
    <row r="523" spans="1:33" hidden="1" x14ac:dyDescent="0.25">
      <c r="A523" t="s">
        <v>28</v>
      </c>
      <c r="B523" t="s">
        <v>19</v>
      </c>
      <c r="C523" t="s">
        <v>247</v>
      </c>
      <c r="D523" t="s">
        <v>50</v>
      </c>
      <c r="E523">
        <v>605400</v>
      </c>
      <c r="F523" t="s">
        <v>51</v>
      </c>
      <c r="G523">
        <v>1.0943999999999998</v>
      </c>
      <c r="H523">
        <v>4</v>
      </c>
      <c r="I523" t="s">
        <v>307</v>
      </c>
      <c r="J523" t="s">
        <v>38</v>
      </c>
      <c r="K523">
        <v>605137</v>
      </c>
      <c r="M523">
        <v>101.5</v>
      </c>
      <c r="N523">
        <v>279</v>
      </c>
      <c r="O523">
        <v>207</v>
      </c>
      <c r="P523">
        <v>5.3140096618357488E-2</v>
      </c>
      <c r="Q523">
        <v>11</v>
      </c>
      <c r="R523">
        <v>103.6</v>
      </c>
      <c r="S523">
        <v>177</v>
      </c>
      <c r="T523">
        <v>127</v>
      </c>
      <c r="U523" s="5">
        <v>5.5118110236220472E-2</v>
      </c>
      <c r="V523">
        <v>7</v>
      </c>
      <c r="W523">
        <v>0.28095238095238001</v>
      </c>
      <c r="X523">
        <v>0.128571428571428</v>
      </c>
      <c r="Y523">
        <v>317</v>
      </c>
      <c r="Z523">
        <v>10</v>
      </c>
      <c r="AA523">
        <v>31.7</v>
      </c>
      <c r="AB523">
        <v>0.31521739130434701</v>
      </c>
      <c r="AC523">
        <v>0.108695652173913</v>
      </c>
      <c r="AD523">
        <v>143</v>
      </c>
      <c r="AE523">
        <v>3</v>
      </c>
      <c r="AF523">
        <v>47.666666666666664</v>
      </c>
      <c r="AG523" s="3">
        <v>44730</v>
      </c>
    </row>
    <row r="524" spans="1:33" hidden="1" x14ac:dyDescent="0.25">
      <c r="A524" t="s">
        <v>28</v>
      </c>
      <c r="B524" t="s">
        <v>19</v>
      </c>
      <c r="C524" t="s">
        <v>247</v>
      </c>
      <c r="D524" t="s">
        <v>50</v>
      </c>
      <c r="E524">
        <v>605400</v>
      </c>
      <c r="F524" t="s">
        <v>51</v>
      </c>
      <c r="G524">
        <v>1.0943999999999998</v>
      </c>
      <c r="H524">
        <v>2</v>
      </c>
      <c r="I524" t="s">
        <v>306</v>
      </c>
      <c r="J524" t="s">
        <v>63</v>
      </c>
      <c r="K524">
        <v>665742</v>
      </c>
      <c r="M524">
        <v>102.56</v>
      </c>
      <c r="N524">
        <v>290</v>
      </c>
      <c r="O524">
        <v>191</v>
      </c>
      <c r="P524">
        <v>6.8062827225130892E-2</v>
      </c>
      <c r="Q524">
        <v>13</v>
      </c>
      <c r="R524">
        <v>102.34</v>
      </c>
      <c r="S524">
        <v>178</v>
      </c>
      <c r="T524">
        <v>117</v>
      </c>
      <c r="U524" s="5">
        <v>7.6923076923076927E-2</v>
      </c>
      <c r="V524">
        <v>9</v>
      </c>
      <c r="W524">
        <v>0.28095238095238001</v>
      </c>
      <c r="X524">
        <v>0.128571428571428</v>
      </c>
      <c r="Y524">
        <v>317</v>
      </c>
      <c r="Z524">
        <v>10</v>
      </c>
      <c r="AA524">
        <v>31.7</v>
      </c>
      <c r="AB524">
        <v>0.31521739130434701</v>
      </c>
      <c r="AC524">
        <v>0.108695652173913</v>
      </c>
      <c r="AD524">
        <v>143</v>
      </c>
      <c r="AE524">
        <v>3</v>
      </c>
      <c r="AF524">
        <v>47.666666666666664</v>
      </c>
      <c r="AG524" s="3">
        <v>44730</v>
      </c>
    </row>
    <row r="525" spans="1:33" hidden="1" x14ac:dyDescent="0.25">
      <c r="A525" t="s">
        <v>22</v>
      </c>
      <c r="B525" t="s">
        <v>11</v>
      </c>
      <c r="C525" t="s">
        <v>222</v>
      </c>
      <c r="D525" t="s">
        <v>63</v>
      </c>
      <c r="E525">
        <v>660761</v>
      </c>
      <c r="F525" t="s">
        <v>51</v>
      </c>
      <c r="G525">
        <v>1.04</v>
      </c>
      <c r="H525">
        <v>1</v>
      </c>
      <c r="I525" t="s">
        <v>75</v>
      </c>
      <c r="J525" t="s">
        <v>50</v>
      </c>
      <c r="K525">
        <v>677594</v>
      </c>
      <c r="M525">
        <v>106.1</v>
      </c>
      <c r="N525">
        <v>262</v>
      </c>
      <c r="O525">
        <v>160</v>
      </c>
      <c r="P525">
        <v>0.05</v>
      </c>
      <c r="Q525">
        <v>8</v>
      </c>
      <c r="R525">
        <v>107.68</v>
      </c>
      <c r="S525">
        <v>60</v>
      </c>
      <c r="T525">
        <v>34</v>
      </c>
      <c r="U525" s="5">
        <v>5.8823529411764705E-2</v>
      </c>
      <c r="V525">
        <v>2</v>
      </c>
      <c r="W525">
        <v>0.266666666666666</v>
      </c>
      <c r="X525">
        <v>0.12</v>
      </c>
      <c r="Y525">
        <v>108</v>
      </c>
      <c r="Z525">
        <v>4</v>
      </c>
      <c r="AA525">
        <v>27</v>
      </c>
      <c r="AB525">
        <v>0.28813559322033899</v>
      </c>
      <c r="AC525">
        <v>0.152542372881355</v>
      </c>
      <c r="AD525">
        <v>87</v>
      </c>
      <c r="AE525">
        <v>4</v>
      </c>
      <c r="AF525">
        <v>21.75</v>
      </c>
      <c r="AG525" s="3">
        <v>44730</v>
      </c>
    </row>
    <row r="526" spans="1:33" hidden="1" x14ac:dyDescent="0.25">
      <c r="A526" t="s">
        <v>19</v>
      </c>
      <c r="B526" t="s">
        <v>28</v>
      </c>
      <c r="C526" t="s">
        <v>152</v>
      </c>
      <c r="D526" t="s">
        <v>50</v>
      </c>
      <c r="E526">
        <v>680686</v>
      </c>
      <c r="F526" t="s">
        <v>61</v>
      </c>
      <c r="G526">
        <v>1.0943999999999998</v>
      </c>
      <c r="H526">
        <v>1</v>
      </c>
      <c r="I526" t="s">
        <v>109</v>
      </c>
      <c r="J526" t="s">
        <v>63</v>
      </c>
      <c r="K526">
        <v>656941</v>
      </c>
      <c r="M526">
        <v>105.34</v>
      </c>
      <c r="N526">
        <v>278</v>
      </c>
      <c r="O526">
        <v>150</v>
      </c>
      <c r="P526">
        <v>0.12</v>
      </c>
      <c r="Q526">
        <v>18</v>
      </c>
      <c r="R526">
        <v>105.56</v>
      </c>
      <c r="S526">
        <v>167</v>
      </c>
      <c r="T526">
        <v>96</v>
      </c>
      <c r="U526" s="5">
        <v>0.125</v>
      </c>
      <c r="V526">
        <v>12</v>
      </c>
      <c r="W526">
        <v>0.34355828220858797</v>
      </c>
      <c r="X526">
        <v>0.17177914110429399</v>
      </c>
      <c r="Y526">
        <v>266</v>
      </c>
      <c r="Z526">
        <v>14</v>
      </c>
      <c r="AA526">
        <v>19</v>
      </c>
      <c r="AB526">
        <v>0.40625</v>
      </c>
      <c r="AC526">
        <v>0.28125</v>
      </c>
      <c r="AD526">
        <v>111</v>
      </c>
      <c r="AE526">
        <v>8</v>
      </c>
      <c r="AF526">
        <v>13.875</v>
      </c>
      <c r="AG526" s="3">
        <v>44730</v>
      </c>
    </row>
    <row r="527" spans="1:33" hidden="1" x14ac:dyDescent="0.25">
      <c r="A527" t="s">
        <v>28</v>
      </c>
      <c r="B527" t="s">
        <v>19</v>
      </c>
      <c r="C527" t="s">
        <v>247</v>
      </c>
      <c r="D527" t="s">
        <v>50</v>
      </c>
      <c r="E527">
        <v>605400</v>
      </c>
      <c r="F527" t="s">
        <v>51</v>
      </c>
      <c r="G527">
        <v>1.0943999999999998</v>
      </c>
      <c r="H527">
        <v>8</v>
      </c>
      <c r="I527" t="s">
        <v>65</v>
      </c>
      <c r="J527" t="s">
        <v>63</v>
      </c>
      <c r="K527">
        <v>671277</v>
      </c>
      <c r="M527">
        <v>101.82</v>
      </c>
      <c r="N527">
        <v>70</v>
      </c>
      <c r="O527">
        <v>54</v>
      </c>
      <c r="P527">
        <v>3.7037037037037035E-2</v>
      </c>
      <c r="Q527">
        <v>2</v>
      </c>
      <c r="R527">
        <v>102.16</v>
      </c>
      <c r="S527">
        <v>48</v>
      </c>
      <c r="T527">
        <v>38</v>
      </c>
      <c r="U527" s="5">
        <v>5.2631578947368418E-2</v>
      </c>
      <c r="V527">
        <v>2</v>
      </c>
      <c r="W527">
        <v>0.28095238095238001</v>
      </c>
      <c r="X527">
        <v>0.128571428571428</v>
      </c>
      <c r="Y527">
        <v>317</v>
      </c>
      <c r="Z527">
        <v>10</v>
      </c>
      <c r="AA527">
        <v>31.7</v>
      </c>
      <c r="AB527">
        <v>0.31521739130434701</v>
      </c>
      <c r="AC527">
        <v>0.108695652173913</v>
      </c>
      <c r="AD527">
        <v>143</v>
      </c>
      <c r="AE527">
        <v>3</v>
      </c>
      <c r="AF527">
        <v>47.666666666666664</v>
      </c>
      <c r="AG527" s="3">
        <v>44730</v>
      </c>
    </row>
    <row r="528" spans="1:33" hidden="1" x14ac:dyDescent="0.25">
      <c r="A528" t="s">
        <v>5</v>
      </c>
      <c r="B528" t="s">
        <v>10</v>
      </c>
      <c r="C528" t="s">
        <v>272</v>
      </c>
      <c r="D528" t="s">
        <v>50</v>
      </c>
      <c r="E528">
        <v>434378</v>
      </c>
      <c r="F528" t="s">
        <v>61</v>
      </c>
      <c r="G528">
        <v>1.11216</v>
      </c>
      <c r="H528">
        <v>3</v>
      </c>
      <c r="I528" t="s">
        <v>267</v>
      </c>
      <c r="J528" t="s">
        <v>50</v>
      </c>
      <c r="K528">
        <v>673357</v>
      </c>
      <c r="M528">
        <v>101.98</v>
      </c>
      <c r="N528">
        <v>212</v>
      </c>
      <c r="O528">
        <v>163</v>
      </c>
      <c r="P528">
        <v>3.6809815950920248E-2</v>
      </c>
      <c r="Q528">
        <v>6</v>
      </c>
      <c r="R528">
        <v>102.36</v>
      </c>
      <c r="S528">
        <v>159</v>
      </c>
      <c r="T528">
        <v>125</v>
      </c>
      <c r="U528" s="5">
        <v>3.2000000000000001E-2</v>
      </c>
      <c r="V528">
        <v>4</v>
      </c>
      <c r="W528">
        <v>0.31343283582089498</v>
      </c>
      <c r="X528">
        <v>0.144278606965174</v>
      </c>
      <c r="Y528">
        <v>298</v>
      </c>
      <c r="Z528">
        <v>10</v>
      </c>
      <c r="AA528">
        <v>29.8</v>
      </c>
      <c r="AB528">
        <v>0.31775700934579398</v>
      </c>
      <c r="AC528">
        <v>0.14018691588785001</v>
      </c>
      <c r="AD528">
        <v>151</v>
      </c>
      <c r="AE528">
        <v>7</v>
      </c>
      <c r="AF528">
        <v>21.571428571428573</v>
      </c>
      <c r="AG528" s="3">
        <v>44730</v>
      </c>
    </row>
    <row r="529" spans="1:35" hidden="1" x14ac:dyDescent="0.25">
      <c r="A529" t="s">
        <v>21</v>
      </c>
      <c r="B529" t="s">
        <v>8</v>
      </c>
      <c r="C529" t="s">
        <v>60</v>
      </c>
      <c r="D529" t="s">
        <v>50</v>
      </c>
      <c r="E529">
        <v>608566</v>
      </c>
      <c r="F529" t="s">
        <v>61</v>
      </c>
      <c r="G529">
        <v>1.2826</v>
      </c>
      <c r="H529">
        <v>4</v>
      </c>
      <c r="I529" t="s">
        <v>192</v>
      </c>
      <c r="J529" t="s">
        <v>50</v>
      </c>
      <c r="K529">
        <v>572228</v>
      </c>
      <c r="M529">
        <v>104.24</v>
      </c>
      <c r="N529">
        <v>200</v>
      </c>
      <c r="O529">
        <v>111</v>
      </c>
      <c r="P529">
        <v>7.2072072072072071E-2</v>
      </c>
      <c r="Q529">
        <v>8</v>
      </c>
      <c r="R529">
        <v>104.72</v>
      </c>
      <c r="S529">
        <v>139</v>
      </c>
      <c r="T529">
        <v>83</v>
      </c>
      <c r="U529" s="5">
        <v>9.6385542168674704E-2</v>
      </c>
      <c r="V529">
        <v>8</v>
      </c>
      <c r="W529">
        <v>0.218181818181818</v>
      </c>
      <c r="X529">
        <v>0.11363636363636299</v>
      </c>
      <c r="Y529">
        <v>303</v>
      </c>
      <c r="Z529">
        <v>13</v>
      </c>
      <c r="AA529">
        <v>23.307692307692307</v>
      </c>
      <c r="AB529">
        <v>0.21904761904761899</v>
      </c>
      <c r="AC529">
        <v>0.12380952380952299</v>
      </c>
      <c r="AD529">
        <v>141</v>
      </c>
      <c r="AE529">
        <v>9</v>
      </c>
      <c r="AF529">
        <v>15.666666666666666</v>
      </c>
      <c r="AG529" s="3">
        <v>44730</v>
      </c>
    </row>
    <row r="530" spans="1:35" hidden="1" x14ac:dyDescent="0.25">
      <c r="A530" t="s">
        <v>21</v>
      </c>
      <c r="B530" t="s">
        <v>8</v>
      </c>
      <c r="C530" t="s">
        <v>60</v>
      </c>
      <c r="D530" t="s">
        <v>50</v>
      </c>
      <c r="E530">
        <v>608566</v>
      </c>
      <c r="F530" t="s">
        <v>61</v>
      </c>
      <c r="G530">
        <v>1.2826</v>
      </c>
      <c r="H530">
        <v>3</v>
      </c>
      <c r="I530" t="s">
        <v>144</v>
      </c>
      <c r="J530" t="s">
        <v>50</v>
      </c>
      <c r="K530">
        <v>592518</v>
      </c>
      <c r="L530">
        <v>2.85</v>
      </c>
      <c r="M530">
        <v>105</v>
      </c>
      <c r="N530">
        <v>273</v>
      </c>
      <c r="O530">
        <v>203</v>
      </c>
      <c r="P530">
        <v>5.4187192118226604E-2</v>
      </c>
      <c r="Q530">
        <v>11</v>
      </c>
      <c r="R530">
        <v>104.38</v>
      </c>
      <c r="S530">
        <v>200</v>
      </c>
      <c r="T530">
        <v>143</v>
      </c>
      <c r="U530" s="5">
        <v>3.4965034965034968E-2</v>
      </c>
      <c r="V530">
        <v>5</v>
      </c>
      <c r="W530">
        <v>0.218181818181818</v>
      </c>
      <c r="X530">
        <v>0.11363636363636299</v>
      </c>
      <c r="Y530">
        <v>303</v>
      </c>
      <c r="Z530">
        <v>13</v>
      </c>
      <c r="AA530">
        <v>23.307692307692307</v>
      </c>
      <c r="AB530">
        <v>0.21904761904761899</v>
      </c>
      <c r="AC530">
        <v>0.12380952380952299</v>
      </c>
      <c r="AD530">
        <v>141</v>
      </c>
      <c r="AE530">
        <v>9</v>
      </c>
      <c r="AF530">
        <v>15.666666666666666</v>
      </c>
      <c r="AG530" s="3">
        <v>44730</v>
      </c>
      <c r="AH530">
        <v>1</v>
      </c>
    </row>
    <row r="531" spans="1:35" hidden="1" x14ac:dyDescent="0.25">
      <c r="A531" t="s">
        <v>19</v>
      </c>
      <c r="B531" t="s">
        <v>28</v>
      </c>
      <c r="C531" t="s">
        <v>152</v>
      </c>
      <c r="D531" t="s">
        <v>50</v>
      </c>
      <c r="E531">
        <v>680686</v>
      </c>
      <c r="F531" t="s">
        <v>61</v>
      </c>
      <c r="G531">
        <v>1.0464</v>
      </c>
      <c r="H531">
        <v>8</v>
      </c>
      <c r="I531" t="s">
        <v>188</v>
      </c>
      <c r="J531" t="s">
        <v>50</v>
      </c>
      <c r="K531">
        <v>663837</v>
      </c>
      <c r="M531">
        <v>103</v>
      </c>
      <c r="N531">
        <v>77</v>
      </c>
      <c r="O531">
        <v>54</v>
      </c>
      <c r="P531">
        <v>5.5555555555555552E-2</v>
      </c>
      <c r="Q531">
        <v>3</v>
      </c>
      <c r="R531">
        <v>104.56</v>
      </c>
      <c r="S531">
        <v>39</v>
      </c>
      <c r="T531">
        <v>26</v>
      </c>
      <c r="U531" s="5">
        <v>7.6923076923076927E-2</v>
      </c>
      <c r="V531">
        <v>2</v>
      </c>
      <c r="W531">
        <v>0.34355828220858797</v>
      </c>
      <c r="X531">
        <v>0.17177914110429399</v>
      </c>
      <c r="Y531">
        <v>266</v>
      </c>
      <c r="Z531">
        <v>14</v>
      </c>
      <c r="AA531">
        <v>19</v>
      </c>
      <c r="AB531">
        <v>0.30303030303030298</v>
      </c>
      <c r="AC531">
        <v>0.10101010101010099</v>
      </c>
      <c r="AD531">
        <v>155</v>
      </c>
      <c r="AE531">
        <v>6</v>
      </c>
      <c r="AF531">
        <v>25.833333333333332</v>
      </c>
      <c r="AG531" s="3">
        <v>44730</v>
      </c>
    </row>
    <row r="532" spans="1:35" hidden="1" x14ac:dyDescent="0.25">
      <c r="A532" t="s">
        <v>15</v>
      </c>
      <c r="B532" t="s">
        <v>0</v>
      </c>
      <c r="C532" t="s">
        <v>361</v>
      </c>
      <c r="D532" t="s">
        <v>50</v>
      </c>
      <c r="E532">
        <v>596133</v>
      </c>
      <c r="F532" t="s">
        <v>61</v>
      </c>
      <c r="G532">
        <v>0.95350999999999997</v>
      </c>
      <c r="H532">
        <v>3</v>
      </c>
      <c r="I532" t="s">
        <v>99</v>
      </c>
      <c r="J532" t="s">
        <v>63</v>
      </c>
      <c r="K532">
        <v>596146</v>
      </c>
      <c r="M532">
        <v>102.72</v>
      </c>
      <c r="N532">
        <v>222</v>
      </c>
      <c r="O532">
        <v>158</v>
      </c>
      <c r="P532">
        <v>3.7974683544303799E-2</v>
      </c>
      <c r="Q532">
        <v>6</v>
      </c>
      <c r="R532">
        <v>103.3</v>
      </c>
      <c r="S532">
        <v>151</v>
      </c>
      <c r="T532">
        <v>106</v>
      </c>
      <c r="U532" s="5">
        <v>4.716981132075472E-2</v>
      </c>
      <c r="V532">
        <v>5</v>
      </c>
      <c r="W532">
        <v>0.23076923076923</v>
      </c>
      <c r="X532">
        <v>0.15384615384615299</v>
      </c>
      <c r="Y532">
        <v>19</v>
      </c>
      <c r="Z532">
        <v>0</v>
      </c>
      <c r="AA532">
        <v>0</v>
      </c>
      <c r="AB532">
        <v>0.28571428571428498</v>
      </c>
      <c r="AC532">
        <v>0.14285714285714199</v>
      </c>
      <c r="AD532">
        <v>10</v>
      </c>
      <c r="AE532">
        <v>0</v>
      </c>
      <c r="AF532">
        <v>0</v>
      </c>
      <c r="AG532" s="3">
        <v>44730</v>
      </c>
    </row>
    <row r="533" spans="1:35" hidden="1" x14ac:dyDescent="0.25">
      <c r="A533" t="s">
        <v>11</v>
      </c>
      <c r="B533" t="s">
        <v>22</v>
      </c>
      <c r="C533" t="s">
        <v>215</v>
      </c>
      <c r="D533" t="s">
        <v>50</v>
      </c>
      <c r="E533">
        <v>623167</v>
      </c>
      <c r="F533" t="s">
        <v>61</v>
      </c>
      <c r="G533">
        <v>1.04</v>
      </c>
      <c r="H533">
        <v>2</v>
      </c>
      <c r="I533" t="s">
        <v>137</v>
      </c>
      <c r="J533" t="s">
        <v>50</v>
      </c>
      <c r="K533">
        <v>545361</v>
      </c>
      <c r="L533">
        <v>2.35</v>
      </c>
      <c r="M533">
        <v>105.92</v>
      </c>
      <c r="N533">
        <v>237</v>
      </c>
      <c r="O533">
        <v>138</v>
      </c>
      <c r="P533">
        <v>0.13043478260869565</v>
      </c>
      <c r="Q533">
        <v>18</v>
      </c>
      <c r="R533">
        <v>105.88</v>
      </c>
      <c r="S533">
        <v>173</v>
      </c>
      <c r="T533">
        <v>103</v>
      </c>
      <c r="U533" s="5">
        <v>0.14563106796116504</v>
      </c>
      <c r="V533">
        <v>15</v>
      </c>
      <c r="W533">
        <v>0.35159817351598099</v>
      </c>
      <c r="X533">
        <v>0.141552511415525</v>
      </c>
      <c r="Y533">
        <v>290</v>
      </c>
      <c r="Z533">
        <v>10</v>
      </c>
      <c r="AA533">
        <v>29</v>
      </c>
      <c r="AB533">
        <v>0.36496350364963498</v>
      </c>
      <c r="AC533">
        <v>0.153284671532846</v>
      </c>
      <c r="AD533">
        <v>177</v>
      </c>
      <c r="AE533">
        <v>7</v>
      </c>
      <c r="AF533">
        <v>25.285714285714285</v>
      </c>
      <c r="AG533" s="3">
        <v>44730</v>
      </c>
      <c r="AH533">
        <v>1</v>
      </c>
      <c r="AI533" t="s">
        <v>416</v>
      </c>
    </row>
    <row r="534" spans="1:35" hidden="1" x14ac:dyDescent="0.25">
      <c r="A534" t="s">
        <v>28</v>
      </c>
      <c r="B534" t="s">
        <v>19</v>
      </c>
      <c r="C534" t="s">
        <v>247</v>
      </c>
      <c r="D534" t="s">
        <v>50</v>
      </c>
      <c r="E534">
        <v>605400</v>
      </c>
      <c r="F534" t="s">
        <v>51</v>
      </c>
      <c r="G534">
        <v>1.0464</v>
      </c>
      <c r="H534">
        <v>3</v>
      </c>
      <c r="I534" t="s">
        <v>116</v>
      </c>
      <c r="J534" t="s">
        <v>50</v>
      </c>
      <c r="K534">
        <v>443558</v>
      </c>
      <c r="M534">
        <v>103.1</v>
      </c>
      <c r="N534">
        <v>259</v>
      </c>
      <c r="O534">
        <v>175</v>
      </c>
      <c r="P534">
        <v>0.04</v>
      </c>
      <c r="Q534">
        <v>7</v>
      </c>
      <c r="R534">
        <v>103.9</v>
      </c>
      <c r="S534">
        <v>172</v>
      </c>
      <c r="T534">
        <v>114</v>
      </c>
      <c r="U534" s="5">
        <v>4.3859649122807015E-2</v>
      </c>
      <c r="V534">
        <v>5</v>
      </c>
      <c r="W534">
        <v>0.28095238095238001</v>
      </c>
      <c r="X534">
        <v>0.128571428571428</v>
      </c>
      <c r="Y534">
        <v>317</v>
      </c>
      <c r="Z534">
        <v>10</v>
      </c>
      <c r="AA534">
        <v>31.7</v>
      </c>
      <c r="AB534">
        <v>0.25423728813559299</v>
      </c>
      <c r="AC534">
        <v>0.144067796610169</v>
      </c>
      <c r="AD534">
        <v>174</v>
      </c>
      <c r="AE534">
        <v>7</v>
      </c>
      <c r="AF534">
        <v>24.857142857142858</v>
      </c>
      <c r="AG534" s="3">
        <v>44730</v>
      </c>
    </row>
    <row r="535" spans="1:35" hidden="1" x14ac:dyDescent="0.25">
      <c r="A535" t="s">
        <v>19</v>
      </c>
      <c r="B535" t="s">
        <v>28</v>
      </c>
      <c r="C535" t="s">
        <v>152</v>
      </c>
      <c r="D535" t="s">
        <v>50</v>
      </c>
      <c r="E535">
        <v>680686</v>
      </c>
      <c r="F535" t="s">
        <v>61</v>
      </c>
      <c r="G535">
        <v>1.0943999999999998</v>
      </c>
      <c r="H535">
        <v>5</v>
      </c>
      <c r="I535" t="s">
        <v>110</v>
      </c>
      <c r="J535" t="s">
        <v>63</v>
      </c>
      <c r="K535">
        <v>546318</v>
      </c>
      <c r="M535">
        <v>102.86</v>
      </c>
      <c r="N535">
        <v>136</v>
      </c>
      <c r="O535">
        <v>101</v>
      </c>
      <c r="P535">
        <v>4.9504950495049507E-2</v>
      </c>
      <c r="Q535">
        <v>5</v>
      </c>
      <c r="R535">
        <v>102.8</v>
      </c>
      <c r="S535">
        <v>102</v>
      </c>
      <c r="T535">
        <v>75</v>
      </c>
      <c r="U535" s="5">
        <v>6.6666666666666666E-2</v>
      </c>
      <c r="V535">
        <v>5</v>
      </c>
      <c r="W535">
        <v>0.34355828220858797</v>
      </c>
      <c r="X535">
        <v>0.17177914110429399</v>
      </c>
      <c r="Y535">
        <v>266</v>
      </c>
      <c r="Z535">
        <v>14</v>
      </c>
      <c r="AA535">
        <v>19</v>
      </c>
      <c r="AB535">
        <v>0.40625</v>
      </c>
      <c r="AC535">
        <v>0.28125</v>
      </c>
      <c r="AD535">
        <v>111</v>
      </c>
      <c r="AE535">
        <v>8</v>
      </c>
      <c r="AF535">
        <v>13.875</v>
      </c>
      <c r="AG535" s="3">
        <v>44730</v>
      </c>
    </row>
    <row r="536" spans="1:35" hidden="1" x14ac:dyDescent="0.25">
      <c r="A536" t="s">
        <v>7</v>
      </c>
      <c r="B536" t="s">
        <v>12</v>
      </c>
      <c r="C536" t="s">
        <v>321</v>
      </c>
      <c r="D536" t="s">
        <v>63</v>
      </c>
      <c r="E536">
        <v>628711</v>
      </c>
      <c r="F536" t="s">
        <v>61</v>
      </c>
      <c r="G536">
        <v>1.1412</v>
      </c>
      <c r="H536">
        <v>4</v>
      </c>
      <c r="I536" t="s">
        <v>266</v>
      </c>
      <c r="J536" t="s">
        <v>50</v>
      </c>
      <c r="K536">
        <v>660757</v>
      </c>
      <c r="M536">
        <v>105.42</v>
      </c>
      <c r="N536">
        <v>83</v>
      </c>
      <c r="O536">
        <v>66</v>
      </c>
      <c r="P536">
        <v>0</v>
      </c>
      <c r="Q536">
        <v>0</v>
      </c>
      <c r="R536">
        <v>106.759999999999</v>
      </c>
      <c r="S536">
        <v>28</v>
      </c>
      <c r="T536">
        <v>21</v>
      </c>
      <c r="U536" s="5">
        <v>0</v>
      </c>
      <c r="V536">
        <v>0</v>
      </c>
      <c r="W536">
        <v>0.282608695652173</v>
      </c>
      <c r="X536">
        <v>0.119565217391304</v>
      </c>
      <c r="Y536">
        <v>256</v>
      </c>
      <c r="Z536">
        <v>12</v>
      </c>
      <c r="AA536">
        <v>21.333333333333332</v>
      </c>
      <c r="AB536">
        <v>0.27272727272727199</v>
      </c>
      <c r="AC536">
        <v>0.10489510489510399</v>
      </c>
      <c r="AD536">
        <v>193</v>
      </c>
      <c r="AE536">
        <v>7</v>
      </c>
      <c r="AF536">
        <v>27.571428571428573</v>
      </c>
      <c r="AG536" s="3">
        <v>44730</v>
      </c>
    </row>
    <row r="537" spans="1:35" hidden="1" x14ac:dyDescent="0.25">
      <c r="A537" t="s">
        <v>16</v>
      </c>
      <c r="B537" t="s">
        <v>13</v>
      </c>
      <c r="C537" t="s">
        <v>362</v>
      </c>
      <c r="D537" t="s">
        <v>63</v>
      </c>
      <c r="E537">
        <v>666129</v>
      </c>
      <c r="F537" t="s">
        <v>51</v>
      </c>
      <c r="G537">
        <v>1.1909100000000001</v>
      </c>
      <c r="H537">
        <v>4</v>
      </c>
      <c r="I537" t="s">
        <v>156</v>
      </c>
      <c r="J537" t="s">
        <v>50</v>
      </c>
      <c r="K537">
        <v>624413</v>
      </c>
      <c r="M537">
        <v>104.66</v>
      </c>
      <c r="N537">
        <v>276</v>
      </c>
      <c r="O537">
        <v>192</v>
      </c>
      <c r="P537">
        <v>9.8958333333333329E-2</v>
      </c>
      <c r="Q537">
        <v>19</v>
      </c>
      <c r="R537">
        <v>103.74</v>
      </c>
      <c r="S537">
        <v>65</v>
      </c>
      <c r="T537">
        <v>43</v>
      </c>
      <c r="U537" s="5">
        <v>9.3023255813953487E-2</v>
      </c>
      <c r="V537">
        <v>4</v>
      </c>
      <c r="W537">
        <v>0.25</v>
      </c>
      <c r="X537">
        <v>0.17857142857142799</v>
      </c>
      <c r="Y537">
        <v>42</v>
      </c>
      <c r="Z537">
        <v>1</v>
      </c>
      <c r="AA537">
        <v>42</v>
      </c>
      <c r="AB537">
        <v>0.29411764705882298</v>
      </c>
      <c r="AC537">
        <v>0.17647058823529399</v>
      </c>
      <c r="AD537">
        <v>25</v>
      </c>
      <c r="AE537">
        <v>0</v>
      </c>
      <c r="AF537">
        <v>0</v>
      </c>
      <c r="AG537" s="3">
        <v>44730</v>
      </c>
    </row>
    <row r="538" spans="1:35" hidden="1" x14ac:dyDescent="0.25">
      <c r="A538" t="s">
        <v>8</v>
      </c>
      <c r="B538" t="s">
        <v>21</v>
      </c>
      <c r="C538" t="s">
        <v>360</v>
      </c>
      <c r="D538" t="s">
        <v>50</v>
      </c>
      <c r="E538">
        <v>607259</v>
      </c>
      <c r="F538" t="s">
        <v>61</v>
      </c>
      <c r="G538">
        <v>1.0143</v>
      </c>
      <c r="H538">
        <v>8</v>
      </c>
      <c r="I538" t="s">
        <v>129</v>
      </c>
      <c r="J538" t="s">
        <v>50</v>
      </c>
      <c r="K538">
        <v>545341</v>
      </c>
      <c r="M538">
        <v>103</v>
      </c>
      <c r="N538">
        <v>185</v>
      </c>
      <c r="O538">
        <v>121</v>
      </c>
      <c r="P538">
        <v>4.1322314049586778E-2</v>
      </c>
      <c r="Q538">
        <v>5</v>
      </c>
      <c r="R538">
        <v>102.3</v>
      </c>
      <c r="S538">
        <v>136</v>
      </c>
      <c r="T538">
        <v>88</v>
      </c>
      <c r="U538" s="5">
        <v>4.5454545454545456E-2</v>
      </c>
      <c r="V538">
        <v>4</v>
      </c>
      <c r="W538">
        <v>0.27142857142857102</v>
      </c>
      <c r="X538">
        <v>0.13571428571428501</v>
      </c>
      <c r="Y538">
        <v>210</v>
      </c>
      <c r="Z538">
        <v>8</v>
      </c>
      <c r="AA538">
        <v>26.25</v>
      </c>
      <c r="AB538">
        <v>0.24691358024691301</v>
      </c>
      <c r="AC538">
        <v>0.12345679012345601</v>
      </c>
      <c r="AD538">
        <v>110</v>
      </c>
      <c r="AE538">
        <v>3</v>
      </c>
      <c r="AF538">
        <v>36.666666666666664</v>
      </c>
      <c r="AG538" s="3">
        <v>44723</v>
      </c>
    </row>
    <row r="539" spans="1:35" hidden="1" x14ac:dyDescent="0.25">
      <c r="A539" t="s">
        <v>25</v>
      </c>
      <c r="B539" t="s">
        <v>2</v>
      </c>
      <c r="C539" t="s">
        <v>364</v>
      </c>
      <c r="D539" t="s">
        <v>50</v>
      </c>
      <c r="E539">
        <v>680694</v>
      </c>
      <c r="F539" t="s">
        <v>61</v>
      </c>
      <c r="G539">
        <v>1.0247999999999999</v>
      </c>
      <c r="H539">
        <v>5</v>
      </c>
      <c r="I539" t="s">
        <v>81</v>
      </c>
      <c r="J539" t="s">
        <v>50</v>
      </c>
      <c r="K539">
        <v>668227</v>
      </c>
      <c r="M539">
        <v>103.4</v>
      </c>
      <c r="N539">
        <v>255</v>
      </c>
      <c r="O539">
        <v>178</v>
      </c>
      <c r="P539">
        <v>3.9325842696629212E-2</v>
      </c>
      <c r="Q539">
        <v>7</v>
      </c>
      <c r="R539">
        <v>103.58</v>
      </c>
      <c r="S539">
        <v>201</v>
      </c>
      <c r="T539">
        <v>136</v>
      </c>
      <c r="U539" s="5">
        <v>4.4117647058823532E-2</v>
      </c>
      <c r="V539">
        <v>6</v>
      </c>
      <c r="W539">
        <v>0.28000000000000003</v>
      </c>
      <c r="X539">
        <v>0.12</v>
      </c>
      <c r="Y539">
        <v>188</v>
      </c>
      <c r="Z539">
        <v>10</v>
      </c>
      <c r="AA539">
        <v>18.8</v>
      </c>
      <c r="AB539">
        <v>0.33333333333333298</v>
      </c>
      <c r="AC539">
        <v>0.141025641025641</v>
      </c>
      <c r="AD539">
        <v>112</v>
      </c>
      <c r="AE539">
        <v>9</v>
      </c>
      <c r="AF539">
        <v>12.444444444444445</v>
      </c>
      <c r="AG539" s="3">
        <v>44730</v>
      </c>
    </row>
    <row r="540" spans="1:35" hidden="1" x14ac:dyDescent="0.25">
      <c r="A540" t="s">
        <v>8</v>
      </c>
      <c r="B540" t="s">
        <v>21</v>
      </c>
      <c r="C540" t="s">
        <v>314</v>
      </c>
      <c r="D540" t="s">
        <v>63</v>
      </c>
      <c r="E540">
        <v>605483</v>
      </c>
      <c r="F540" t="s">
        <v>61</v>
      </c>
      <c r="G540">
        <v>0.98980000000000001</v>
      </c>
      <c r="H540">
        <v>6</v>
      </c>
      <c r="I540" t="s">
        <v>129</v>
      </c>
      <c r="J540" t="s">
        <v>50</v>
      </c>
      <c r="K540">
        <v>545341</v>
      </c>
      <c r="M540">
        <v>103</v>
      </c>
      <c r="N540">
        <v>191</v>
      </c>
      <c r="O540">
        <v>125</v>
      </c>
      <c r="P540">
        <v>0.04</v>
      </c>
      <c r="Q540">
        <v>5</v>
      </c>
      <c r="R540">
        <v>104.9</v>
      </c>
      <c r="S540">
        <v>52</v>
      </c>
      <c r="T540">
        <v>35</v>
      </c>
      <c r="U540" s="5">
        <v>2.8571428571428571E-2</v>
      </c>
      <c r="V540">
        <v>1</v>
      </c>
      <c r="W540">
        <v>0.38</v>
      </c>
      <c r="X540">
        <v>0.18</v>
      </c>
      <c r="Y540">
        <v>83</v>
      </c>
      <c r="Z540">
        <v>2</v>
      </c>
      <c r="AA540">
        <v>41.5</v>
      </c>
      <c r="AB540">
        <v>0.42499999999999999</v>
      </c>
      <c r="AC540">
        <v>0.2</v>
      </c>
      <c r="AD540">
        <v>67</v>
      </c>
      <c r="AE540">
        <v>2</v>
      </c>
      <c r="AF540">
        <v>33.5</v>
      </c>
      <c r="AG540" s="3">
        <v>44724</v>
      </c>
    </row>
    <row r="541" spans="1:35" hidden="1" x14ac:dyDescent="0.25">
      <c r="A541" t="s">
        <v>26</v>
      </c>
      <c r="B541" t="s">
        <v>9</v>
      </c>
      <c r="C541" t="s">
        <v>320</v>
      </c>
      <c r="D541" t="s">
        <v>50</v>
      </c>
      <c r="E541">
        <v>665621</v>
      </c>
      <c r="F541" t="s">
        <v>61</v>
      </c>
      <c r="G541">
        <v>0.93119999999999992</v>
      </c>
      <c r="H541">
        <v>6</v>
      </c>
      <c r="I541" t="s">
        <v>365</v>
      </c>
      <c r="J541" t="s">
        <v>50</v>
      </c>
      <c r="K541">
        <v>669087</v>
      </c>
      <c r="M541">
        <v>101.56</v>
      </c>
      <c r="N541">
        <v>71</v>
      </c>
      <c r="O541">
        <v>48</v>
      </c>
      <c r="P541">
        <v>2.0833333333333332E-2</v>
      </c>
      <c r="Q541">
        <v>1</v>
      </c>
      <c r="R541">
        <v>103.62</v>
      </c>
      <c r="S541">
        <v>43</v>
      </c>
      <c r="T541">
        <v>27</v>
      </c>
      <c r="U541" s="5">
        <v>0</v>
      </c>
      <c r="V541">
        <v>0</v>
      </c>
      <c r="W541">
        <v>0.34939759036144502</v>
      </c>
      <c r="X541">
        <v>0.240963855421686</v>
      </c>
      <c r="Y541">
        <v>128</v>
      </c>
      <c r="Z541">
        <v>6</v>
      </c>
      <c r="AA541">
        <v>21.333333333333332</v>
      </c>
      <c r="AB541">
        <v>0.30769230769230699</v>
      </c>
      <c r="AC541">
        <v>0.19230769230769201</v>
      </c>
      <c r="AD541">
        <v>78</v>
      </c>
      <c r="AE541">
        <v>4</v>
      </c>
      <c r="AF541">
        <v>19.5</v>
      </c>
      <c r="AG541" s="3">
        <v>44730</v>
      </c>
    </row>
    <row r="542" spans="1:35" hidden="1" x14ac:dyDescent="0.25">
      <c r="A542" t="s">
        <v>16</v>
      </c>
      <c r="B542" t="s">
        <v>13</v>
      </c>
      <c r="C542" t="s">
        <v>362</v>
      </c>
      <c r="D542" t="s">
        <v>63</v>
      </c>
      <c r="E542">
        <v>666129</v>
      </c>
      <c r="F542" t="s">
        <v>51</v>
      </c>
      <c r="G542">
        <v>1.1909100000000001</v>
      </c>
      <c r="H542">
        <v>2</v>
      </c>
      <c r="I542" t="s">
        <v>347</v>
      </c>
      <c r="J542" t="s">
        <v>50</v>
      </c>
      <c r="K542">
        <v>516782</v>
      </c>
      <c r="M542">
        <v>99.44</v>
      </c>
      <c r="N542">
        <v>242</v>
      </c>
      <c r="O542">
        <v>181</v>
      </c>
      <c r="P542">
        <v>3.8674033149171269E-2</v>
      </c>
      <c r="Q542">
        <v>7</v>
      </c>
      <c r="R542">
        <v>102.6</v>
      </c>
      <c r="S542">
        <v>66</v>
      </c>
      <c r="T542">
        <v>45</v>
      </c>
      <c r="U542" s="5">
        <v>6.6666666666666666E-2</v>
      </c>
      <c r="V542">
        <v>3</v>
      </c>
      <c r="W542">
        <v>0.25</v>
      </c>
      <c r="X542">
        <v>0.17857142857142799</v>
      </c>
      <c r="Y542">
        <v>42</v>
      </c>
      <c r="Z542">
        <v>1</v>
      </c>
      <c r="AA542">
        <v>42</v>
      </c>
      <c r="AB542">
        <v>0.29411764705882298</v>
      </c>
      <c r="AC542">
        <v>0.17647058823529399</v>
      </c>
      <c r="AD542">
        <v>25</v>
      </c>
      <c r="AE542">
        <v>0</v>
      </c>
      <c r="AF542">
        <v>0</v>
      </c>
      <c r="AG542" s="3">
        <v>44730</v>
      </c>
    </row>
    <row r="543" spans="1:35" hidden="1" x14ac:dyDescent="0.25">
      <c r="A543" t="s">
        <v>11</v>
      </c>
      <c r="B543" t="s">
        <v>22</v>
      </c>
      <c r="C543" t="s">
        <v>215</v>
      </c>
      <c r="D543" t="s">
        <v>50</v>
      </c>
      <c r="E543">
        <v>623167</v>
      </c>
      <c r="F543" t="s">
        <v>61</v>
      </c>
      <c r="G543">
        <v>1.04</v>
      </c>
      <c r="H543">
        <v>1</v>
      </c>
      <c r="I543" t="s">
        <v>136</v>
      </c>
      <c r="J543" t="s">
        <v>50</v>
      </c>
      <c r="K543">
        <v>621493</v>
      </c>
      <c r="M543">
        <v>101.8</v>
      </c>
      <c r="N543">
        <v>175</v>
      </c>
      <c r="O543">
        <v>111</v>
      </c>
      <c r="P543">
        <v>9.0090090090090086E-2</v>
      </c>
      <c r="Q543">
        <v>10</v>
      </c>
      <c r="R543">
        <v>102.3</v>
      </c>
      <c r="S543">
        <v>129</v>
      </c>
      <c r="T543">
        <v>80</v>
      </c>
      <c r="U543" s="5">
        <v>0.1</v>
      </c>
      <c r="V543">
        <v>8</v>
      </c>
      <c r="W543">
        <v>0.35159817351598099</v>
      </c>
      <c r="X543">
        <v>0.141552511415525</v>
      </c>
      <c r="Y543">
        <v>290</v>
      </c>
      <c r="Z543">
        <v>10</v>
      </c>
      <c r="AA543">
        <v>29</v>
      </c>
      <c r="AB543">
        <v>0.36496350364963498</v>
      </c>
      <c r="AC543">
        <v>0.153284671532846</v>
      </c>
      <c r="AD543">
        <v>177</v>
      </c>
      <c r="AE543">
        <v>7</v>
      </c>
      <c r="AF543">
        <v>25.285714285714285</v>
      </c>
      <c r="AG543" s="3">
        <v>44730</v>
      </c>
    </row>
    <row r="544" spans="1:35" hidden="1" x14ac:dyDescent="0.25">
      <c r="A544" t="s">
        <v>15</v>
      </c>
      <c r="B544" t="s">
        <v>0</v>
      </c>
      <c r="C544" t="s">
        <v>361</v>
      </c>
      <c r="D544" t="s">
        <v>50</v>
      </c>
      <c r="E544">
        <v>596133</v>
      </c>
      <c r="F544" t="s">
        <v>61</v>
      </c>
      <c r="G544">
        <v>0.95350999999999997</v>
      </c>
      <c r="H544">
        <v>7</v>
      </c>
      <c r="I544" t="s">
        <v>335</v>
      </c>
      <c r="J544" t="s">
        <v>63</v>
      </c>
      <c r="K544">
        <v>663616</v>
      </c>
      <c r="M544">
        <v>102.08</v>
      </c>
      <c r="N544">
        <v>163</v>
      </c>
      <c r="O544">
        <v>96</v>
      </c>
      <c r="P544">
        <v>5.2083333333333336E-2</v>
      </c>
      <c r="Q544">
        <v>5</v>
      </c>
      <c r="R544">
        <v>102</v>
      </c>
      <c r="S544">
        <v>117</v>
      </c>
      <c r="T544">
        <v>66</v>
      </c>
      <c r="U544" s="5">
        <v>7.575757575757576E-2</v>
      </c>
      <c r="V544">
        <v>5</v>
      </c>
      <c r="W544">
        <v>0.23076923076923</v>
      </c>
      <c r="X544">
        <v>0.15384615384615299</v>
      </c>
      <c r="Y544">
        <v>19</v>
      </c>
      <c r="Z544">
        <v>0</v>
      </c>
      <c r="AA544">
        <v>0</v>
      </c>
      <c r="AB544">
        <v>0.28571428571428498</v>
      </c>
      <c r="AC544">
        <v>0.14285714285714199</v>
      </c>
      <c r="AD544">
        <v>10</v>
      </c>
      <c r="AE544">
        <v>0</v>
      </c>
      <c r="AF544">
        <v>0</v>
      </c>
      <c r="AG544" s="3">
        <v>44730</v>
      </c>
    </row>
    <row r="545" spans="1:34" hidden="1" x14ac:dyDescent="0.25">
      <c r="A545" t="s">
        <v>25</v>
      </c>
      <c r="B545" t="s">
        <v>2</v>
      </c>
      <c r="C545" t="s">
        <v>364</v>
      </c>
      <c r="D545" t="s">
        <v>50</v>
      </c>
      <c r="E545">
        <v>680694</v>
      </c>
      <c r="F545" t="s">
        <v>61</v>
      </c>
      <c r="G545">
        <v>1.0247999999999999</v>
      </c>
      <c r="H545">
        <v>3</v>
      </c>
      <c r="I545" t="s">
        <v>79</v>
      </c>
      <c r="J545" t="s">
        <v>50</v>
      </c>
      <c r="K545">
        <v>650490</v>
      </c>
      <c r="M545">
        <v>104.62</v>
      </c>
      <c r="N545">
        <v>224</v>
      </c>
      <c r="O545">
        <v>160</v>
      </c>
      <c r="P545">
        <v>1.8749999999999999E-2</v>
      </c>
      <c r="Q545">
        <v>3</v>
      </c>
      <c r="R545">
        <v>104.06</v>
      </c>
      <c r="S545">
        <v>162</v>
      </c>
      <c r="T545">
        <v>110</v>
      </c>
      <c r="U545" s="5">
        <v>9.0909090909090905E-3</v>
      </c>
      <c r="V545">
        <v>1</v>
      </c>
      <c r="W545">
        <v>0.28000000000000003</v>
      </c>
      <c r="X545">
        <v>0.12</v>
      </c>
      <c r="Y545">
        <v>188</v>
      </c>
      <c r="Z545">
        <v>10</v>
      </c>
      <c r="AA545">
        <v>18.8</v>
      </c>
      <c r="AB545">
        <v>0.33333333333333298</v>
      </c>
      <c r="AC545">
        <v>0.141025641025641</v>
      </c>
      <c r="AD545">
        <v>112</v>
      </c>
      <c r="AE545">
        <v>9</v>
      </c>
      <c r="AF545">
        <v>12.444444444444445</v>
      </c>
      <c r="AG545" s="3">
        <v>44730</v>
      </c>
    </row>
    <row r="546" spans="1:34" hidden="1" x14ac:dyDescent="0.25">
      <c r="A546" t="s">
        <v>17</v>
      </c>
      <c r="B546" t="s">
        <v>27</v>
      </c>
      <c r="C546" t="s">
        <v>259</v>
      </c>
      <c r="D546" t="s">
        <v>63</v>
      </c>
      <c r="E546">
        <v>579328</v>
      </c>
      <c r="F546" t="s">
        <v>61</v>
      </c>
      <c r="G546">
        <v>1.0879000000000001</v>
      </c>
      <c r="H546">
        <v>6</v>
      </c>
      <c r="I546" t="s">
        <v>275</v>
      </c>
      <c r="J546" t="s">
        <v>38</v>
      </c>
      <c r="K546">
        <v>543305</v>
      </c>
      <c r="M546">
        <v>98.9</v>
      </c>
      <c r="N546">
        <v>195</v>
      </c>
      <c r="O546">
        <v>126</v>
      </c>
      <c r="P546">
        <v>1.5873015873015872E-2</v>
      </c>
      <c r="Q546">
        <v>2</v>
      </c>
      <c r="R546">
        <v>102.66</v>
      </c>
      <c r="S546">
        <v>57</v>
      </c>
      <c r="T546">
        <v>36</v>
      </c>
      <c r="U546" s="5">
        <v>2.7777777777777776E-2</v>
      </c>
      <c r="V546">
        <v>1</v>
      </c>
      <c r="W546">
        <v>0.24637681159420199</v>
      </c>
      <c r="X546">
        <v>0.17391304347826</v>
      </c>
      <c r="Y546">
        <v>226</v>
      </c>
      <c r="Z546">
        <v>9</v>
      </c>
      <c r="AA546">
        <v>25.111111111111111</v>
      </c>
      <c r="AB546">
        <v>0.247524752475247</v>
      </c>
      <c r="AC546">
        <v>0.16831683168316799</v>
      </c>
      <c r="AD546">
        <v>175</v>
      </c>
      <c r="AE546">
        <v>7</v>
      </c>
      <c r="AF546">
        <v>25</v>
      </c>
      <c r="AG546" s="3">
        <v>44731</v>
      </c>
    </row>
    <row r="547" spans="1:34" hidden="1" x14ac:dyDescent="0.25">
      <c r="A547" t="s">
        <v>17</v>
      </c>
      <c r="B547" t="s">
        <v>27</v>
      </c>
      <c r="C547" t="s">
        <v>259</v>
      </c>
      <c r="D547" t="s">
        <v>63</v>
      </c>
      <c r="E547">
        <v>579328</v>
      </c>
      <c r="F547" t="s">
        <v>61</v>
      </c>
      <c r="G547">
        <v>1.0879000000000001</v>
      </c>
      <c r="H547">
        <v>2</v>
      </c>
      <c r="I547" t="s">
        <v>254</v>
      </c>
      <c r="J547" t="s">
        <v>50</v>
      </c>
      <c r="K547">
        <v>592450</v>
      </c>
      <c r="M547">
        <v>107.7</v>
      </c>
      <c r="N547">
        <v>273</v>
      </c>
      <c r="O547">
        <v>178</v>
      </c>
      <c r="P547">
        <v>0.1404494382022472</v>
      </c>
      <c r="Q547">
        <v>25</v>
      </c>
      <c r="R547">
        <v>107.1</v>
      </c>
      <c r="S547">
        <v>81</v>
      </c>
      <c r="T547">
        <v>45</v>
      </c>
      <c r="U547" s="5">
        <v>0.13333333333333333</v>
      </c>
      <c r="V547">
        <v>6</v>
      </c>
      <c r="W547">
        <v>0.24637681159420199</v>
      </c>
      <c r="X547">
        <v>0.17391304347826</v>
      </c>
      <c r="Y547">
        <v>226</v>
      </c>
      <c r="Z547">
        <v>9</v>
      </c>
      <c r="AA547">
        <v>25.111111111111111</v>
      </c>
      <c r="AB547">
        <v>0.247524752475247</v>
      </c>
      <c r="AC547">
        <v>0.16831683168316799</v>
      </c>
      <c r="AD547">
        <v>175</v>
      </c>
      <c r="AE547">
        <v>7</v>
      </c>
      <c r="AF547">
        <v>25</v>
      </c>
      <c r="AG547" s="3">
        <v>44731</v>
      </c>
    </row>
    <row r="548" spans="1:34" hidden="1" x14ac:dyDescent="0.25">
      <c r="A548" t="s">
        <v>26</v>
      </c>
      <c r="B548" t="s">
        <v>9</v>
      </c>
      <c r="C548" t="s">
        <v>175</v>
      </c>
      <c r="D548" t="s">
        <v>50</v>
      </c>
      <c r="E548">
        <v>571800</v>
      </c>
      <c r="F548" t="s">
        <v>61</v>
      </c>
      <c r="G548">
        <v>0.96383999999999992</v>
      </c>
      <c r="H548">
        <v>4</v>
      </c>
      <c r="I548" t="s">
        <v>197</v>
      </c>
      <c r="J548" t="s">
        <v>50</v>
      </c>
      <c r="K548">
        <v>666969</v>
      </c>
      <c r="M548">
        <v>103.4</v>
      </c>
      <c r="N548">
        <v>267</v>
      </c>
      <c r="O548">
        <v>179</v>
      </c>
      <c r="P548">
        <v>7.2625698324022353E-2</v>
      </c>
      <c r="Q548">
        <v>13</v>
      </c>
      <c r="R548">
        <v>103.16</v>
      </c>
      <c r="S548">
        <v>190</v>
      </c>
      <c r="T548">
        <v>130</v>
      </c>
      <c r="U548" s="5">
        <v>6.9230769230769235E-2</v>
      </c>
      <c r="V548">
        <v>9</v>
      </c>
      <c r="W548">
        <v>0.27868852459016302</v>
      </c>
      <c r="X548">
        <v>0.14754098360655701</v>
      </c>
      <c r="Y548">
        <v>90</v>
      </c>
      <c r="Z548">
        <v>1</v>
      </c>
      <c r="AA548">
        <v>90</v>
      </c>
      <c r="AB548">
        <v>0.282608695652173</v>
      </c>
      <c r="AC548">
        <v>0.17391304347826</v>
      </c>
      <c r="AD548">
        <v>60</v>
      </c>
      <c r="AE548">
        <v>1</v>
      </c>
      <c r="AF548">
        <v>60</v>
      </c>
      <c r="AG548" s="3">
        <v>44731</v>
      </c>
    </row>
    <row r="549" spans="1:34" hidden="1" x14ac:dyDescent="0.25">
      <c r="A549" t="s">
        <v>5</v>
      </c>
      <c r="B549" t="s">
        <v>10</v>
      </c>
      <c r="C549" t="s">
        <v>151</v>
      </c>
      <c r="D549" t="s">
        <v>50</v>
      </c>
      <c r="E549">
        <v>664299</v>
      </c>
      <c r="F549" t="s">
        <v>61</v>
      </c>
      <c r="G549">
        <v>1.11216</v>
      </c>
      <c r="H549">
        <v>2</v>
      </c>
      <c r="I549" t="s">
        <v>292</v>
      </c>
      <c r="J549" t="s">
        <v>50</v>
      </c>
      <c r="K549">
        <v>683734</v>
      </c>
      <c r="M549">
        <v>102.78</v>
      </c>
      <c r="N549">
        <v>193</v>
      </c>
      <c r="O549">
        <v>145</v>
      </c>
      <c r="P549">
        <v>4.1379310344827586E-2</v>
      </c>
      <c r="Q549">
        <v>6</v>
      </c>
      <c r="R549">
        <v>102.4</v>
      </c>
      <c r="S549">
        <v>145</v>
      </c>
      <c r="T549">
        <v>107</v>
      </c>
      <c r="U549" s="5">
        <v>4.6728971962616821E-2</v>
      </c>
      <c r="V549">
        <v>5</v>
      </c>
      <c r="W549">
        <v>0.37903225806451601</v>
      </c>
      <c r="X549">
        <v>0.16935483870967699</v>
      </c>
      <c r="Y549">
        <v>210</v>
      </c>
      <c r="Z549">
        <v>4</v>
      </c>
      <c r="AA549">
        <v>52.5</v>
      </c>
      <c r="AB549">
        <v>0.44186046511627902</v>
      </c>
      <c r="AC549">
        <v>0.232558139534883</v>
      </c>
      <c r="AD549">
        <v>88</v>
      </c>
      <c r="AE549">
        <v>1</v>
      </c>
      <c r="AF549">
        <v>88</v>
      </c>
      <c r="AG549" s="3">
        <v>44731</v>
      </c>
    </row>
    <row r="550" spans="1:34" hidden="1" x14ac:dyDescent="0.25">
      <c r="A550" t="s">
        <v>13</v>
      </c>
      <c r="B550" t="s">
        <v>16</v>
      </c>
      <c r="C550" t="s">
        <v>350</v>
      </c>
      <c r="D550" t="s">
        <v>50</v>
      </c>
      <c r="E550">
        <v>605135</v>
      </c>
      <c r="F550" t="s">
        <v>61</v>
      </c>
      <c r="G550">
        <v>1.1909100000000001</v>
      </c>
      <c r="H550">
        <v>3</v>
      </c>
      <c r="I550" t="s">
        <v>154</v>
      </c>
      <c r="J550" t="s">
        <v>50</v>
      </c>
      <c r="K550">
        <v>541645</v>
      </c>
      <c r="M550">
        <v>102.4</v>
      </c>
      <c r="N550">
        <v>215</v>
      </c>
      <c r="O550">
        <v>141</v>
      </c>
      <c r="P550">
        <v>2.8368794326241134E-2</v>
      </c>
      <c r="Q550">
        <v>4</v>
      </c>
      <c r="R550">
        <v>102</v>
      </c>
      <c r="S550">
        <v>173</v>
      </c>
      <c r="T550">
        <v>117</v>
      </c>
      <c r="U550" s="5">
        <v>2.564102564102564E-2</v>
      </c>
      <c r="V550">
        <v>3</v>
      </c>
      <c r="W550">
        <v>0.27403846153846101</v>
      </c>
      <c r="X550">
        <v>0.144230769230769</v>
      </c>
      <c r="Y550">
        <v>318</v>
      </c>
      <c r="Z550">
        <v>11</v>
      </c>
      <c r="AA550">
        <v>28.90909090909091</v>
      </c>
      <c r="AB550">
        <v>0.27272727272727199</v>
      </c>
      <c r="AC550">
        <v>0.15454545454545399</v>
      </c>
      <c r="AD550">
        <v>165</v>
      </c>
      <c r="AE550">
        <v>4</v>
      </c>
      <c r="AF550">
        <v>41.25</v>
      </c>
      <c r="AG550" s="3">
        <v>44731</v>
      </c>
    </row>
    <row r="551" spans="1:34" hidden="1" x14ac:dyDescent="0.25">
      <c r="A551" t="s">
        <v>8</v>
      </c>
      <c r="B551" t="s">
        <v>7</v>
      </c>
      <c r="C551" t="s">
        <v>370</v>
      </c>
      <c r="D551" t="s">
        <v>63</v>
      </c>
      <c r="E551">
        <v>663455</v>
      </c>
      <c r="F551" t="s">
        <v>51</v>
      </c>
      <c r="G551">
        <v>1.2196799999999999</v>
      </c>
      <c r="H551">
        <v>8</v>
      </c>
      <c r="I551" t="s">
        <v>129</v>
      </c>
      <c r="J551" t="s">
        <v>50</v>
      </c>
      <c r="K551">
        <v>545341</v>
      </c>
      <c r="M551">
        <v>103</v>
      </c>
      <c r="N551">
        <v>199</v>
      </c>
      <c r="O551">
        <v>132</v>
      </c>
      <c r="P551">
        <v>3.787878787878788E-2</v>
      </c>
      <c r="Q551">
        <v>5</v>
      </c>
      <c r="R551">
        <v>104.9</v>
      </c>
      <c r="S551">
        <v>55</v>
      </c>
      <c r="T551">
        <v>38</v>
      </c>
      <c r="U551" s="5">
        <v>2.6315789473684209E-2</v>
      </c>
      <c r="V551">
        <v>1</v>
      </c>
      <c r="W551">
        <v>0.34920634920634902</v>
      </c>
      <c r="X551">
        <v>0.206349206349206</v>
      </c>
      <c r="Y551">
        <v>103</v>
      </c>
      <c r="Z551">
        <v>1</v>
      </c>
      <c r="AA551">
        <v>103</v>
      </c>
      <c r="AB551">
        <v>0.39215686274509798</v>
      </c>
      <c r="AC551">
        <v>0.21568627450980299</v>
      </c>
      <c r="AD551">
        <v>85</v>
      </c>
      <c r="AE551">
        <v>1</v>
      </c>
      <c r="AF551">
        <v>85</v>
      </c>
      <c r="AG551" s="3">
        <v>44727</v>
      </c>
    </row>
    <row r="552" spans="1:34" hidden="1" x14ac:dyDescent="0.25">
      <c r="A552" t="s">
        <v>13</v>
      </c>
      <c r="B552" t="s">
        <v>16</v>
      </c>
      <c r="C552" t="s">
        <v>350</v>
      </c>
      <c r="D552" t="s">
        <v>50</v>
      </c>
      <c r="E552">
        <v>605135</v>
      </c>
      <c r="F552" t="s">
        <v>61</v>
      </c>
      <c r="G552">
        <v>1.1909100000000001</v>
      </c>
      <c r="H552">
        <v>7</v>
      </c>
      <c r="I552" t="s">
        <v>352</v>
      </c>
      <c r="J552" t="s">
        <v>50</v>
      </c>
      <c r="K552">
        <v>650559</v>
      </c>
      <c r="M552">
        <v>102.1</v>
      </c>
      <c r="N552">
        <v>125</v>
      </c>
      <c r="O552">
        <v>86</v>
      </c>
      <c r="P552">
        <v>3.4883720930232558E-2</v>
      </c>
      <c r="Q552">
        <v>3</v>
      </c>
      <c r="R552">
        <v>103.1</v>
      </c>
      <c r="S552">
        <v>85</v>
      </c>
      <c r="T552">
        <v>63</v>
      </c>
      <c r="U552" s="5">
        <v>4.7619047619047616E-2</v>
      </c>
      <c r="V552">
        <v>3</v>
      </c>
      <c r="W552">
        <v>0.27403846153846101</v>
      </c>
      <c r="X552">
        <v>0.144230769230769</v>
      </c>
      <c r="Y552">
        <v>318</v>
      </c>
      <c r="Z552">
        <v>11</v>
      </c>
      <c r="AA552">
        <v>28.90909090909091</v>
      </c>
      <c r="AB552">
        <v>0.27272727272727199</v>
      </c>
      <c r="AC552">
        <v>0.15454545454545399</v>
      </c>
      <c r="AD552">
        <v>165</v>
      </c>
      <c r="AE552">
        <v>4</v>
      </c>
      <c r="AF552">
        <v>41.25</v>
      </c>
      <c r="AG552" s="3">
        <v>44731</v>
      </c>
    </row>
    <row r="553" spans="1:34" hidden="1" x14ac:dyDescent="0.25">
      <c r="A553" t="s">
        <v>8</v>
      </c>
      <c r="B553" t="s">
        <v>7</v>
      </c>
      <c r="C553" t="s">
        <v>101</v>
      </c>
      <c r="D553" t="s">
        <v>50</v>
      </c>
      <c r="E553">
        <v>663474</v>
      </c>
      <c r="F553" t="s">
        <v>51</v>
      </c>
      <c r="G553">
        <v>1.2196799999999999</v>
      </c>
      <c r="H553">
        <v>8</v>
      </c>
      <c r="I553" t="s">
        <v>129</v>
      </c>
      <c r="J553" t="s">
        <v>50</v>
      </c>
      <c r="K553">
        <v>545341</v>
      </c>
      <c r="M553">
        <v>103</v>
      </c>
      <c r="N553">
        <v>203</v>
      </c>
      <c r="O553">
        <v>135</v>
      </c>
      <c r="P553">
        <v>3.7037037037037035E-2</v>
      </c>
      <c r="Q553">
        <v>5</v>
      </c>
      <c r="R553">
        <v>102.3</v>
      </c>
      <c r="S553">
        <v>146</v>
      </c>
      <c r="T553">
        <v>96</v>
      </c>
      <c r="U553" s="5">
        <v>4.1666666666666664E-2</v>
      </c>
      <c r="V553">
        <v>4</v>
      </c>
      <c r="W553">
        <v>0.39411764705882302</v>
      </c>
      <c r="X553">
        <v>0.20588235294117599</v>
      </c>
      <c r="Y553">
        <v>246</v>
      </c>
      <c r="Z553">
        <v>11</v>
      </c>
      <c r="AA553">
        <v>22.363636363636363</v>
      </c>
      <c r="AB553">
        <v>0.407407407407407</v>
      </c>
      <c r="AC553">
        <v>0.22222222222222199</v>
      </c>
      <c r="AD553">
        <v>151</v>
      </c>
      <c r="AE553">
        <v>7</v>
      </c>
      <c r="AF553">
        <v>21.571428571428573</v>
      </c>
      <c r="AG553" s="3">
        <v>44728</v>
      </c>
    </row>
    <row r="554" spans="1:34" hidden="1" x14ac:dyDescent="0.25">
      <c r="A554" t="s">
        <v>0</v>
      </c>
      <c r="B554" t="s">
        <v>15</v>
      </c>
      <c r="C554" t="s">
        <v>249</v>
      </c>
      <c r="D554" t="s">
        <v>50</v>
      </c>
      <c r="E554">
        <v>502042</v>
      </c>
      <c r="F554" t="s">
        <v>51</v>
      </c>
      <c r="G554">
        <v>0.95350999999999997</v>
      </c>
      <c r="H554">
        <v>5</v>
      </c>
      <c r="I554" t="s">
        <v>263</v>
      </c>
      <c r="J554" t="s">
        <v>63</v>
      </c>
      <c r="K554">
        <v>444482</v>
      </c>
      <c r="M554">
        <v>103.12</v>
      </c>
      <c r="N554">
        <v>218</v>
      </c>
      <c r="O554">
        <v>146</v>
      </c>
      <c r="P554">
        <v>5.4794520547945202E-2</v>
      </c>
      <c r="Q554">
        <v>8</v>
      </c>
      <c r="R554">
        <v>104.16</v>
      </c>
      <c r="S554">
        <v>185</v>
      </c>
      <c r="T554">
        <v>127</v>
      </c>
      <c r="U554" s="5">
        <v>6.2992125984251968E-2</v>
      </c>
      <c r="V554">
        <v>8</v>
      </c>
      <c r="W554">
        <v>0.312925170068027</v>
      </c>
      <c r="X554">
        <v>0.136054421768707</v>
      </c>
      <c r="Y554">
        <v>210</v>
      </c>
      <c r="Z554">
        <v>6</v>
      </c>
      <c r="AA554">
        <v>35</v>
      </c>
      <c r="AB554">
        <v>0.34482758620689602</v>
      </c>
      <c r="AC554">
        <v>0.15517241379310301</v>
      </c>
      <c r="AD554">
        <v>88</v>
      </c>
      <c r="AE554">
        <v>2</v>
      </c>
      <c r="AF554">
        <v>44</v>
      </c>
      <c r="AG554" s="3">
        <v>44731</v>
      </c>
    </row>
    <row r="555" spans="1:34" hidden="1" x14ac:dyDescent="0.25">
      <c r="A555" t="s">
        <v>8</v>
      </c>
      <c r="B555" t="s">
        <v>21</v>
      </c>
      <c r="C555" t="s">
        <v>360</v>
      </c>
      <c r="D555" t="s">
        <v>50</v>
      </c>
      <c r="E555">
        <v>607259</v>
      </c>
      <c r="F555" t="s">
        <v>51</v>
      </c>
      <c r="G555">
        <v>1.2826</v>
      </c>
      <c r="H555">
        <v>8</v>
      </c>
      <c r="I555" t="s">
        <v>129</v>
      </c>
      <c r="J555" t="s">
        <v>50</v>
      </c>
      <c r="K555">
        <v>545341</v>
      </c>
      <c r="M555">
        <v>103</v>
      </c>
      <c r="N555">
        <v>211</v>
      </c>
      <c r="O555">
        <v>140</v>
      </c>
      <c r="P555">
        <v>4.2857142857142858E-2</v>
      </c>
      <c r="Q555">
        <v>6</v>
      </c>
      <c r="R555">
        <v>102.3</v>
      </c>
      <c r="S555">
        <v>152</v>
      </c>
      <c r="T555">
        <v>99</v>
      </c>
      <c r="U555" s="5">
        <v>4.0404040404040407E-2</v>
      </c>
      <c r="V555">
        <v>4</v>
      </c>
      <c r="W555">
        <v>0.27450980392156799</v>
      </c>
      <c r="X555">
        <v>0.13725490196078399</v>
      </c>
      <c r="Y555">
        <v>235</v>
      </c>
      <c r="Z555">
        <v>8</v>
      </c>
      <c r="AA555">
        <v>29.375</v>
      </c>
      <c r="AB555">
        <v>0.25</v>
      </c>
      <c r="AC555">
        <v>0.13043478260869501</v>
      </c>
      <c r="AD555">
        <v>127</v>
      </c>
      <c r="AE555">
        <v>3</v>
      </c>
      <c r="AF555">
        <v>42.333333333333336</v>
      </c>
      <c r="AG555" s="3">
        <v>44730</v>
      </c>
    </row>
    <row r="556" spans="1:34" hidden="1" x14ac:dyDescent="0.25">
      <c r="A556" t="s">
        <v>22</v>
      </c>
      <c r="B556" t="s">
        <v>11</v>
      </c>
      <c r="C556" t="s">
        <v>353</v>
      </c>
      <c r="D556" t="s">
        <v>63</v>
      </c>
      <c r="E556">
        <v>670046</v>
      </c>
      <c r="F556" t="s">
        <v>61</v>
      </c>
      <c r="G556">
        <v>1.04</v>
      </c>
      <c r="H556">
        <v>4</v>
      </c>
      <c r="I556" t="s">
        <v>76</v>
      </c>
      <c r="J556" t="s">
        <v>50</v>
      </c>
      <c r="K556">
        <v>553993</v>
      </c>
      <c r="M556">
        <v>102.44</v>
      </c>
      <c r="N556">
        <v>280</v>
      </c>
      <c r="O556">
        <v>156</v>
      </c>
      <c r="P556">
        <v>7.6923076923076927E-2</v>
      </c>
      <c r="Q556">
        <v>12</v>
      </c>
      <c r="R556">
        <v>102.3</v>
      </c>
      <c r="S556">
        <v>67</v>
      </c>
      <c r="T556">
        <v>33</v>
      </c>
      <c r="U556" s="5">
        <v>6.0606060606060608E-2</v>
      </c>
      <c r="V556">
        <v>2</v>
      </c>
      <c r="W556">
        <v>0.27777777777777701</v>
      </c>
      <c r="X556">
        <v>0.11111111111111099</v>
      </c>
      <c r="Y556">
        <v>28</v>
      </c>
      <c r="Z556">
        <v>1</v>
      </c>
      <c r="AA556">
        <v>28</v>
      </c>
      <c r="AB556">
        <v>0.23076923076923</v>
      </c>
      <c r="AC556">
        <v>0.15384615384615299</v>
      </c>
      <c r="AD556">
        <v>18</v>
      </c>
      <c r="AE556">
        <v>1</v>
      </c>
      <c r="AF556">
        <v>18</v>
      </c>
      <c r="AG556" s="3">
        <v>44731</v>
      </c>
    </row>
    <row r="557" spans="1:34" hidden="1" x14ac:dyDescent="0.25">
      <c r="A557" t="s">
        <v>26</v>
      </c>
      <c r="B557" t="s">
        <v>9</v>
      </c>
      <c r="C557" t="s">
        <v>175</v>
      </c>
      <c r="D557" t="s">
        <v>50</v>
      </c>
      <c r="E557">
        <v>571800</v>
      </c>
      <c r="F557" t="s">
        <v>61</v>
      </c>
      <c r="G557">
        <v>0.96383999999999992</v>
      </c>
      <c r="H557">
        <v>8</v>
      </c>
      <c r="I557" t="s">
        <v>325</v>
      </c>
      <c r="J557" t="s">
        <v>50</v>
      </c>
      <c r="K557">
        <v>677649</v>
      </c>
      <c r="M557">
        <v>103.44</v>
      </c>
      <c r="N557">
        <v>53</v>
      </c>
      <c r="O557">
        <v>37</v>
      </c>
      <c r="P557">
        <v>5.4054054054054057E-2</v>
      </c>
      <c r="Q557">
        <v>2</v>
      </c>
      <c r="R557">
        <v>103.3</v>
      </c>
      <c r="S557">
        <v>42</v>
      </c>
      <c r="T557">
        <v>29</v>
      </c>
      <c r="U557" s="5">
        <v>6.8965517241379309E-2</v>
      </c>
      <c r="V557">
        <v>2</v>
      </c>
      <c r="W557">
        <v>0.27868852459016302</v>
      </c>
      <c r="X557">
        <v>0.14754098360655701</v>
      </c>
      <c r="Y557">
        <v>90</v>
      </c>
      <c r="Z557">
        <v>1</v>
      </c>
      <c r="AA557">
        <v>90</v>
      </c>
      <c r="AB557">
        <v>0.282608695652173</v>
      </c>
      <c r="AC557">
        <v>0.17391304347826</v>
      </c>
      <c r="AD557">
        <v>60</v>
      </c>
      <c r="AE557">
        <v>1</v>
      </c>
      <c r="AF557">
        <v>60</v>
      </c>
      <c r="AG557" s="3">
        <v>44731</v>
      </c>
    </row>
    <row r="558" spans="1:34" hidden="1" x14ac:dyDescent="0.25">
      <c r="A558" t="s">
        <v>17</v>
      </c>
      <c r="B558" t="s">
        <v>27</v>
      </c>
      <c r="C558" t="s">
        <v>259</v>
      </c>
      <c r="D558" t="s">
        <v>63</v>
      </c>
      <c r="E558">
        <v>579328</v>
      </c>
      <c r="F558" t="s">
        <v>61</v>
      </c>
      <c r="G558">
        <v>1.0879000000000001</v>
      </c>
      <c r="H558">
        <v>4</v>
      </c>
      <c r="I558" t="s">
        <v>255</v>
      </c>
      <c r="J558" t="s">
        <v>50</v>
      </c>
      <c r="K558">
        <v>519317</v>
      </c>
      <c r="M558">
        <v>111.32</v>
      </c>
      <c r="N558">
        <v>211</v>
      </c>
      <c r="O558">
        <v>134</v>
      </c>
      <c r="P558">
        <v>0.1044776119402985</v>
      </c>
      <c r="Q558">
        <v>14</v>
      </c>
      <c r="R558">
        <v>111.3</v>
      </c>
      <c r="S558">
        <v>60</v>
      </c>
      <c r="T558">
        <v>40</v>
      </c>
      <c r="U558" s="5">
        <v>7.4999999999999997E-2</v>
      </c>
      <c r="V558">
        <v>3</v>
      </c>
      <c r="W558">
        <v>0.24637681159420199</v>
      </c>
      <c r="X558">
        <v>0.17391304347826</v>
      </c>
      <c r="Y558">
        <v>226</v>
      </c>
      <c r="Z558">
        <v>9</v>
      </c>
      <c r="AA558">
        <v>25.111111111111111</v>
      </c>
      <c r="AB558">
        <v>0.247524752475247</v>
      </c>
      <c r="AC558">
        <v>0.16831683168316799</v>
      </c>
      <c r="AD558">
        <v>175</v>
      </c>
      <c r="AE558">
        <v>7</v>
      </c>
      <c r="AF558">
        <v>25</v>
      </c>
      <c r="AG558" s="3">
        <v>44731</v>
      </c>
    </row>
    <row r="559" spans="1:34" hidden="1" x14ac:dyDescent="0.25">
      <c r="A559" t="s">
        <v>17</v>
      </c>
      <c r="B559" t="s">
        <v>27</v>
      </c>
      <c r="C559" t="s">
        <v>259</v>
      </c>
      <c r="D559" t="s">
        <v>63</v>
      </c>
      <c r="E559">
        <v>579328</v>
      </c>
      <c r="F559" t="s">
        <v>61</v>
      </c>
      <c r="G559">
        <v>1.0879000000000001</v>
      </c>
      <c r="H559">
        <v>5</v>
      </c>
      <c r="I559" t="s">
        <v>274</v>
      </c>
      <c r="J559" t="s">
        <v>50</v>
      </c>
      <c r="K559">
        <v>650402</v>
      </c>
      <c r="L559">
        <v>3.85</v>
      </c>
      <c r="M559">
        <v>102.2</v>
      </c>
      <c r="N559">
        <v>218</v>
      </c>
      <c r="O559">
        <v>164</v>
      </c>
      <c r="P559">
        <v>7.3170731707317069E-2</v>
      </c>
      <c r="Q559">
        <v>12</v>
      </c>
      <c r="R559">
        <v>103.42</v>
      </c>
      <c r="S559">
        <v>65</v>
      </c>
      <c r="T559">
        <v>52</v>
      </c>
      <c r="U559" s="5">
        <v>0.13461538461538461</v>
      </c>
      <c r="V559">
        <v>7</v>
      </c>
      <c r="W559">
        <v>0.24637681159420199</v>
      </c>
      <c r="X559">
        <v>0.17391304347826</v>
      </c>
      <c r="Y559">
        <v>226</v>
      </c>
      <c r="Z559">
        <v>9</v>
      </c>
      <c r="AA559">
        <v>25.111111111111111</v>
      </c>
      <c r="AB559">
        <v>0.247524752475247</v>
      </c>
      <c r="AC559">
        <v>0.16831683168316799</v>
      </c>
      <c r="AD559">
        <v>175</v>
      </c>
      <c r="AE559">
        <v>7</v>
      </c>
      <c r="AF559">
        <v>25</v>
      </c>
      <c r="AG559" s="3">
        <v>44731</v>
      </c>
      <c r="AH559">
        <v>1</v>
      </c>
    </row>
    <row r="560" spans="1:34" hidden="1" x14ac:dyDescent="0.25">
      <c r="A560" t="s">
        <v>5</v>
      </c>
      <c r="B560" t="s">
        <v>10</v>
      </c>
      <c r="C560" t="s">
        <v>151</v>
      </c>
      <c r="D560" t="s">
        <v>50</v>
      </c>
      <c r="E560">
        <v>664299</v>
      </c>
      <c r="F560" t="s">
        <v>61</v>
      </c>
      <c r="G560">
        <v>1.11216</v>
      </c>
      <c r="H560">
        <v>6</v>
      </c>
      <c r="I560" t="s">
        <v>310</v>
      </c>
      <c r="J560" t="s">
        <v>50</v>
      </c>
      <c r="K560">
        <v>669394</v>
      </c>
      <c r="M560">
        <v>105.84</v>
      </c>
      <c r="N560">
        <v>152</v>
      </c>
      <c r="O560">
        <v>96</v>
      </c>
      <c r="P560">
        <v>8.3333333333333329E-2</v>
      </c>
      <c r="Q560">
        <v>8</v>
      </c>
      <c r="R560">
        <v>103.6</v>
      </c>
      <c r="S560">
        <v>109</v>
      </c>
      <c r="T560">
        <v>71</v>
      </c>
      <c r="U560" s="5">
        <v>7.0422535211267609E-2</v>
      </c>
      <c r="V560">
        <v>5</v>
      </c>
      <c r="W560">
        <v>0.37903225806451601</v>
      </c>
      <c r="X560">
        <v>0.16935483870967699</v>
      </c>
      <c r="Y560">
        <v>210</v>
      </c>
      <c r="Z560">
        <v>4</v>
      </c>
      <c r="AA560">
        <v>52.5</v>
      </c>
      <c r="AB560">
        <v>0.44186046511627902</v>
      </c>
      <c r="AC560">
        <v>0.232558139534883</v>
      </c>
      <c r="AD560">
        <v>88</v>
      </c>
      <c r="AE560">
        <v>1</v>
      </c>
      <c r="AF560">
        <v>88</v>
      </c>
      <c r="AG560" s="3">
        <v>44731</v>
      </c>
    </row>
    <row r="561" spans="1:34" hidden="1" x14ac:dyDescent="0.25">
      <c r="A561" t="s">
        <v>10</v>
      </c>
      <c r="B561" t="s">
        <v>5</v>
      </c>
      <c r="C561" t="s">
        <v>183</v>
      </c>
      <c r="D561" t="s">
        <v>50</v>
      </c>
      <c r="E561">
        <v>656629</v>
      </c>
      <c r="F561" t="s">
        <v>51</v>
      </c>
      <c r="G561">
        <v>1.0625100000000001</v>
      </c>
      <c r="H561">
        <v>8</v>
      </c>
      <c r="I561" t="s">
        <v>322</v>
      </c>
      <c r="J561" t="s">
        <v>63</v>
      </c>
      <c r="K561">
        <v>488771</v>
      </c>
      <c r="M561">
        <v>102.34</v>
      </c>
      <c r="N561">
        <v>72</v>
      </c>
      <c r="O561">
        <v>31</v>
      </c>
      <c r="P561">
        <v>0</v>
      </c>
      <c r="Q561">
        <v>0</v>
      </c>
      <c r="R561">
        <v>102.4</v>
      </c>
      <c r="S561">
        <v>64</v>
      </c>
      <c r="T561">
        <v>28</v>
      </c>
      <c r="U561" s="5">
        <v>0</v>
      </c>
      <c r="V561">
        <v>0</v>
      </c>
      <c r="W561">
        <v>0.38888888888888801</v>
      </c>
      <c r="X561">
        <v>0.158730158730158</v>
      </c>
      <c r="Y561">
        <v>202</v>
      </c>
      <c r="Z561">
        <v>2</v>
      </c>
      <c r="AA561">
        <v>101</v>
      </c>
      <c r="AB561">
        <v>0.48888888888888798</v>
      </c>
      <c r="AC561">
        <v>0.2</v>
      </c>
      <c r="AD561">
        <v>83</v>
      </c>
      <c r="AE561">
        <v>0</v>
      </c>
      <c r="AF561">
        <v>0</v>
      </c>
      <c r="AG561" s="3">
        <v>44731</v>
      </c>
    </row>
    <row r="562" spans="1:34" hidden="1" x14ac:dyDescent="0.25">
      <c r="A562" t="s">
        <v>13</v>
      </c>
      <c r="B562" t="s">
        <v>16</v>
      </c>
      <c r="C562" t="s">
        <v>350</v>
      </c>
      <c r="D562" t="s">
        <v>50</v>
      </c>
      <c r="E562">
        <v>605135</v>
      </c>
      <c r="F562" t="s">
        <v>61</v>
      </c>
      <c r="G562">
        <v>1.09074</v>
      </c>
      <c r="H562">
        <v>1</v>
      </c>
      <c r="I562" t="s">
        <v>351</v>
      </c>
      <c r="J562" t="s">
        <v>63</v>
      </c>
      <c r="K562">
        <v>665862</v>
      </c>
      <c r="M562">
        <v>102</v>
      </c>
      <c r="N562">
        <v>216</v>
      </c>
      <c r="O562">
        <v>135</v>
      </c>
      <c r="P562">
        <v>9.6296296296296297E-2</v>
      </c>
      <c r="Q562">
        <v>13</v>
      </c>
      <c r="R562">
        <v>102.179999999999</v>
      </c>
      <c r="S562">
        <v>186</v>
      </c>
      <c r="T562">
        <v>114</v>
      </c>
      <c r="U562" s="5">
        <v>0.11403508771929824</v>
      </c>
      <c r="V562">
        <v>13</v>
      </c>
      <c r="W562">
        <v>0.27403846153846101</v>
      </c>
      <c r="X562">
        <v>0.144230769230769</v>
      </c>
      <c r="Y562">
        <v>318</v>
      </c>
      <c r="Z562">
        <v>11</v>
      </c>
      <c r="AA562">
        <v>28.90909090909091</v>
      </c>
      <c r="AB562">
        <v>0.27551020408163202</v>
      </c>
      <c r="AC562">
        <v>0.132653061224489</v>
      </c>
      <c r="AD562">
        <v>153</v>
      </c>
      <c r="AE562">
        <v>7</v>
      </c>
      <c r="AF562">
        <v>21.857142857142858</v>
      </c>
      <c r="AG562" s="3">
        <v>44731</v>
      </c>
    </row>
    <row r="563" spans="1:34" hidden="1" x14ac:dyDescent="0.25">
      <c r="A563" t="s">
        <v>25</v>
      </c>
      <c r="B563" t="s">
        <v>2</v>
      </c>
      <c r="C563" t="s">
        <v>185</v>
      </c>
      <c r="D563" t="s">
        <v>50</v>
      </c>
      <c r="E563">
        <v>608723</v>
      </c>
      <c r="F563" t="s">
        <v>61</v>
      </c>
      <c r="G563">
        <v>0.94794000000000012</v>
      </c>
      <c r="H563">
        <v>5</v>
      </c>
      <c r="I563" t="s">
        <v>162</v>
      </c>
      <c r="J563" t="s">
        <v>63</v>
      </c>
      <c r="K563">
        <v>596847</v>
      </c>
      <c r="M563">
        <v>102.1</v>
      </c>
      <c r="N563">
        <v>174</v>
      </c>
      <c r="O563">
        <v>102</v>
      </c>
      <c r="P563">
        <v>5.8823529411764705E-2</v>
      </c>
      <c r="Q563">
        <v>6</v>
      </c>
      <c r="R563">
        <v>102.22</v>
      </c>
      <c r="S563">
        <v>153</v>
      </c>
      <c r="T563">
        <v>91</v>
      </c>
      <c r="U563" s="5">
        <v>6.5934065934065936E-2</v>
      </c>
      <c r="V563">
        <v>6</v>
      </c>
      <c r="W563">
        <v>0.23170731707316999</v>
      </c>
      <c r="X563">
        <v>0.134146341463414</v>
      </c>
      <c r="Y563">
        <v>110</v>
      </c>
      <c r="Z563">
        <v>5</v>
      </c>
      <c r="AA563">
        <v>22</v>
      </c>
      <c r="AB563">
        <v>0.23076923076923</v>
      </c>
      <c r="AC563">
        <v>0.17948717948717899</v>
      </c>
      <c r="AD563">
        <v>56</v>
      </c>
      <c r="AE563">
        <v>2</v>
      </c>
      <c r="AF563">
        <v>28</v>
      </c>
      <c r="AG563" s="3">
        <v>44731</v>
      </c>
    </row>
    <row r="564" spans="1:34" hidden="1" x14ac:dyDescent="0.25">
      <c r="A564" t="s">
        <v>5</v>
      </c>
      <c r="B564" t="s">
        <v>10</v>
      </c>
      <c r="C564" t="s">
        <v>151</v>
      </c>
      <c r="D564" t="s">
        <v>50</v>
      </c>
      <c r="E564">
        <v>664299</v>
      </c>
      <c r="F564" t="s">
        <v>61</v>
      </c>
      <c r="G564">
        <v>1.11216</v>
      </c>
      <c r="H564">
        <v>4</v>
      </c>
      <c r="I564" t="s">
        <v>268</v>
      </c>
      <c r="J564" t="s">
        <v>50</v>
      </c>
      <c r="K564">
        <v>547989</v>
      </c>
      <c r="M564">
        <v>104.38</v>
      </c>
      <c r="N564">
        <v>271</v>
      </c>
      <c r="O564">
        <v>189</v>
      </c>
      <c r="P564">
        <v>4.7619047619047616E-2</v>
      </c>
      <c r="Q564">
        <v>9</v>
      </c>
      <c r="R564">
        <v>104.179999999999</v>
      </c>
      <c r="S564">
        <v>215</v>
      </c>
      <c r="T564">
        <v>153</v>
      </c>
      <c r="U564" s="5">
        <v>3.9215686274509803E-2</v>
      </c>
      <c r="V564">
        <v>6</v>
      </c>
      <c r="W564">
        <v>0.37903225806451601</v>
      </c>
      <c r="X564">
        <v>0.16935483870967699</v>
      </c>
      <c r="Y564">
        <v>210</v>
      </c>
      <c r="Z564">
        <v>4</v>
      </c>
      <c r="AA564">
        <v>52.5</v>
      </c>
      <c r="AB564">
        <v>0.44186046511627902</v>
      </c>
      <c r="AC564">
        <v>0.232558139534883</v>
      </c>
      <c r="AD564">
        <v>88</v>
      </c>
      <c r="AE564">
        <v>1</v>
      </c>
      <c r="AF564">
        <v>88</v>
      </c>
      <c r="AG564" s="3">
        <v>44731</v>
      </c>
    </row>
    <row r="565" spans="1:34" hidden="1" x14ac:dyDescent="0.25">
      <c r="A565" t="s">
        <v>28</v>
      </c>
      <c r="B565" t="s">
        <v>19</v>
      </c>
      <c r="C565" t="s">
        <v>315</v>
      </c>
      <c r="D565" t="s">
        <v>50</v>
      </c>
      <c r="E565">
        <v>621107</v>
      </c>
      <c r="F565" t="s">
        <v>51</v>
      </c>
      <c r="G565">
        <v>1.0556399999999999</v>
      </c>
      <c r="H565">
        <v>4</v>
      </c>
      <c r="I565" t="s">
        <v>307</v>
      </c>
      <c r="J565" t="s">
        <v>38</v>
      </c>
      <c r="K565">
        <v>605137</v>
      </c>
      <c r="M565">
        <v>101.5</v>
      </c>
      <c r="N565">
        <v>283</v>
      </c>
      <c r="O565">
        <v>210</v>
      </c>
      <c r="P565">
        <v>5.2380952380952382E-2</v>
      </c>
      <c r="Q565">
        <v>11</v>
      </c>
      <c r="R565">
        <v>103.6</v>
      </c>
      <c r="S565">
        <v>180</v>
      </c>
      <c r="T565">
        <v>129</v>
      </c>
      <c r="U565" s="5">
        <v>5.4263565891472867E-2</v>
      </c>
      <c r="V565">
        <v>7</v>
      </c>
      <c r="W565">
        <v>0.29729729729729698</v>
      </c>
      <c r="X565">
        <v>0.11351351351351301</v>
      </c>
      <c r="Y565">
        <v>251</v>
      </c>
      <c r="Z565">
        <v>7</v>
      </c>
      <c r="AA565">
        <v>35.857142857142854</v>
      </c>
      <c r="AB565">
        <v>0.35164835164835101</v>
      </c>
      <c r="AC565">
        <v>0.13186813186813101</v>
      </c>
      <c r="AD565">
        <v>125</v>
      </c>
      <c r="AE565">
        <v>3</v>
      </c>
      <c r="AF565">
        <v>41.666666666666664</v>
      </c>
      <c r="AG565" s="3">
        <v>44731</v>
      </c>
    </row>
    <row r="566" spans="1:34" hidden="1" x14ac:dyDescent="0.25">
      <c r="A566" t="s">
        <v>17</v>
      </c>
      <c r="B566" t="s">
        <v>27</v>
      </c>
      <c r="C566" t="s">
        <v>259</v>
      </c>
      <c r="D566" t="s">
        <v>63</v>
      </c>
      <c r="E566">
        <v>579328</v>
      </c>
      <c r="F566" t="s">
        <v>61</v>
      </c>
      <c r="G566">
        <v>1.0879000000000001</v>
      </c>
      <c r="H566">
        <v>3</v>
      </c>
      <c r="I566" t="s">
        <v>256</v>
      </c>
      <c r="J566" t="s">
        <v>50</v>
      </c>
      <c r="K566">
        <v>518626</v>
      </c>
      <c r="L566">
        <v>4.5999999999999996</v>
      </c>
      <c r="M566">
        <v>102.619999999999</v>
      </c>
      <c r="N566">
        <v>202</v>
      </c>
      <c r="O566">
        <v>125</v>
      </c>
      <c r="P566">
        <v>0.04</v>
      </c>
      <c r="Q566">
        <v>5</v>
      </c>
      <c r="R566">
        <v>103.88</v>
      </c>
      <c r="S566">
        <v>46</v>
      </c>
      <c r="T566">
        <v>27</v>
      </c>
      <c r="U566" s="5">
        <v>3.7037037037037035E-2</v>
      </c>
      <c r="V566">
        <v>1</v>
      </c>
      <c r="W566">
        <v>0.24637681159420199</v>
      </c>
      <c r="X566">
        <v>0.17391304347826</v>
      </c>
      <c r="Y566">
        <v>226</v>
      </c>
      <c r="Z566">
        <v>9</v>
      </c>
      <c r="AA566">
        <v>25.111111111111111</v>
      </c>
      <c r="AB566">
        <v>0.247524752475247</v>
      </c>
      <c r="AC566">
        <v>0.16831683168316799</v>
      </c>
      <c r="AD566">
        <v>175</v>
      </c>
      <c r="AE566">
        <v>7</v>
      </c>
      <c r="AF566">
        <v>25</v>
      </c>
      <c r="AG566" s="3">
        <v>44731</v>
      </c>
      <c r="AH566">
        <v>1</v>
      </c>
    </row>
    <row r="567" spans="1:34" hidden="1" x14ac:dyDescent="0.25">
      <c r="A567" t="s">
        <v>28</v>
      </c>
      <c r="B567" t="s">
        <v>19</v>
      </c>
      <c r="C567" t="s">
        <v>315</v>
      </c>
      <c r="D567" t="s">
        <v>50</v>
      </c>
      <c r="E567">
        <v>621107</v>
      </c>
      <c r="F567" t="s">
        <v>51</v>
      </c>
      <c r="G567">
        <v>1.0556399999999999</v>
      </c>
      <c r="H567">
        <v>3</v>
      </c>
      <c r="I567" t="s">
        <v>306</v>
      </c>
      <c r="J567" t="s">
        <v>63</v>
      </c>
      <c r="K567">
        <v>665742</v>
      </c>
      <c r="L567">
        <v>3.8</v>
      </c>
      <c r="M567">
        <v>102.56</v>
      </c>
      <c r="N567">
        <v>293</v>
      </c>
      <c r="O567">
        <v>193</v>
      </c>
      <c r="P567">
        <v>6.7357512953367879E-2</v>
      </c>
      <c r="Q567">
        <v>13</v>
      </c>
      <c r="R567">
        <v>102.34</v>
      </c>
      <c r="S567">
        <v>180</v>
      </c>
      <c r="T567">
        <v>119</v>
      </c>
      <c r="U567" s="5">
        <v>7.5630252100840331E-2</v>
      </c>
      <c r="V567">
        <v>9</v>
      </c>
      <c r="W567">
        <v>0.29729729729729698</v>
      </c>
      <c r="X567">
        <v>0.11351351351351301</v>
      </c>
      <c r="Y567">
        <v>251</v>
      </c>
      <c r="Z567">
        <v>7</v>
      </c>
      <c r="AA567">
        <v>35.857142857142854</v>
      </c>
      <c r="AB567">
        <v>0.35164835164835101</v>
      </c>
      <c r="AC567">
        <v>0.13186813186813101</v>
      </c>
      <c r="AD567">
        <v>125</v>
      </c>
      <c r="AE567">
        <v>3</v>
      </c>
      <c r="AF567">
        <v>41.666666666666664</v>
      </c>
      <c r="AG567" s="3">
        <v>44731</v>
      </c>
      <c r="AH567">
        <v>1</v>
      </c>
    </row>
    <row r="568" spans="1:34" hidden="1" x14ac:dyDescent="0.25">
      <c r="A568" t="s">
        <v>22</v>
      </c>
      <c r="B568" t="s">
        <v>11</v>
      </c>
      <c r="C568" t="s">
        <v>353</v>
      </c>
      <c r="D568" t="s">
        <v>63</v>
      </c>
      <c r="E568">
        <v>670046</v>
      </c>
      <c r="F568" t="s">
        <v>61</v>
      </c>
      <c r="G568">
        <v>1.04</v>
      </c>
      <c r="H568">
        <v>2</v>
      </c>
      <c r="I568" t="s">
        <v>75</v>
      </c>
      <c r="J568" t="s">
        <v>50</v>
      </c>
      <c r="K568">
        <v>677594</v>
      </c>
      <c r="M568">
        <v>106.1</v>
      </c>
      <c r="N568">
        <v>271</v>
      </c>
      <c r="O568">
        <v>167</v>
      </c>
      <c r="P568">
        <v>4.790419161676647E-2</v>
      </c>
      <c r="Q568">
        <v>8</v>
      </c>
      <c r="R568">
        <v>107.68</v>
      </c>
      <c r="S568">
        <v>66</v>
      </c>
      <c r="T568">
        <v>39</v>
      </c>
      <c r="U568" s="5">
        <v>5.128205128205128E-2</v>
      </c>
      <c r="V568">
        <v>2</v>
      </c>
      <c r="W568">
        <v>0.27777777777777701</v>
      </c>
      <c r="X568">
        <v>0.11111111111111099</v>
      </c>
      <c r="Y568">
        <v>28</v>
      </c>
      <c r="Z568">
        <v>1</v>
      </c>
      <c r="AA568">
        <v>28</v>
      </c>
      <c r="AB568">
        <v>0.23076923076923</v>
      </c>
      <c r="AC568">
        <v>0.15384615384615299</v>
      </c>
      <c r="AD568">
        <v>18</v>
      </c>
      <c r="AE568">
        <v>1</v>
      </c>
      <c r="AF568">
        <v>18</v>
      </c>
      <c r="AG568" s="3">
        <v>44731</v>
      </c>
    </row>
    <row r="569" spans="1:34" hidden="1" x14ac:dyDescent="0.25">
      <c r="A569" t="s">
        <v>17</v>
      </c>
      <c r="B569" t="s">
        <v>27</v>
      </c>
      <c r="C569" t="s">
        <v>259</v>
      </c>
      <c r="D569" t="s">
        <v>63</v>
      </c>
      <c r="E569">
        <v>579328</v>
      </c>
      <c r="F569" t="s">
        <v>61</v>
      </c>
      <c r="G569">
        <v>1.0879000000000001</v>
      </c>
      <c r="H569">
        <v>7</v>
      </c>
      <c r="I569" t="s">
        <v>276</v>
      </c>
      <c r="J569" t="s">
        <v>50</v>
      </c>
      <c r="K569">
        <v>543309</v>
      </c>
      <c r="L569">
        <v>3.85</v>
      </c>
      <c r="M569">
        <v>101.98</v>
      </c>
      <c r="N569">
        <v>112</v>
      </c>
      <c r="O569">
        <v>80</v>
      </c>
      <c r="P569">
        <v>3.7499999999999999E-2</v>
      </c>
      <c r="Q569">
        <v>3</v>
      </c>
      <c r="R569">
        <v>103.3</v>
      </c>
      <c r="S569">
        <v>41</v>
      </c>
      <c r="T569">
        <v>30</v>
      </c>
      <c r="U569" s="5">
        <v>6.6666666666666666E-2</v>
      </c>
      <c r="V569">
        <v>2</v>
      </c>
      <c r="W569">
        <v>0.24637681159420199</v>
      </c>
      <c r="X569">
        <v>0.17391304347826</v>
      </c>
      <c r="Y569">
        <v>226</v>
      </c>
      <c r="Z569">
        <v>9</v>
      </c>
      <c r="AA569">
        <v>25.111111111111111</v>
      </c>
      <c r="AB569">
        <v>0.247524752475247</v>
      </c>
      <c r="AC569">
        <v>0.16831683168316799</v>
      </c>
      <c r="AD569">
        <v>175</v>
      </c>
      <c r="AE569">
        <v>7</v>
      </c>
      <c r="AF569">
        <v>25</v>
      </c>
      <c r="AG569" s="3">
        <v>44731</v>
      </c>
      <c r="AH569">
        <v>1</v>
      </c>
    </row>
    <row r="570" spans="1:34" hidden="1" x14ac:dyDescent="0.25">
      <c r="A570" t="s">
        <v>19</v>
      </c>
      <c r="B570" t="s">
        <v>28</v>
      </c>
      <c r="C570" t="s">
        <v>304</v>
      </c>
      <c r="D570" t="s">
        <v>50</v>
      </c>
      <c r="E570">
        <v>676194</v>
      </c>
      <c r="F570" t="s">
        <v>61</v>
      </c>
      <c r="G570">
        <v>1.0556399999999999</v>
      </c>
      <c r="H570">
        <v>1</v>
      </c>
      <c r="I570" t="s">
        <v>109</v>
      </c>
      <c r="J570" t="s">
        <v>63</v>
      </c>
      <c r="K570">
        <v>656941</v>
      </c>
      <c r="M570">
        <v>105.34</v>
      </c>
      <c r="N570">
        <v>283</v>
      </c>
      <c r="O570">
        <v>153</v>
      </c>
      <c r="P570">
        <v>0.11764705882352941</v>
      </c>
      <c r="Q570">
        <v>18</v>
      </c>
      <c r="R570">
        <v>105.56</v>
      </c>
      <c r="S570">
        <v>172</v>
      </c>
      <c r="T570">
        <v>99</v>
      </c>
      <c r="U570" s="5">
        <v>0.12121212121212122</v>
      </c>
      <c r="V570">
        <v>12</v>
      </c>
      <c r="W570">
        <v>0.26315789473684198</v>
      </c>
      <c r="X570">
        <v>0.21052631578947301</v>
      </c>
      <c r="Y570">
        <v>22</v>
      </c>
      <c r="Z570">
        <v>3</v>
      </c>
      <c r="AA570">
        <v>7.333333333333333</v>
      </c>
      <c r="AB570">
        <v>0.2</v>
      </c>
      <c r="AC570">
        <v>0.2</v>
      </c>
      <c r="AD570">
        <v>5</v>
      </c>
      <c r="AE570">
        <v>0</v>
      </c>
      <c r="AF570">
        <v>0</v>
      </c>
      <c r="AG570" s="3">
        <v>44731</v>
      </c>
    </row>
    <row r="571" spans="1:34" hidden="1" x14ac:dyDescent="0.25">
      <c r="A571" t="s">
        <v>10</v>
      </c>
      <c r="B571" t="s">
        <v>5</v>
      </c>
      <c r="C571" t="s">
        <v>183</v>
      </c>
      <c r="D571" t="s">
        <v>50</v>
      </c>
      <c r="E571">
        <v>656629</v>
      </c>
      <c r="F571" t="s">
        <v>51</v>
      </c>
      <c r="G571">
        <v>1.0625100000000001</v>
      </c>
      <c r="H571">
        <v>4</v>
      </c>
      <c r="I571" t="s">
        <v>68</v>
      </c>
      <c r="J571" t="s">
        <v>63</v>
      </c>
      <c r="K571">
        <v>663656</v>
      </c>
      <c r="M571">
        <v>102.1</v>
      </c>
      <c r="N571">
        <v>244</v>
      </c>
      <c r="O571">
        <v>171</v>
      </c>
      <c r="P571">
        <v>7.6023391812865493E-2</v>
      </c>
      <c r="Q571">
        <v>13</v>
      </c>
      <c r="R571">
        <v>102.1</v>
      </c>
      <c r="S571">
        <v>165</v>
      </c>
      <c r="T571">
        <v>110</v>
      </c>
      <c r="U571" s="5">
        <v>7.2727272727272724E-2</v>
      </c>
      <c r="V571">
        <v>8</v>
      </c>
      <c r="W571">
        <v>0.38888888888888801</v>
      </c>
      <c r="X571">
        <v>0.158730158730158</v>
      </c>
      <c r="Y571">
        <v>202</v>
      </c>
      <c r="Z571">
        <v>2</v>
      </c>
      <c r="AA571">
        <v>101</v>
      </c>
      <c r="AB571">
        <v>0.48888888888888798</v>
      </c>
      <c r="AC571">
        <v>0.2</v>
      </c>
      <c r="AD571">
        <v>83</v>
      </c>
      <c r="AE571">
        <v>0</v>
      </c>
      <c r="AF571">
        <v>0</v>
      </c>
      <c r="AG571" s="3">
        <v>44731</v>
      </c>
    </row>
    <row r="572" spans="1:34" hidden="1" x14ac:dyDescent="0.25">
      <c r="A572" t="s">
        <v>28</v>
      </c>
      <c r="B572" t="s">
        <v>19</v>
      </c>
      <c r="C572" t="s">
        <v>315</v>
      </c>
      <c r="D572" t="s">
        <v>50</v>
      </c>
      <c r="E572">
        <v>621107</v>
      </c>
      <c r="F572" t="s">
        <v>51</v>
      </c>
      <c r="G572">
        <v>1.0556399999999999</v>
      </c>
      <c r="H572">
        <v>7</v>
      </c>
      <c r="I572" t="s">
        <v>65</v>
      </c>
      <c r="J572" t="s">
        <v>63</v>
      </c>
      <c r="K572">
        <v>671277</v>
      </c>
      <c r="M572">
        <v>101.82</v>
      </c>
      <c r="N572">
        <v>74</v>
      </c>
      <c r="O572">
        <v>57</v>
      </c>
      <c r="P572">
        <v>3.5087719298245612E-2</v>
      </c>
      <c r="Q572">
        <v>2</v>
      </c>
      <c r="R572">
        <v>102.16</v>
      </c>
      <c r="S572">
        <v>52</v>
      </c>
      <c r="T572">
        <v>41</v>
      </c>
      <c r="U572" s="5">
        <v>4.878048780487805E-2</v>
      </c>
      <c r="V572">
        <v>2</v>
      </c>
      <c r="W572">
        <v>0.29729729729729698</v>
      </c>
      <c r="X572">
        <v>0.11351351351351301</v>
      </c>
      <c r="Y572">
        <v>251</v>
      </c>
      <c r="Z572">
        <v>7</v>
      </c>
      <c r="AA572">
        <v>35.857142857142854</v>
      </c>
      <c r="AB572">
        <v>0.35164835164835101</v>
      </c>
      <c r="AC572">
        <v>0.13186813186813101</v>
      </c>
      <c r="AD572">
        <v>125</v>
      </c>
      <c r="AE572">
        <v>3</v>
      </c>
      <c r="AF572">
        <v>41.666666666666664</v>
      </c>
      <c r="AG572" s="3">
        <v>44731</v>
      </c>
    </row>
    <row r="573" spans="1:34" hidden="1" x14ac:dyDescent="0.25">
      <c r="A573" t="s">
        <v>5</v>
      </c>
      <c r="B573" t="s">
        <v>10</v>
      </c>
      <c r="C573" t="s">
        <v>151</v>
      </c>
      <c r="D573" t="s">
        <v>50</v>
      </c>
      <c r="E573">
        <v>664299</v>
      </c>
      <c r="F573" t="s">
        <v>61</v>
      </c>
      <c r="G573">
        <v>1.11216</v>
      </c>
      <c r="H573">
        <v>3</v>
      </c>
      <c r="I573" t="s">
        <v>267</v>
      </c>
      <c r="J573" t="s">
        <v>50</v>
      </c>
      <c r="K573">
        <v>673357</v>
      </c>
      <c r="M573">
        <v>101.98</v>
      </c>
      <c r="N573">
        <v>217</v>
      </c>
      <c r="O573">
        <v>168</v>
      </c>
      <c r="P573">
        <v>3.5714285714285712E-2</v>
      </c>
      <c r="Q573">
        <v>6</v>
      </c>
      <c r="R573">
        <v>102.36</v>
      </c>
      <c r="S573">
        <v>164</v>
      </c>
      <c r="T573">
        <v>130</v>
      </c>
      <c r="U573" s="5">
        <v>3.0769230769230771E-2</v>
      </c>
      <c r="V573">
        <v>4</v>
      </c>
      <c r="W573">
        <v>0.37903225806451601</v>
      </c>
      <c r="X573">
        <v>0.16935483870967699</v>
      </c>
      <c r="Y573">
        <v>210</v>
      </c>
      <c r="Z573">
        <v>4</v>
      </c>
      <c r="AA573">
        <v>52.5</v>
      </c>
      <c r="AB573">
        <v>0.44186046511627902</v>
      </c>
      <c r="AC573">
        <v>0.232558139534883</v>
      </c>
      <c r="AD573">
        <v>88</v>
      </c>
      <c r="AE573">
        <v>1</v>
      </c>
      <c r="AF573">
        <v>88</v>
      </c>
      <c r="AG573" s="3">
        <v>44731</v>
      </c>
    </row>
    <row r="574" spans="1:34" hidden="1" x14ac:dyDescent="0.25">
      <c r="A574" t="s">
        <v>19</v>
      </c>
      <c r="B574" t="s">
        <v>28</v>
      </c>
      <c r="C574" t="s">
        <v>304</v>
      </c>
      <c r="D574" t="s">
        <v>50</v>
      </c>
      <c r="E574">
        <v>676194</v>
      </c>
      <c r="F574" t="s">
        <v>61</v>
      </c>
      <c r="G574">
        <v>1.0093400000000001</v>
      </c>
      <c r="H574">
        <v>9</v>
      </c>
      <c r="I574" t="s">
        <v>188</v>
      </c>
      <c r="J574" t="s">
        <v>50</v>
      </c>
      <c r="K574">
        <v>663837</v>
      </c>
      <c r="M574">
        <v>103</v>
      </c>
      <c r="N574">
        <v>81</v>
      </c>
      <c r="O574">
        <v>57</v>
      </c>
      <c r="P574">
        <v>5.2631578947368418E-2</v>
      </c>
      <c r="Q574">
        <v>3</v>
      </c>
      <c r="R574">
        <v>104.56</v>
      </c>
      <c r="S574">
        <v>43</v>
      </c>
      <c r="T574">
        <v>29</v>
      </c>
      <c r="U574" s="5">
        <v>6.8965517241379309E-2</v>
      </c>
      <c r="V574">
        <v>2</v>
      </c>
      <c r="W574">
        <v>0.26315789473684198</v>
      </c>
      <c r="X574">
        <v>0.21052631578947301</v>
      </c>
      <c r="Y574">
        <v>22</v>
      </c>
      <c r="Z574">
        <v>3</v>
      </c>
      <c r="AA574">
        <v>7.333333333333333</v>
      </c>
      <c r="AB574">
        <v>0.28571428571428498</v>
      </c>
      <c r="AC574">
        <v>0.214285714285714</v>
      </c>
      <c r="AD574">
        <v>17</v>
      </c>
      <c r="AE574">
        <v>3</v>
      </c>
      <c r="AF574">
        <v>5.666666666666667</v>
      </c>
      <c r="AG574" s="3">
        <v>44731</v>
      </c>
    </row>
    <row r="575" spans="1:34" hidden="1" x14ac:dyDescent="0.25">
      <c r="A575" t="s">
        <v>15</v>
      </c>
      <c r="B575" t="s">
        <v>0</v>
      </c>
      <c r="C575" t="s">
        <v>149</v>
      </c>
      <c r="D575" t="s">
        <v>50</v>
      </c>
      <c r="E575">
        <v>518876</v>
      </c>
      <c r="F575" t="s">
        <v>61</v>
      </c>
      <c r="G575">
        <v>0.95350999999999997</v>
      </c>
      <c r="H575">
        <v>4</v>
      </c>
      <c r="I575" t="s">
        <v>99</v>
      </c>
      <c r="J575" t="s">
        <v>63</v>
      </c>
      <c r="K575">
        <v>596146</v>
      </c>
      <c r="M575">
        <v>102.72</v>
      </c>
      <c r="N575">
        <v>227</v>
      </c>
      <c r="O575">
        <v>163</v>
      </c>
      <c r="P575">
        <v>3.6809815950920248E-2</v>
      </c>
      <c r="Q575">
        <v>6</v>
      </c>
      <c r="R575">
        <v>103.3</v>
      </c>
      <c r="S575">
        <v>154</v>
      </c>
      <c r="T575">
        <v>109</v>
      </c>
      <c r="U575" s="5">
        <v>4.5871559633027525E-2</v>
      </c>
      <c r="V575">
        <v>5</v>
      </c>
      <c r="W575">
        <v>0.28229665071770299</v>
      </c>
      <c r="X575">
        <v>0.100478468899521</v>
      </c>
      <c r="Y575">
        <v>299</v>
      </c>
      <c r="Z575">
        <v>4</v>
      </c>
      <c r="AA575">
        <v>74.75</v>
      </c>
      <c r="AB575">
        <v>0.32183908045977</v>
      </c>
      <c r="AC575">
        <v>0.126436781609195</v>
      </c>
      <c r="AD575">
        <v>125</v>
      </c>
      <c r="AE575">
        <v>2</v>
      </c>
      <c r="AF575">
        <v>62.5</v>
      </c>
      <c r="AG575" s="3">
        <v>44731</v>
      </c>
    </row>
    <row r="576" spans="1:34" hidden="1" x14ac:dyDescent="0.25">
      <c r="A576" t="s">
        <v>11</v>
      </c>
      <c r="B576" t="s">
        <v>22</v>
      </c>
      <c r="C576" t="s">
        <v>74</v>
      </c>
      <c r="D576" t="s">
        <v>50</v>
      </c>
      <c r="E576">
        <v>669302</v>
      </c>
      <c r="F576" t="s">
        <v>61</v>
      </c>
      <c r="G576">
        <v>1.04</v>
      </c>
      <c r="H576">
        <v>2</v>
      </c>
      <c r="I576" t="s">
        <v>137</v>
      </c>
      <c r="J576" t="s">
        <v>50</v>
      </c>
      <c r="K576">
        <v>545361</v>
      </c>
      <c r="L576">
        <v>2.4500000000000002</v>
      </c>
      <c r="M576">
        <v>105.92</v>
      </c>
      <c r="N576">
        <v>246</v>
      </c>
      <c r="O576">
        <v>143</v>
      </c>
      <c r="P576">
        <v>0.13986013986013987</v>
      </c>
      <c r="Q576">
        <v>20</v>
      </c>
      <c r="R576">
        <v>105.88</v>
      </c>
      <c r="S576">
        <v>179</v>
      </c>
      <c r="T576">
        <v>105</v>
      </c>
      <c r="U576" s="5">
        <v>0.15238095238095239</v>
      </c>
      <c r="V576">
        <v>16</v>
      </c>
      <c r="W576">
        <v>0.26570048309178701</v>
      </c>
      <c r="X576">
        <v>0.135265700483091</v>
      </c>
      <c r="Y576">
        <v>309</v>
      </c>
      <c r="Z576">
        <v>5</v>
      </c>
      <c r="AA576">
        <v>61.8</v>
      </c>
      <c r="AB576">
        <v>0.26984126984126899</v>
      </c>
      <c r="AC576">
        <v>0.14285714285714199</v>
      </c>
      <c r="AD576">
        <v>181</v>
      </c>
      <c r="AE576">
        <v>4</v>
      </c>
      <c r="AF576">
        <v>45.25</v>
      </c>
      <c r="AG576" s="3">
        <v>44731</v>
      </c>
      <c r="AH576">
        <v>1</v>
      </c>
    </row>
    <row r="577" spans="1:34" hidden="1" x14ac:dyDescent="0.25">
      <c r="A577" t="s">
        <v>19</v>
      </c>
      <c r="B577" t="s">
        <v>28</v>
      </c>
      <c r="C577" t="s">
        <v>304</v>
      </c>
      <c r="D577" t="s">
        <v>50</v>
      </c>
      <c r="E577">
        <v>676194</v>
      </c>
      <c r="F577" t="s">
        <v>61</v>
      </c>
      <c r="G577">
        <v>1.0556399999999999</v>
      </c>
      <c r="H577">
        <v>6</v>
      </c>
      <c r="I577" t="s">
        <v>110</v>
      </c>
      <c r="J577" t="s">
        <v>63</v>
      </c>
      <c r="K577">
        <v>546318</v>
      </c>
      <c r="M577">
        <v>102.86</v>
      </c>
      <c r="N577">
        <v>141</v>
      </c>
      <c r="O577">
        <v>104</v>
      </c>
      <c r="P577">
        <v>4.807692307692308E-2</v>
      </c>
      <c r="Q577">
        <v>5</v>
      </c>
      <c r="R577">
        <v>102.8</v>
      </c>
      <c r="S577">
        <v>107</v>
      </c>
      <c r="T577">
        <v>78</v>
      </c>
      <c r="U577" s="5">
        <v>6.4102564102564097E-2</v>
      </c>
      <c r="V577">
        <v>5</v>
      </c>
      <c r="W577">
        <v>0.26315789473684198</v>
      </c>
      <c r="X577">
        <v>0.21052631578947301</v>
      </c>
      <c r="Y577">
        <v>22</v>
      </c>
      <c r="Z577">
        <v>3</v>
      </c>
      <c r="AA577">
        <v>7.333333333333333</v>
      </c>
      <c r="AB577">
        <v>0.2</v>
      </c>
      <c r="AC577">
        <v>0.2</v>
      </c>
      <c r="AD577">
        <v>5</v>
      </c>
      <c r="AE577">
        <v>0</v>
      </c>
      <c r="AF577">
        <v>0</v>
      </c>
      <c r="AG577" s="3">
        <v>44731</v>
      </c>
    </row>
    <row r="578" spans="1:34" hidden="1" x14ac:dyDescent="0.25">
      <c r="A578" t="s">
        <v>7</v>
      </c>
      <c r="B578" t="s">
        <v>12</v>
      </c>
      <c r="C578" t="s">
        <v>349</v>
      </c>
      <c r="D578" t="s">
        <v>63</v>
      </c>
      <c r="E578">
        <v>571760</v>
      </c>
      <c r="F578" t="s">
        <v>61</v>
      </c>
      <c r="G578">
        <v>1.1412</v>
      </c>
      <c r="H578">
        <v>4</v>
      </c>
      <c r="I578" t="s">
        <v>266</v>
      </c>
      <c r="J578" t="s">
        <v>50</v>
      </c>
      <c r="K578">
        <v>660757</v>
      </c>
      <c r="L578">
        <v>5.6</v>
      </c>
      <c r="M578">
        <v>105.42</v>
      </c>
      <c r="N578">
        <v>87</v>
      </c>
      <c r="O578">
        <v>67</v>
      </c>
      <c r="P578">
        <v>0</v>
      </c>
      <c r="Q578">
        <v>0</v>
      </c>
      <c r="R578">
        <v>106.759999999999</v>
      </c>
      <c r="S578">
        <v>31</v>
      </c>
      <c r="T578">
        <v>22</v>
      </c>
      <c r="U578" s="5">
        <v>0</v>
      </c>
      <c r="V578">
        <v>0</v>
      </c>
      <c r="W578">
        <v>0.25</v>
      </c>
      <c r="X578">
        <v>0.1</v>
      </c>
      <c r="Y578">
        <v>40</v>
      </c>
      <c r="Z578">
        <v>0</v>
      </c>
      <c r="AA578">
        <v>0</v>
      </c>
      <c r="AB578">
        <v>0.30769230769230699</v>
      </c>
      <c r="AC578">
        <v>0.15384615384615299</v>
      </c>
      <c r="AD578">
        <v>27</v>
      </c>
      <c r="AE578">
        <v>0</v>
      </c>
      <c r="AF578">
        <v>0</v>
      </c>
      <c r="AG578" s="3">
        <v>44731</v>
      </c>
      <c r="AH578">
        <v>1</v>
      </c>
    </row>
    <row r="579" spans="1:34" hidden="1" x14ac:dyDescent="0.25">
      <c r="A579" t="s">
        <v>24</v>
      </c>
      <c r="B579" t="s">
        <v>3</v>
      </c>
      <c r="C579" t="s">
        <v>56</v>
      </c>
      <c r="D579" t="s">
        <v>50</v>
      </c>
      <c r="E579">
        <v>601713</v>
      </c>
      <c r="F579" t="s">
        <v>61</v>
      </c>
      <c r="G579">
        <v>1.0074400000000001</v>
      </c>
      <c r="H579">
        <v>4</v>
      </c>
      <c r="I579" t="s">
        <v>147</v>
      </c>
      <c r="J579" t="s">
        <v>50</v>
      </c>
      <c r="K579">
        <v>502671</v>
      </c>
      <c r="M579">
        <v>103.7</v>
      </c>
      <c r="N579">
        <v>283</v>
      </c>
      <c r="O579">
        <v>194</v>
      </c>
      <c r="P579">
        <v>8.247422680412371E-2</v>
      </c>
      <c r="Q579">
        <v>16</v>
      </c>
      <c r="R579">
        <v>103.92</v>
      </c>
      <c r="S579">
        <v>226</v>
      </c>
      <c r="T579">
        <v>156</v>
      </c>
      <c r="U579" s="5">
        <v>8.3333333333333329E-2</v>
      </c>
      <c r="V579">
        <v>13</v>
      </c>
      <c r="W579">
        <v>0.28217821782178198</v>
      </c>
      <c r="X579">
        <v>0.16336633663366301</v>
      </c>
      <c r="Y579">
        <v>301</v>
      </c>
      <c r="Z579">
        <v>8</v>
      </c>
      <c r="AA579">
        <v>37.625</v>
      </c>
      <c r="AB579">
        <v>0.25</v>
      </c>
      <c r="AC579">
        <v>0.17499999999999999</v>
      </c>
      <c r="AD579">
        <v>179</v>
      </c>
      <c r="AE579">
        <v>4</v>
      </c>
      <c r="AF579">
        <v>44.75</v>
      </c>
      <c r="AG579" s="3">
        <v>44731</v>
      </c>
    </row>
    <row r="580" spans="1:34" hidden="1" x14ac:dyDescent="0.25">
      <c r="A580" t="s">
        <v>8</v>
      </c>
      <c r="B580" t="s">
        <v>21</v>
      </c>
      <c r="C580" t="s">
        <v>314</v>
      </c>
      <c r="D580" t="s">
        <v>63</v>
      </c>
      <c r="E580">
        <v>605483</v>
      </c>
      <c r="F580" t="s">
        <v>51</v>
      </c>
      <c r="G580">
        <v>1.2826</v>
      </c>
      <c r="H580">
        <v>5</v>
      </c>
      <c r="I580" t="s">
        <v>129</v>
      </c>
      <c r="J580" t="s">
        <v>50</v>
      </c>
      <c r="K580">
        <v>545341</v>
      </c>
      <c r="L580">
        <v>3.85</v>
      </c>
      <c r="M580">
        <v>103</v>
      </c>
      <c r="N580">
        <v>215</v>
      </c>
      <c r="O580">
        <v>144</v>
      </c>
      <c r="P580">
        <v>4.1666666666666664E-2</v>
      </c>
      <c r="Q580">
        <v>6</v>
      </c>
      <c r="R580">
        <v>104.9</v>
      </c>
      <c r="S580">
        <v>59</v>
      </c>
      <c r="T580">
        <v>41</v>
      </c>
      <c r="U580" s="5">
        <v>4.878048780487805E-2</v>
      </c>
      <c r="V580">
        <v>2</v>
      </c>
      <c r="W580">
        <v>0.34328358208955201</v>
      </c>
      <c r="X580">
        <v>0.14925373134328301</v>
      </c>
      <c r="Y580">
        <v>109</v>
      </c>
      <c r="Z580">
        <v>2</v>
      </c>
      <c r="AA580">
        <v>54.5</v>
      </c>
      <c r="AB580">
        <v>0.375</v>
      </c>
      <c r="AC580">
        <v>0.160714285714285</v>
      </c>
      <c r="AD580">
        <v>90</v>
      </c>
      <c r="AE580">
        <v>2</v>
      </c>
      <c r="AF580">
        <v>45</v>
      </c>
      <c r="AG580" s="3">
        <v>44731</v>
      </c>
      <c r="AH580">
        <v>1</v>
      </c>
    </row>
    <row r="581" spans="1:34" hidden="1" x14ac:dyDescent="0.25">
      <c r="A581" t="s">
        <v>19</v>
      </c>
      <c r="B581" t="s">
        <v>28</v>
      </c>
      <c r="C581" t="s">
        <v>304</v>
      </c>
      <c r="D581" t="s">
        <v>50</v>
      </c>
      <c r="E581">
        <v>676194</v>
      </c>
      <c r="F581" t="s">
        <v>61</v>
      </c>
      <c r="G581">
        <v>1.0093400000000001</v>
      </c>
      <c r="H581">
        <v>2</v>
      </c>
      <c r="I581" t="s">
        <v>159</v>
      </c>
      <c r="J581" t="s">
        <v>50</v>
      </c>
      <c r="K581">
        <v>656555</v>
      </c>
      <c r="M581">
        <v>102.5</v>
      </c>
      <c r="N581">
        <v>283</v>
      </c>
      <c r="O581">
        <v>178</v>
      </c>
      <c r="P581">
        <v>7.3033707865168537E-2</v>
      </c>
      <c r="Q581">
        <v>13</v>
      </c>
      <c r="R581">
        <v>102.06</v>
      </c>
      <c r="S581">
        <v>204</v>
      </c>
      <c r="T581">
        <v>128</v>
      </c>
      <c r="U581" s="5">
        <v>6.25E-2</v>
      </c>
      <c r="V581">
        <v>8</v>
      </c>
      <c r="W581">
        <v>0.26315789473684198</v>
      </c>
      <c r="X581">
        <v>0.21052631578947301</v>
      </c>
      <c r="Y581">
        <v>22</v>
      </c>
      <c r="Z581">
        <v>3</v>
      </c>
      <c r="AA581">
        <v>7.333333333333333</v>
      </c>
      <c r="AB581">
        <v>0.28571428571428498</v>
      </c>
      <c r="AC581">
        <v>0.214285714285714</v>
      </c>
      <c r="AD581">
        <v>17</v>
      </c>
      <c r="AE581">
        <v>3</v>
      </c>
      <c r="AF581">
        <v>5.666666666666667</v>
      </c>
      <c r="AG581" s="3">
        <v>44731</v>
      </c>
    </row>
    <row r="582" spans="1:34" hidden="1" x14ac:dyDescent="0.25">
      <c r="A582" t="s">
        <v>2</v>
      </c>
      <c r="B582" t="s">
        <v>25</v>
      </c>
      <c r="C582" t="s">
        <v>164</v>
      </c>
      <c r="D582" t="s">
        <v>50</v>
      </c>
      <c r="E582">
        <v>446372</v>
      </c>
      <c r="F582" t="s">
        <v>51</v>
      </c>
      <c r="G582">
        <v>1.0247999999999999</v>
      </c>
      <c r="H582">
        <v>2</v>
      </c>
      <c r="I582" t="s">
        <v>199</v>
      </c>
      <c r="J582" t="s">
        <v>50</v>
      </c>
      <c r="K582">
        <v>663624</v>
      </c>
      <c r="M582">
        <v>104.52</v>
      </c>
      <c r="N582">
        <v>233</v>
      </c>
      <c r="O582">
        <v>162</v>
      </c>
      <c r="P582">
        <v>7.407407407407407E-2</v>
      </c>
      <c r="Q582">
        <v>12</v>
      </c>
      <c r="R582">
        <v>104.4</v>
      </c>
      <c r="S582">
        <v>172</v>
      </c>
      <c r="T582">
        <v>118</v>
      </c>
      <c r="U582" s="5">
        <v>8.4745762711864403E-2</v>
      </c>
      <c r="V582">
        <v>10</v>
      </c>
      <c r="W582">
        <v>0.27173913043478198</v>
      </c>
      <c r="X582">
        <v>0.13586956521739099</v>
      </c>
      <c r="Y582">
        <v>253</v>
      </c>
      <c r="Z582">
        <v>7</v>
      </c>
      <c r="AA582">
        <v>36.142857142857146</v>
      </c>
      <c r="AB582">
        <v>0.29807692307692302</v>
      </c>
      <c r="AC582">
        <v>0.17307692307692299</v>
      </c>
      <c r="AD582">
        <v>141</v>
      </c>
      <c r="AE582">
        <v>6</v>
      </c>
      <c r="AF582">
        <v>23.5</v>
      </c>
      <c r="AG582" s="3">
        <v>44731</v>
      </c>
    </row>
    <row r="583" spans="1:34" hidden="1" x14ac:dyDescent="0.25">
      <c r="A583" t="s">
        <v>11</v>
      </c>
      <c r="B583" t="s">
        <v>22</v>
      </c>
      <c r="C583" t="s">
        <v>74</v>
      </c>
      <c r="D583" t="s">
        <v>50</v>
      </c>
      <c r="E583">
        <v>669302</v>
      </c>
      <c r="F583" t="s">
        <v>61</v>
      </c>
      <c r="G583">
        <v>1.04</v>
      </c>
      <c r="H583">
        <v>1</v>
      </c>
      <c r="I583" t="s">
        <v>136</v>
      </c>
      <c r="J583" t="s">
        <v>50</v>
      </c>
      <c r="K583">
        <v>621493</v>
      </c>
      <c r="M583">
        <v>101.8</v>
      </c>
      <c r="N583">
        <v>184</v>
      </c>
      <c r="O583">
        <v>118</v>
      </c>
      <c r="P583">
        <v>8.4745762711864403E-2</v>
      </c>
      <c r="Q583">
        <v>10</v>
      </c>
      <c r="R583">
        <v>102.3</v>
      </c>
      <c r="S583">
        <v>136</v>
      </c>
      <c r="T583">
        <v>85</v>
      </c>
      <c r="U583" s="5">
        <v>9.4117647058823528E-2</v>
      </c>
      <c r="V583">
        <v>8</v>
      </c>
      <c r="W583">
        <v>0.26570048309178701</v>
      </c>
      <c r="X583">
        <v>0.135265700483091</v>
      </c>
      <c r="Y583">
        <v>309</v>
      </c>
      <c r="Z583">
        <v>5</v>
      </c>
      <c r="AA583">
        <v>61.8</v>
      </c>
      <c r="AB583">
        <v>0.26984126984126899</v>
      </c>
      <c r="AC583">
        <v>0.14285714285714199</v>
      </c>
      <c r="AD583">
        <v>181</v>
      </c>
      <c r="AE583">
        <v>4</v>
      </c>
      <c r="AF583">
        <v>45.25</v>
      </c>
      <c r="AG583" s="3">
        <v>44731</v>
      </c>
    </row>
    <row r="584" spans="1:34" hidden="1" x14ac:dyDescent="0.25">
      <c r="A584" t="s">
        <v>15</v>
      </c>
      <c r="B584" t="s">
        <v>0</v>
      </c>
      <c r="C584" t="s">
        <v>149</v>
      </c>
      <c r="D584" t="s">
        <v>50</v>
      </c>
      <c r="E584">
        <v>518876</v>
      </c>
      <c r="F584" t="s">
        <v>61</v>
      </c>
      <c r="G584">
        <v>0.95350999999999997</v>
      </c>
      <c r="H584">
        <v>8</v>
      </c>
      <c r="I584" t="s">
        <v>335</v>
      </c>
      <c r="J584" t="s">
        <v>63</v>
      </c>
      <c r="K584">
        <v>663616</v>
      </c>
      <c r="M584">
        <v>102.08</v>
      </c>
      <c r="N584">
        <v>168</v>
      </c>
      <c r="O584">
        <v>100</v>
      </c>
      <c r="P584">
        <v>0.05</v>
      </c>
      <c r="Q584">
        <v>5</v>
      </c>
      <c r="R584">
        <v>102</v>
      </c>
      <c r="S584">
        <v>119</v>
      </c>
      <c r="T584">
        <v>67</v>
      </c>
      <c r="U584" s="5">
        <v>7.4626865671641784E-2</v>
      </c>
      <c r="V584">
        <v>5</v>
      </c>
      <c r="W584">
        <v>0.28229665071770299</v>
      </c>
      <c r="X584">
        <v>0.100478468899521</v>
      </c>
      <c r="Y584">
        <v>299</v>
      </c>
      <c r="Z584">
        <v>4</v>
      </c>
      <c r="AA584">
        <v>74.75</v>
      </c>
      <c r="AB584">
        <v>0.32183908045977</v>
      </c>
      <c r="AC584">
        <v>0.126436781609195</v>
      </c>
      <c r="AD584">
        <v>125</v>
      </c>
      <c r="AE584">
        <v>2</v>
      </c>
      <c r="AF584">
        <v>62.5</v>
      </c>
      <c r="AG584" s="3">
        <v>44731</v>
      </c>
    </row>
    <row r="585" spans="1:34" hidden="1" x14ac:dyDescent="0.25">
      <c r="A585" t="s">
        <v>14</v>
      </c>
      <c r="B585" t="s">
        <v>6</v>
      </c>
      <c r="C585" t="s">
        <v>238</v>
      </c>
      <c r="D585" t="s">
        <v>63</v>
      </c>
      <c r="E585">
        <v>501985</v>
      </c>
      <c r="F585" t="s">
        <v>61</v>
      </c>
      <c r="G585">
        <v>1.3012999999999999</v>
      </c>
      <c r="H585">
        <v>7</v>
      </c>
      <c r="I585" t="s">
        <v>271</v>
      </c>
      <c r="J585" t="s">
        <v>38</v>
      </c>
      <c r="K585">
        <v>605170</v>
      </c>
      <c r="L585">
        <v>6.4</v>
      </c>
      <c r="M585">
        <v>102.16</v>
      </c>
      <c r="N585">
        <v>102</v>
      </c>
      <c r="O585">
        <v>68</v>
      </c>
      <c r="P585">
        <v>5.8823529411764705E-2</v>
      </c>
      <c r="Q585">
        <v>4</v>
      </c>
      <c r="R585">
        <v>102.9</v>
      </c>
      <c r="S585">
        <v>46</v>
      </c>
      <c r="T585">
        <v>27</v>
      </c>
      <c r="U585" s="5">
        <v>7.407407407407407E-2</v>
      </c>
      <c r="V585">
        <v>2</v>
      </c>
      <c r="W585">
        <v>0.375</v>
      </c>
      <c r="X585">
        <v>0.125</v>
      </c>
      <c r="Y585">
        <v>67</v>
      </c>
      <c r="Z585">
        <v>6</v>
      </c>
      <c r="AA585">
        <v>11.166666666666666</v>
      </c>
      <c r="AB585">
        <v>0.41379310344827502</v>
      </c>
      <c r="AC585">
        <v>0.17241379310344801</v>
      </c>
      <c r="AD585">
        <v>43</v>
      </c>
      <c r="AE585">
        <v>4</v>
      </c>
      <c r="AF585">
        <v>10.75</v>
      </c>
      <c r="AG585" s="3">
        <v>44731</v>
      </c>
      <c r="AH585">
        <v>1</v>
      </c>
    </row>
    <row r="586" spans="1:34" hidden="1" x14ac:dyDescent="0.25">
      <c r="A586" t="s">
        <v>14</v>
      </c>
      <c r="B586" t="s">
        <v>6</v>
      </c>
      <c r="C586" t="s">
        <v>238</v>
      </c>
      <c r="D586" t="s">
        <v>63</v>
      </c>
      <c r="E586">
        <v>501985</v>
      </c>
      <c r="F586" t="s">
        <v>61</v>
      </c>
      <c r="G586">
        <v>1.3012999999999999</v>
      </c>
      <c r="H586">
        <v>2</v>
      </c>
      <c r="I586" t="s">
        <v>270</v>
      </c>
      <c r="J586" t="s">
        <v>50</v>
      </c>
      <c r="K586">
        <v>642715</v>
      </c>
      <c r="M586">
        <v>102.62</v>
      </c>
      <c r="N586">
        <v>191</v>
      </c>
      <c r="O586">
        <v>117</v>
      </c>
      <c r="P586">
        <v>0.1111111111111111</v>
      </c>
      <c r="Q586">
        <v>13</v>
      </c>
      <c r="R586">
        <v>104.4</v>
      </c>
      <c r="S586">
        <v>46</v>
      </c>
      <c r="T586">
        <v>29</v>
      </c>
      <c r="U586" s="5">
        <v>0.10344827586206896</v>
      </c>
      <c r="V586">
        <v>3</v>
      </c>
      <c r="W586">
        <v>0.375</v>
      </c>
      <c r="X586">
        <v>0.125</v>
      </c>
      <c r="Y586">
        <v>67</v>
      </c>
      <c r="Z586">
        <v>6</v>
      </c>
      <c r="AA586">
        <v>11.166666666666666</v>
      </c>
      <c r="AB586">
        <v>0.41379310344827502</v>
      </c>
      <c r="AC586">
        <v>0.17241379310344801</v>
      </c>
      <c r="AD586">
        <v>43</v>
      </c>
      <c r="AE586">
        <v>4</v>
      </c>
      <c r="AF586">
        <v>10.75</v>
      </c>
      <c r="AG586" s="3">
        <v>44731</v>
      </c>
    </row>
    <row r="587" spans="1:34" hidden="1" x14ac:dyDescent="0.25">
      <c r="A587" t="s">
        <v>64</v>
      </c>
      <c r="B587" t="s">
        <v>11</v>
      </c>
      <c r="C587" t="s">
        <v>72</v>
      </c>
      <c r="D587" t="s">
        <v>50</v>
      </c>
      <c r="E587">
        <v>592789</v>
      </c>
      <c r="F587" t="s">
        <v>61</v>
      </c>
      <c r="G587">
        <v>1.0264800000000001</v>
      </c>
      <c r="H587">
        <v>3</v>
      </c>
      <c r="I587" t="s">
        <v>70</v>
      </c>
      <c r="J587" t="s">
        <v>50</v>
      </c>
      <c r="K587">
        <v>677951</v>
      </c>
      <c r="M587">
        <v>104.34</v>
      </c>
      <c r="N587">
        <v>260</v>
      </c>
      <c r="O587">
        <v>179</v>
      </c>
      <c r="P587">
        <v>4.4692737430167599E-2</v>
      </c>
      <c r="Q587">
        <v>8</v>
      </c>
      <c r="R587">
        <v>104.4</v>
      </c>
      <c r="S587">
        <v>193</v>
      </c>
      <c r="T587">
        <v>134</v>
      </c>
      <c r="U587" s="5">
        <v>5.2238805970149252E-2</v>
      </c>
      <c r="V587">
        <v>7</v>
      </c>
      <c r="W587">
        <v>0.251533742331288</v>
      </c>
      <c r="X587">
        <v>0.11656441717791401</v>
      </c>
      <c r="Y587">
        <v>214</v>
      </c>
      <c r="Z587">
        <v>4</v>
      </c>
      <c r="AA587">
        <v>53.5</v>
      </c>
      <c r="AB587">
        <v>0.247058823529411</v>
      </c>
      <c r="AC587">
        <v>0.105882352941176</v>
      </c>
      <c r="AD587">
        <v>109</v>
      </c>
      <c r="AE587">
        <v>1</v>
      </c>
      <c r="AF587">
        <v>109</v>
      </c>
      <c r="AG587" s="3">
        <v>44732</v>
      </c>
    </row>
    <row r="588" spans="1:34" hidden="1" x14ac:dyDescent="0.25">
      <c r="A588" t="s">
        <v>0</v>
      </c>
      <c r="B588" t="s">
        <v>21</v>
      </c>
      <c r="C588" t="s">
        <v>140</v>
      </c>
      <c r="D588" t="s">
        <v>50</v>
      </c>
      <c r="E588">
        <v>506433</v>
      </c>
      <c r="F588" t="s">
        <v>61</v>
      </c>
      <c r="G588">
        <v>0.98980000000000001</v>
      </c>
      <c r="H588">
        <v>4</v>
      </c>
      <c r="I588" t="s">
        <v>119</v>
      </c>
      <c r="J588" t="s">
        <v>50</v>
      </c>
      <c r="K588">
        <v>572233</v>
      </c>
      <c r="M588">
        <v>103.1</v>
      </c>
      <c r="N588">
        <v>265</v>
      </c>
      <c r="O588">
        <v>179</v>
      </c>
      <c r="P588">
        <v>0.1005586592178771</v>
      </c>
      <c r="Q588">
        <v>18</v>
      </c>
      <c r="R588">
        <v>102.94</v>
      </c>
      <c r="S588">
        <v>206</v>
      </c>
      <c r="T588">
        <v>136</v>
      </c>
      <c r="U588" s="5">
        <v>0.10294117647058823</v>
      </c>
      <c r="V588">
        <v>14</v>
      </c>
      <c r="W588">
        <v>0.30555555555555503</v>
      </c>
      <c r="X588">
        <v>0.148148148148148</v>
      </c>
      <c r="Y588">
        <v>298</v>
      </c>
      <c r="Z588">
        <v>6</v>
      </c>
      <c r="AA588">
        <v>49.666666666666664</v>
      </c>
      <c r="AB588">
        <v>0.34513274336283101</v>
      </c>
      <c r="AC588">
        <v>0.17699115044247701</v>
      </c>
      <c r="AD588">
        <v>154</v>
      </c>
      <c r="AE588">
        <v>5</v>
      </c>
      <c r="AF588">
        <v>30.8</v>
      </c>
      <c r="AG588" s="3">
        <v>44732</v>
      </c>
    </row>
    <row r="589" spans="1:34" hidden="1" x14ac:dyDescent="0.25">
      <c r="A589" t="s">
        <v>21</v>
      </c>
      <c r="B589" t="s">
        <v>0</v>
      </c>
      <c r="C589" t="s">
        <v>348</v>
      </c>
      <c r="D589" t="s">
        <v>50</v>
      </c>
      <c r="E589">
        <v>605200</v>
      </c>
      <c r="F589" t="s">
        <v>51</v>
      </c>
      <c r="G589">
        <v>0.92920000000000003</v>
      </c>
      <c r="H589">
        <v>5</v>
      </c>
      <c r="I589" t="s">
        <v>193</v>
      </c>
      <c r="J589" t="s">
        <v>63</v>
      </c>
      <c r="K589">
        <v>543333</v>
      </c>
      <c r="M589">
        <v>103.88</v>
      </c>
      <c r="N589">
        <v>249</v>
      </c>
      <c r="O589">
        <v>190</v>
      </c>
      <c r="P589">
        <v>2.1052631578947368E-2</v>
      </c>
      <c r="Q589">
        <v>4</v>
      </c>
      <c r="R589">
        <v>104.5</v>
      </c>
      <c r="S589">
        <v>178</v>
      </c>
      <c r="T589">
        <v>135</v>
      </c>
      <c r="U589" s="5">
        <v>2.2222222222222223E-2</v>
      </c>
      <c r="V589">
        <v>3</v>
      </c>
      <c r="W589">
        <v>0.28431372549019601</v>
      </c>
      <c r="X589">
        <v>0.11764705882352899</v>
      </c>
      <c r="Y589">
        <v>285</v>
      </c>
      <c r="Z589">
        <v>8</v>
      </c>
      <c r="AA589">
        <v>35.625</v>
      </c>
      <c r="AB589">
        <v>0.242718446601941</v>
      </c>
      <c r="AC589">
        <v>0.106796116504854</v>
      </c>
      <c r="AD589">
        <v>131</v>
      </c>
      <c r="AE589">
        <v>2</v>
      </c>
      <c r="AF589">
        <v>65.5</v>
      </c>
      <c r="AG589" s="3">
        <v>44732</v>
      </c>
    </row>
    <row r="590" spans="1:34" hidden="1" x14ac:dyDescent="0.25">
      <c r="A590" t="s">
        <v>64</v>
      </c>
      <c r="B590" t="s">
        <v>11</v>
      </c>
      <c r="C590" t="s">
        <v>72</v>
      </c>
      <c r="D590" t="s">
        <v>50</v>
      </c>
      <c r="E590">
        <v>592789</v>
      </c>
      <c r="F590" t="s">
        <v>61</v>
      </c>
      <c r="G590">
        <v>1.0264800000000001</v>
      </c>
      <c r="H590">
        <v>6</v>
      </c>
      <c r="I590" t="s">
        <v>71</v>
      </c>
      <c r="J590" t="s">
        <v>50</v>
      </c>
      <c r="K590">
        <v>641531</v>
      </c>
      <c r="L590">
        <v>5.3</v>
      </c>
      <c r="M590">
        <v>102.16</v>
      </c>
      <c r="N590">
        <v>233</v>
      </c>
      <c r="O590">
        <v>161</v>
      </c>
      <c r="P590">
        <v>3.7267080745341616E-2</v>
      </c>
      <c r="Q590">
        <v>6</v>
      </c>
      <c r="R590">
        <v>102.9</v>
      </c>
      <c r="S590">
        <v>169</v>
      </c>
      <c r="T590">
        <v>117</v>
      </c>
      <c r="U590" s="5">
        <v>4.2735042735042736E-2</v>
      </c>
      <c r="V590">
        <v>5</v>
      </c>
      <c r="W590">
        <v>0.251533742331288</v>
      </c>
      <c r="X590">
        <v>0.11656441717791401</v>
      </c>
      <c r="Y590">
        <v>214</v>
      </c>
      <c r="Z590">
        <v>4</v>
      </c>
      <c r="AA590">
        <v>53.5</v>
      </c>
      <c r="AB590">
        <v>0.247058823529411</v>
      </c>
      <c r="AC590">
        <v>0.105882352941176</v>
      </c>
      <c r="AD590">
        <v>109</v>
      </c>
      <c r="AE590">
        <v>1</v>
      </c>
      <c r="AF590">
        <v>109</v>
      </c>
      <c r="AG590" s="3">
        <v>44732</v>
      </c>
      <c r="AH590">
        <v>1</v>
      </c>
    </row>
    <row r="591" spans="1:34" hidden="1" x14ac:dyDescent="0.25">
      <c r="A591" t="s">
        <v>16</v>
      </c>
      <c r="B591" t="s">
        <v>13</v>
      </c>
      <c r="C591" t="s">
        <v>346</v>
      </c>
      <c r="D591" t="s">
        <v>63</v>
      </c>
      <c r="E591">
        <v>669432</v>
      </c>
      <c r="F591" t="s">
        <v>51</v>
      </c>
      <c r="G591">
        <v>1.07</v>
      </c>
      <c r="H591">
        <v>6</v>
      </c>
      <c r="I591" t="s">
        <v>341</v>
      </c>
      <c r="J591" t="s">
        <v>50</v>
      </c>
      <c r="K591">
        <v>605204</v>
      </c>
      <c r="M591">
        <v>106.6</v>
      </c>
      <c r="N591">
        <v>150</v>
      </c>
      <c r="O591">
        <v>90</v>
      </c>
      <c r="P591">
        <v>2.2222222222222223E-2</v>
      </c>
      <c r="Q591">
        <v>2</v>
      </c>
      <c r="R591">
        <v>105.98</v>
      </c>
      <c r="S591">
        <v>70</v>
      </c>
      <c r="T591">
        <v>38</v>
      </c>
      <c r="U591" s="5">
        <v>2.6315789473684209E-2</v>
      </c>
      <c r="V591">
        <v>1</v>
      </c>
      <c r="W591">
        <v>0.30409356725146103</v>
      </c>
      <c r="X591">
        <v>0.11111111111111099</v>
      </c>
      <c r="Y591">
        <v>246</v>
      </c>
      <c r="Z591">
        <v>9</v>
      </c>
      <c r="AA591">
        <v>27.333333333333332</v>
      </c>
      <c r="AB591">
        <v>0.32142857142857101</v>
      </c>
      <c r="AC591">
        <v>0.121428571428571</v>
      </c>
      <c r="AD591">
        <v>189</v>
      </c>
      <c r="AE591">
        <v>8</v>
      </c>
      <c r="AF591">
        <v>23.625</v>
      </c>
      <c r="AG591" s="3">
        <v>44732</v>
      </c>
    </row>
    <row r="592" spans="1:34" hidden="1" x14ac:dyDescent="0.25">
      <c r="A592" t="s">
        <v>11</v>
      </c>
      <c r="B592" t="s">
        <v>64</v>
      </c>
      <c r="C592" t="s">
        <v>344</v>
      </c>
      <c r="D592" t="s">
        <v>63</v>
      </c>
      <c r="E592">
        <v>663460</v>
      </c>
      <c r="F592" t="s">
        <v>51</v>
      </c>
      <c r="G592">
        <v>1.2732300000000001</v>
      </c>
      <c r="H592">
        <v>5</v>
      </c>
      <c r="I592" t="s">
        <v>139</v>
      </c>
      <c r="J592" t="s">
        <v>63</v>
      </c>
      <c r="K592">
        <v>665120</v>
      </c>
      <c r="M592">
        <v>103</v>
      </c>
      <c r="N592">
        <v>254</v>
      </c>
      <c r="O592">
        <v>164</v>
      </c>
      <c r="P592">
        <v>7.3170731707317069E-2</v>
      </c>
      <c r="Q592">
        <v>12</v>
      </c>
      <c r="R592">
        <v>102.74</v>
      </c>
      <c r="S592">
        <v>64</v>
      </c>
      <c r="T592">
        <v>45</v>
      </c>
      <c r="U592" s="5">
        <v>4.4444444444444446E-2</v>
      </c>
      <c r="V592">
        <v>2</v>
      </c>
      <c r="W592">
        <v>0.27173913043478198</v>
      </c>
      <c r="X592">
        <v>0.16304347826086901</v>
      </c>
      <c r="Y592">
        <v>134</v>
      </c>
      <c r="Z592">
        <v>5</v>
      </c>
      <c r="AA592">
        <v>26.8</v>
      </c>
      <c r="AB592">
        <v>0.27272727272727199</v>
      </c>
      <c r="AC592">
        <v>0.18181818181818099</v>
      </c>
      <c r="AD592">
        <v>31</v>
      </c>
      <c r="AE592">
        <v>3</v>
      </c>
      <c r="AF592">
        <v>10.333333333333334</v>
      </c>
      <c r="AG592" s="3">
        <v>44732</v>
      </c>
    </row>
    <row r="593" spans="1:35" hidden="1" x14ac:dyDescent="0.25">
      <c r="A593" t="s">
        <v>25</v>
      </c>
      <c r="B593" t="s">
        <v>17</v>
      </c>
      <c r="C593" t="s">
        <v>124</v>
      </c>
      <c r="D593" t="s">
        <v>50</v>
      </c>
      <c r="E593">
        <v>543037</v>
      </c>
      <c r="F593" t="s">
        <v>51</v>
      </c>
      <c r="G593">
        <v>0.95519999999999994</v>
      </c>
      <c r="H593">
        <v>3</v>
      </c>
      <c r="I593" t="s">
        <v>162</v>
      </c>
      <c r="J593" t="s">
        <v>63</v>
      </c>
      <c r="K593">
        <v>596847</v>
      </c>
      <c r="M593">
        <v>102.1</v>
      </c>
      <c r="N593">
        <v>177</v>
      </c>
      <c r="O593">
        <v>104</v>
      </c>
      <c r="P593">
        <v>5.7692307692307696E-2</v>
      </c>
      <c r="Q593">
        <v>6</v>
      </c>
      <c r="R593">
        <v>102.22</v>
      </c>
      <c r="S593">
        <v>155</v>
      </c>
      <c r="T593">
        <v>92</v>
      </c>
      <c r="U593" s="5">
        <v>6.5217391304347824E-2</v>
      </c>
      <c r="V593">
        <v>6</v>
      </c>
      <c r="W593">
        <v>0.28342245989304798</v>
      </c>
      <c r="X593">
        <v>0.10160427807486599</v>
      </c>
      <c r="Y593">
        <v>297</v>
      </c>
      <c r="Z593">
        <v>11</v>
      </c>
      <c r="AA593">
        <v>27</v>
      </c>
      <c r="AB593">
        <v>0.39436619718309801</v>
      </c>
      <c r="AC593">
        <v>0.140845070422535</v>
      </c>
      <c r="AD593">
        <v>128</v>
      </c>
      <c r="AE593">
        <v>5</v>
      </c>
      <c r="AF593">
        <v>25.6</v>
      </c>
      <c r="AG593" s="3">
        <v>44732</v>
      </c>
    </row>
    <row r="594" spans="1:35" hidden="1" x14ac:dyDescent="0.25">
      <c r="A594" t="s">
        <v>14</v>
      </c>
      <c r="B594" t="s">
        <v>24</v>
      </c>
      <c r="C594" t="s">
        <v>158</v>
      </c>
      <c r="D594" t="s">
        <v>50</v>
      </c>
      <c r="E594">
        <v>571945</v>
      </c>
      <c r="F594" t="s">
        <v>51</v>
      </c>
      <c r="G594">
        <v>1.12632</v>
      </c>
      <c r="H594">
        <v>8</v>
      </c>
      <c r="I594" t="s">
        <v>345</v>
      </c>
      <c r="J594" t="s">
        <v>50</v>
      </c>
      <c r="K594">
        <v>669374</v>
      </c>
      <c r="M594">
        <v>106.22</v>
      </c>
      <c r="N594">
        <v>108</v>
      </c>
      <c r="O594">
        <v>41</v>
      </c>
      <c r="P594">
        <v>0.14634146341463414</v>
      </c>
      <c r="Q594">
        <v>6</v>
      </c>
      <c r="R594">
        <v>107.69999999999899</v>
      </c>
      <c r="S594">
        <v>54</v>
      </c>
      <c r="T594">
        <v>20</v>
      </c>
      <c r="U594" s="5">
        <v>0.25</v>
      </c>
      <c r="V594">
        <v>5</v>
      </c>
      <c r="W594">
        <v>0.23012552301255201</v>
      </c>
      <c r="X594">
        <v>0.104602510460251</v>
      </c>
      <c r="Y594">
        <v>325</v>
      </c>
      <c r="Z594">
        <v>7</v>
      </c>
      <c r="AA594">
        <v>46.428571428571431</v>
      </c>
      <c r="AB594">
        <v>0.22018348623853201</v>
      </c>
      <c r="AC594">
        <v>0.12844036697247699</v>
      </c>
      <c r="AD594">
        <v>152</v>
      </c>
      <c r="AE594">
        <v>3</v>
      </c>
      <c r="AF594">
        <v>50.666666666666664</v>
      </c>
      <c r="AG594" s="3">
        <v>44732</v>
      </c>
    </row>
    <row r="595" spans="1:35" hidden="1" x14ac:dyDescent="0.25">
      <c r="A595" t="s">
        <v>64</v>
      </c>
      <c r="B595" t="s">
        <v>11</v>
      </c>
      <c r="C595" t="s">
        <v>72</v>
      </c>
      <c r="D595" t="s">
        <v>50</v>
      </c>
      <c r="E595">
        <v>592789</v>
      </c>
      <c r="F595" t="s">
        <v>61</v>
      </c>
      <c r="G595">
        <v>1.2732300000000001</v>
      </c>
      <c r="H595">
        <v>7</v>
      </c>
      <c r="I595" t="s">
        <v>179</v>
      </c>
      <c r="J595" t="s">
        <v>63</v>
      </c>
      <c r="K595">
        <v>664728</v>
      </c>
      <c r="M595">
        <v>101.6</v>
      </c>
      <c r="N595">
        <v>90</v>
      </c>
      <c r="O595">
        <v>66</v>
      </c>
      <c r="P595">
        <v>0</v>
      </c>
      <c r="Q595">
        <v>0</v>
      </c>
      <c r="R595">
        <v>102.82</v>
      </c>
      <c r="S595">
        <v>70</v>
      </c>
      <c r="T595">
        <v>54</v>
      </c>
      <c r="U595" s="5">
        <v>0</v>
      </c>
      <c r="V595">
        <v>0</v>
      </c>
      <c r="W595">
        <v>0.251533742331288</v>
      </c>
      <c r="X595">
        <v>0.11656441717791401</v>
      </c>
      <c r="Y595">
        <v>214</v>
      </c>
      <c r="Z595">
        <v>4</v>
      </c>
      <c r="AA595">
        <v>53.5</v>
      </c>
      <c r="AB595">
        <v>0.256410256410256</v>
      </c>
      <c r="AC595">
        <v>0.128205128205128</v>
      </c>
      <c r="AD595">
        <v>105</v>
      </c>
      <c r="AE595">
        <v>3</v>
      </c>
      <c r="AF595">
        <v>35</v>
      </c>
      <c r="AG595" s="3">
        <v>44732</v>
      </c>
    </row>
    <row r="596" spans="1:35" hidden="1" x14ac:dyDescent="0.25">
      <c r="A596" t="s">
        <v>11</v>
      </c>
      <c r="B596" t="s">
        <v>64</v>
      </c>
      <c r="C596" t="s">
        <v>344</v>
      </c>
      <c r="D596" t="s">
        <v>63</v>
      </c>
      <c r="E596">
        <v>663460</v>
      </c>
      <c r="F596" t="s">
        <v>51</v>
      </c>
      <c r="G596">
        <v>1.0264800000000001</v>
      </c>
      <c r="H596">
        <v>6</v>
      </c>
      <c r="I596" t="s">
        <v>302</v>
      </c>
      <c r="J596" t="s">
        <v>38</v>
      </c>
      <c r="K596">
        <v>650859</v>
      </c>
      <c r="M596">
        <v>98.92</v>
      </c>
      <c r="N596">
        <v>123</v>
      </c>
      <c r="O596">
        <v>95</v>
      </c>
      <c r="P596">
        <v>2.1052631578947368E-2</v>
      </c>
      <c r="Q596">
        <v>2</v>
      </c>
      <c r="R596">
        <v>102.619999999999</v>
      </c>
      <c r="S596">
        <v>41</v>
      </c>
      <c r="T596">
        <v>32</v>
      </c>
      <c r="U596" s="5">
        <v>6.25E-2</v>
      </c>
      <c r="V596">
        <v>2</v>
      </c>
      <c r="W596">
        <v>0.27173913043478198</v>
      </c>
      <c r="X596">
        <v>0.16304347826086901</v>
      </c>
      <c r="Y596">
        <v>134</v>
      </c>
      <c r="Z596">
        <v>5</v>
      </c>
      <c r="AA596">
        <v>26.8</v>
      </c>
      <c r="AB596">
        <v>0.27142857142857102</v>
      </c>
      <c r="AC596">
        <v>0.157142857142857</v>
      </c>
      <c r="AD596">
        <v>103</v>
      </c>
      <c r="AE596">
        <v>2</v>
      </c>
      <c r="AF596">
        <v>51.5</v>
      </c>
      <c r="AG596" s="3">
        <v>44732</v>
      </c>
    </row>
    <row r="597" spans="1:35" hidden="1" x14ac:dyDescent="0.25">
      <c r="A597" t="s">
        <v>21</v>
      </c>
      <c r="B597" t="s">
        <v>0</v>
      </c>
      <c r="C597" t="s">
        <v>348</v>
      </c>
      <c r="D597" t="s">
        <v>50</v>
      </c>
      <c r="E597">
        <v>605200</v>
      </c>
      <c r="F597" t="s">
        <v>51</v>
      </c>
      <c r="G597">
        <v>0.98980000000000001</v>
      </c>
      <c r="H597">
        <v>4</v>
      </c>
      <c r="I597" t="s">
        <v>192</v>
      </c>
      <c r="J597" t="s">
        <v>50</v>
      </c>
      <c r="K597">
        <v>572228</v>
      </c>
      <c r="M597">
        <v>104.24</v>
      </c>
      <c r="N597">
        <v>210</v>
      </c>
      <c r="O597">
        <v>118</v>
      </c>
      <c r="P597">
        <v>7.6271186440677971E-2</v>
      </c>
      <c r="Q597">
        <v>9</v>
      </c>
      <c r="R597">
        <v>104.72</v>
      </c>
      <c r="S597">
        <v>149</v>
      </c>
      <c r="T597">
        <v>90</v>
      </c>
      <c r="U597" s="5">
        <v>0.1</v>
      </c>
      <c r="V597">
        <v>9</v>
      </c>
      <c r="W597">
        <v>0.28431372549019601</v>
      </c>
      <c r="X597">
        <v>0.11764705882352899</v>
      </c>
      <c r="Y597">
        <v>285</v>
      </c>
      <c r="Z597">
        <v>8</v>
      </c>
      <c r="AA597">
        <v>35.625</v>
      </c>
      <c r="AB597">
        <v>0.32673267326732602</v>
      </c>
      <c r="AC597">
        <v>0.12871287128712799</v>
      </c>
      <c r="AD597">
        <v>154</v>
      </c>
      <c r="AE597">
        <v>6</v>
      </c>
      <c r="AF597">
        <v>25.666666666666668</v>
      </c>
      <c r="AG597" s="3">
        <v>44732</v>
      </c>
    </row>
    <row r="598" spans="1:35" hidden="1" x14ac:dyDescent="0.25">
      <c r="A598" t="s">
        <v>11</v>
      </c>
      <c r="B598" t="s">
        <v>64</v>
      </c>
      <c r="C598" t="s">
        <v>344</v>
      </c>
      <c r="D598" t="s">
        <v>63</v>
      </c>
      <c r="E598">
        <v>663460</v>
      </c>
      <c r="F598" t="s">
        <v>51</v>
      </c>
      <c r="G598">
        <v>1.0264800000000001</v>
      </c>
      <c r="H598">
        <v>2</v>
      </c>
      <c r="I598" t="s">
        <v>137</v>
      </c>
      <c r="J598" t="s">
        <v>50</v>
      </c>
      <c r="K598">
        <v>545361</v>
      </c>
      <c r="M598">
        <v>105.92</v>
      </c>
      <c r="N598">
        <v>250</v>
      </c>
      <c r="O598">
        <v>145</v>
      </c>
      <c r="P598">
        <v>0.14482758620689656</v>
      </c>
      <c r="Q598">
        <v>21</v>
      </c>
      <c r="R598">
        <v>106.12</v>
      </c>
      <c r="S598">
        <v>67</v>
      </c>
      <c r="T598">
        <v>38</v>
      </c>
      <c r="U598" s="5">
        <v>0.10526315789473684</v>
      </c>
      <c r="V598">
        <v>4</v>
      </c>
      <c r="W598">
        <v>0.27173913043478198</v>
      </c>
      <c r="X598">
        <v>0.16304347826086901</v>
      </c>
      <c r="Y598">
        <v>134</v>
      </c>
      <c r="Z598">
        <v>5</v>
      </c>
      <c r="AA598">
        <v>26.8</v>
      </c>
      <c r="AB598">
        <v>0.27142857142857102</v>
      </c>
      <c r="AC598">
        <v>0.157142857142857</v>
      </c>
      <c r="AD598">
        <v>103</v>
      </c>
      <c r="AE598">
        <v>2</v>
      </c>
      <c r="AF598">
        <v>51.5</v>
      </c>
      <c r="AG598" s="3">
        <v>44732</v>
      </c>
    </row>
    <row r="599" spans="1:35" hidden="1" x14ac:dyDescent="0.25">
      <c r="A599" t="s">
        <v>64</v>
      </c>
      <c r="B599" t="s">
        <v>11</v>
      </c>
      <c r="C599" t="s">
        <v>72</v>
      </c>
      <c r="D599" t="s">
        <v>50</v>
      </c>
      <c r="E599">
        <v>592789</v>
      </c>
      <c r="F599" t="s">
        <v>61</v>
      </c>
      <c r="G599">
        <v>1.2732300000000001</v>
      </c>
      <c r="H599">
        <v>5</v>
      </c>
      <c r="I599" t="s">
        <v>135</v>
      </c>
      <c r="J599" t="s">
        <v>63</v>
      </c>
      <c r="K599">
        <v>669004</v>
      </c>
      <c r="M599">
        <v>101.56</v>
      </c>
      <c r="N599">
        <v>154</v>
      </c>
      <c r="O599">
        <v>101</v>
      </c>
      <c r="P599">
        <v>5.9405940594059403E-2</v>
      </c>
      <c r="Q599">
        <v>6</v>
      </c>
      <c r="R599">
        <v>102</v>
      </c>
      <c r="S599">
        <v>114</v>
      </c>
      <c r="T599">
        <v>70</v>
      </c>
      <c r="U599" s="5">
        <v>5.7142857142857141E-2</v>
      </c>
      <c r="V599">
        <v>4</v>
      </c>
      <c r="W599">
        <v>0.251533742331288</v>
      </c>
      <c r="X599">
        <v>0.11656441717791401</v>
      </c>
      <c r="Y599">
        <v>214</v>
      </c>
      <c r="Z599">
        <v>4</v>
      </c>
      <c r="AA599">
        <v>53.5</v>
      </c>
      <c r="AB599">
        <v>0.256410256410256</v>
      </c>
      <c r="AC599">
        <v>0.128205128205128</v>
      </c>
      <c r="AD599">
        <v>105</v>
      </c>
      <c r="AE599">
        <v>3</v>
      </c>
      <c r="AF599">
        <v>35</v>
      </c>
      <c r="AG599" s="3">
        <v>44732</v>
      </c>
    </row>
    <row r="600" spans="1:35" hidden="1" x14ac:dyDescent="0.25">
      <c r="A600" t="s">
        <v>24</v>
      </c>
      <c r="B600" t="s">
        <v>14</v>
      </c>
      <c r="C600" t="s">
        <v>318</v>
      </c>
      <c r="D600" t="s">
        <v>50</v>
      </c>
      <c r="E600">
        <v>669203</v>
      </c>
      <c r="F600" t="s">
        <v>61</v>
      </c>
      <c r="G600">
        <v>1.12632</v>
      </c>
      <c r="H600">
        <v>3</v>
      </c>
      <c r="I600" t="s">
        <v>147</v>
      </c>
      <c r="J600" t="s">
        <v>50</v>
      </c>
      <c r="K600">
        <v>502671</v>
      </c>
      <c r="M600">
        <v>103.7</v>
      </c>
      <c r="N600">
        <v>287</v>
      </c>
      <c r="O600">
        <v>197</v>
      </c>
      <c r="P600">
        <v>8.1218274111675121E-2</v>
      </c>
      <c r="Q600">
        <v>16</v>
      </c>
      <c r="R600">
        <v>103.92</v>
      </c>
      <c r="S600">
        <v>230</v>
      </c>
      <c r="T600">
        <v>159</v>
      </c>
      <c r="U600" s="5">
        <v>8.1761006289308172E-2</v>
      </c>
      <c r="V600">
        <v>13</v>
      </c>
      <c r="W600">
        <v>0.28421052631578902</v>
      </c>
      <c r="X600">
        <v>9.4736842105263105E-2</v>
      </c>
      <c r="Y600">
        <v>312</v>
      </c>
      <c r="Z600">
        <v>10</v>
      </c>
      <c r="AA600">
        <v>31.2</v>
      </c>
      <c r="AB600">
        <v>0.35576923076923</v>
      </c>
      <c r="AC600">
        <v>0.125</v>
      </c>
      <c r="AD600">
        <v>168</v>
      </c>
      <c r="AE600">
        <v>7</v>
      </c>
      <c r="AF600">
        <v>24</v>
      </c>
      <c r="AG600" s="3">
        <v>44732</v>
      </c>
    </row>
    <row r="601" spans="1:35" hidden="1" x14ac:dyDescent="0.25">
      <c r="A601" t="s">
        <v>16</v>
      </c>
      <c r="B601" t="s">
        <v>13</v>
      </c>
      <c r="C601" t="s">
        <v>346</v>
      </c>
      <c r="D601" t="s">
        <v>63</v>
      </c>
      <c r="E601">
        <v>669432</v>
      </c>
      <c r="F601" t="s">
        <v>51</v>
      </c>
      <c r="G601">
        <v>1.07</v>
      </c>
      <c r="H601">
        <v>4</v>
      </c>
      <c r="I601" t="s">
        <v>156</v>
      </c>
      <c r="J601" t="s">
        <v>50</v>
      </c>
      <c r="K601">
        <v>624413</v>
      </c>
      <c r="M601">
        <v>104.66</v>
      </c>
      <c r="N601">
        <v>284</v>
      </c>
      <c r="O601">
        <v>198</v>
      </c>
      <c r="P601">
        <v>9.5959595959595953E-2</v>
      </c>
      <c r="Q601">
        <v>19</v>
      </c>
      <c r="R601">
        <v>103.74</v>
      </c>
      <c r="S601">
        <v>68</v>
      </c>
      <c r="T601">
        <v>45</v>
      </c>
      <c r="U601" s="5">
        <v>8.8888888888888892E-2</v>
      </c>
      <c r="V601">
        <v>4</v>
      </c>
      <c r="W601">
        <v>0.30409356725146103</v>
      </c>
      <c r="X601">
        <v>0.11111111111111099</v>
      </c>
      <c r="Y601">
        <v>246</v>
      </c>
      <c r="Z601">
        <v>9</v>
      </c>
      <c r="AA601">
        <v>27.333333333333332</v>
      </c>
      <c r="AB601">
        <v>0.32142857142857101</v>
      </c>
      <c r="AC601">
        <v>0.121428571428571</v>
      </c>
      <c r="AD601">
        <v>189</v>
      </c>
      <c r="AE601">
        <v>8</v>
      </c>
      <c r="AF601">
        <v>23.625</v>
      </c>
      <c r="AG601" s="3">
        <v>44732</v>
      </c>
    </row>
    <row r="602" spans="1:35" hidden="1" x14ac:dyDescent="0.25">
      <c r="A602" t="s">
        <v>11</v>
      </c>
      <c r="B602" t="s">
        <v>64</v>
      </c>
      <c r="C602" t="s">
        <v>344</v>
      </c>
      <c r="D602" t="s">
        <v>63</v>
      </c>
      <c r="E602">
        <v>663460</v>
      </c>
      <c r="F602" t="s">
        <v>51</v>
      </c>
      <c r="G602">
        <v>1.2732300000000001</v>
      </c>
      <c r="H602">
        <v>3</v>
      </c>
      <c r="I602" t="s">
        <v>138</v>
      </c>
      <c r="J602" t="s">
        <v>63</v>
      </c>
      <c r="K602">
        <v>660271</v>
      </c>
      <c r="M602">
        <v>105.92</v>
      </c>
      <c r="N602">
        <v>279</v>
      </c>
      <c r="O602">
        <v>185</v>
      </c>
      <c r="P602">
        <v>7.0270270270270274E-2</v>
      </c>
      <c r="Q602">
        <v>13</v>
      </c>
      <c r="R602">
        <v>103.78</v>
      </c>
      <c r="S602">
        <v>99</v>
      </c>
      <c r="T602">
        <v>65</v>
      </c>
      <c r="U602" s="5">
        <v>4.6153846153846156E-2</v>
      </c>
      <c r="V602">
        <v>3</v>
      </c>
      <c r="W602">
        <v>0.27173913043478198</v>
      </c>
      <c r="X602">
        <v>0.16304347826086901</v>
      </c>
      <c r="Y602">
        <v>134</v>
      </c>
      <c r="Z602">
        <v>5</v>
      </c>
      <c r="AA602">
        <v>26.8</v>
      </c>
      <c r="AB602">
        <v>0.27272727272727199</v>
      </c>
      <c r="AC602">
        <v>0.18181818181818099</v>
      </c>
      <c r="AD602">
        <v>31</v>
      </c>
      <c r="AE602">
        <v>3</v>
      </c>
      <c r="AF602">
        <v>10.333333333333334</v>
      </c>
      <c r="AG602" s="3">
        <v>44732</v>
      </c>
    </row>
    <row r="603" spans="1:35" hidden="1" x14ac:dyDescent="0.25">
      <c r="A603" t="s">
        <v>16</v>
      </c>
      <c r="B603" t="s">
        <v>13</v>
      </c>
      <c r="C603" t="s">
        <v>346</v>
      </c>
      <c r="D603" t="s">
        <v>63</v>
      </c>
      <c r="E603">
        <v>669432</v>
      </c>
      <c r="F603" t="s">
        <v>51</v>
      </c>
      <c r="G603">
        <v>1.07</v>
      </c>
      <c r="H603">
        <v>2</v>
      </c>
      <c r="I603" t="s">
        <v>347</v>
      </c>
      <c r="J603" t="s">
        <v>50</v>
      </c>
      <c r="K603">
        <v>516782</v>
      </c>
      <c r="M603">
        <v>99.44</v>
      </c>
      <c r="N603">
        <v>250</v>
      </c>
      <c r="O603">
        <v>187</v>
      </c>
      <c r="P603">
        <v>3.7433155080213901E-2</v>
      </c>
      <c r="Q603">
        <v>7</v>
      </c>
      <c r="R603">
        <v>102.6</v>
      </c>
      <c r="S603">
        <v>68</v>
      </c>
      <c r="T603">
        <v>47</v>
      </c>
      <c r="U603" s="5">
        <v>6.3829787234042548E-2</v>
      </c>
      <c r="V603">
        <v>3</v>
      </c>
      <c r="W603">
        <v>0.30409356725146103</v>
      </c>
      <c r="X603">
        <v>0.11111111111111099</v>
      </c>
      <c r="Y603">
        <v>246</v>
      </c>
      <c r="Z603">
        <v>9</v>
      </c>
      <c r="AA603">
        <v>27.333333333333332</v>
      </c>
      <c r="AB603">
        <v>0.32142857142857101</v>
      </c>
      <c r="AC603">
        <v>0.121428571428571</v>
      </c>
      <c r="AD603">
        <v>189</v>
      </c>
      <c r="AE603">
        <v>8</v>
      </c>
      <c r="AF603">
        <v>23.625</v>
      </c>
      <c r="AG603" s="3">
        <v>44732</v>
      </c>
    </row>
    <row r="604" spans="1:35" hidden="1" x14ac:dyDescent="0.25">
      <c r="A604" t="s">
        <v>26</v>
      </c>
      <c r="B604" t="s">
        <v>19</v>
      </c>
      <c r="C604" t="s">
        <v>146</v>
      </c>
      <c r="D604" t="s">
        <v>50</v>
      </c>
      <c r="E604">
        <v>502043</v>
      </c>
      <c r="F604" t="s">
        <v>51</v>
      </c>
      <c r="G604">
        <v>0.94175999999999993</v>
      </c>
      <c r="H604">
        <v>3</v>
      </c>
      <c r="I604" t="s">
        <v>197</v>
      </c>
      <c r="J604" t="s">
        <v>50</v>
      </c>
      <c r="K604">
        <v>666969</v>
      </c>
      <c r="M604">
        <v>103.4</v>
      </c>
      <c r="N604">
        <v>271</v>
      </c>
      <c r="O604">
        <v>182</v>
      </c>
      <c r="P604">
        <v>7.1428571428571425E-2</v>
      </c>
      <c r="Q604">
        <v>13</v>
      </c>
      <c r="R604">
        <v>103.16</v>
      </c>
      <c r="S604">
        <v>193</v>
      </c>
      <c r="T604">
        <v>133</v>
      </c>
      <c r="U604" s="5">
        <v>6.7669172932330823E-2</v>
      </c>
      <c r="V604">
        <v>9</v>
      </c>
      <c r="W604">
        <v>0.208530805687203</v>
      </c>
      <c r="X604">
        <v>9.4786729857819899E-2</v>
      </c>
      <c r="Y604">
        <v>295</v>
      </c>
      <c r="Z604">
        <v>7</v>
      </c>
      <c r="AA604">
        <v>42.142857142857146</v>
      </c>
      <c r="AB604">
        <v>0.19642857142857101</v>
      </c>
      <c r="AC604">
        <v>0.125</v>
      </c>
      <c r="AD604">
        <v>163</v>
      </c>
      <c r="AE604">
        <v>6</v>
      </c>
      <c r="AF604">
        <v>27.166666666666668</v>
      </c>
      <c r="AG604" s="3">
        <v>44733</v>
      </c>
    </row>
    <row r="605" spans="1:35" hidden="1" x14ac:dyDescent="0.25">
      <c r="A605" t="s">
        <v>5</v>
      </c>
      <c r="B605" t="s">
        <v>27</v>
      </c>
      <c r="C605" t="s">
        <v>148</v>
      </c>
      <c r="D605" t="s">
        <v>50</v>
      </c>
      <c r="E605">
        <v>592332</v>
      </c>
      <c r="F605" t="s">
        <v>51</v>
      </c>
      <c r="G605">
        <v>1.2275200000000002</v>
      </c>
      <c r="H605">
        <v>2</v>
      </c>
      <c r="I605" t="s">
        <v>292</v>
      </c>
      <c r="J605" t="s">
        <v>50</v>
      </c>
      <c r="K605">
        <v>683734</v>
      </c>
      <c r="M605">
        <v>102.78</v>
      </c>
      <c r="N605">
        <v>202</v>
      </c>
      <c r="O605">
        <v>153</v>
      </c>
      <c r="P605">
        <v>4.5751633986928102E-2</v>
      </c>
      <c r="Q605">
        <v>7</v>
      </c>
      <c r="R605">
        <v>102.4</v>
      </c>
      <c r="S605">
        <v>154</v>
      </c>
      <c r="T605">
        <v>115</v>
      </c>
      <c r="U605" s="5">
        <v>5.2173913043478258E-2</v>
      </c>
      <c r="V605">
        <v>6</v>
      </c>
      <c r="W605">
        <v>0.23611111111111099</v>
      </c>
      <c r="X605">
        <v>0.106481481481481</v>
      </c>
      <c r="Y605">
        <v>307</v>
      </c>
      <c r="Z605">
        <v>2</v>
      </c>
      <c r="AA605">
        <v>153.5</v>
      </c>
      <c r="AB605">
        <v>0.22522522522522501</v>
      </c>
      <c r="AC605">
        <v>0.126126126126126</v>
      </c>
      <c r="AD605">
        <v>170</v>
      </c>
      <c r="AE605">
        <v>1</v>
      </c>
      <c r="AF605">
        <v>170</v>
      </c>
      <c r="AG605" s="3">
        <v>44733</v>
      </c>
    </row>
    <row r="606" spans="1:35" hidden="1" x14ac:dyDescent="0.25">
      <c r="A606" t="s">
        <v>2</v>
      </c>
      <c r="B606" t="s">
        <v>28</v>
      </c>
      <c r="C606" t="s">
        <v>94</v>
      </c>
      <c r="D606" t="s">
        <v>50</v>
      </c>
      <c r="E606">
        <v>607200</v>
      </c>
      <c r="F606" t="s">
        <v>51</v>
      </c>
      <c r="G606">
        <v>1.2465300000000001</v>
      </c>
      <c r="H606">
        <v>3</v>
      </c>
      <c r="I606" t="s">
        <v>122</v>
      </c>
      <c r="J606" t="s">
        <v>38</v>
      </c>
      <c r="K606">
        <v>623993</v>
      </c>
      <c r="M606">
        <v>101.9</v>
      </c>
      <c r="N606">
        <v>260</v>
      </c>
      <c r="O606">
        <v>173</v>
      </c>
      <c r="P606">
        <v>6.9364161849710976E-2</v>
      </c>
      <c r="Q606">
        <v>12</v>
      </c>
      <c r="R606">
        <v>102.6</v>
      </c>
      <c r="S606">
        <v>175</v>
      </c>
      <c r="T606">
        <v>117</v>
      </c>
      <c r="U606" s="5">
        <v>7.6923076923076927E-2</v>
      </c>
      <c r="V606">
        <v>9</v>
      </c>
      <c r="W606">
        <v>0.25</v>
      </c>
      <c r="X606">
        <v>0.11734693877551</v>
      </c>
      <c r="Y606">
        <v>278</v>
      </c>
      <c r="Z606">
        <v>7</v>
      </c>
      <c r="AA606">
        <v>39.714285714285715</v>
      </c>
      <c r="AB606">
        <v>0.30208333333333298</v>
      </c>
      <c r="AC606">
        <v>0.14583333333333301</v>
      </c>
      <c r="AD606">
        <v>132</v>
      </c>
      <c r="AE606">
        <v>4</v>
      </c>
      <c r="AF606">
        <v>33</v>
      </c>
      <c r="AG606" s="3">
        <v>44733</v>
      </c>
    </row>
    <row r="607" spans="1:35" hidden="1" x14ac:dyDescent="0.25">
      <c r="A607" t="s">
        <v>64</v>
      </c>
      <c r="B607" t="s">
        <v>11</v>
      </c>
      <c r="C607" t="s">
        <v>339</v>
      </c>
      <c r="D607" t="s">
        <v>63</v>
      </c>
      <c r="E607">
        <v>672282</v>
      </c>
      <c r="F607" t="s">
        <v>61</v>
      </c>
      <c r="G607">
        <v>1.0264800000000001</v>
      </c>
      <c r="H607">
        <v>3</v>
      </c>
      <c r="I607" t="s">
        <v>70</v>
      </c>
      <c r="J607" t="s">
        <v>50</v>
      </c>
      <c r="K607">
        <v>677951</v>
      </c>
      <c r="L607">
        <v>5.9</v>
      </c>
      <c r="M607">
        <v>104.34</v>
      </c>
      <c r="N607">
        <v>265</v>
      </c>
      <c r="O607">
        <v>183</v>
      </c>
      <c r="P607">
        <v>4.3715846994535519E-2</v>
      </c>
      <c r="Q607">
        <v>8</v>
      </c>
      <c r="R607">
        <v>103.46</v>
      </c>
      <c r="S607">
        <v>67</v>
      </c>
      <c r="T607">
        <v>45</v>
      </c>
      <c r="U607" s="5">
        <v>2.2222222222222223E-2</v>
      </c>
      <c r="V607">
        <v>1</v>
      </c>
      <c r="W607">
        <v>0.309677419354838</v>
      </c>
      <c r="X607">
        <v>0.16774193548387001</v>
      </c>
      <c r="Y607">
        <v>215</v>
      </c>
      <c r="Z607">
        <v>9</v>
      </c>
      <c r="AA607">
        <v>23.888888888888889</v>
      </c>
      <c r="AB607">
        <v>0.30769230769230699</v>
      </c>
      <c r="AC607">
        <v>0.16239316239316201</v>
      </c>
      <c r="AD607">
        <v>164</v>
      </c>
      <c r="AE607">
        <v>6</v>
      </c>
      <c r="AF607">
        <v>27.333333333333332</v>
      </c>
      <c r="AG607" s="3">
        <v>44733</v>
      </c>
      <c r="AH607">
        <v>1</v>
      </c>
      <c r="AI607" t="s">
        <v>416</v>
      </c>
    </row>
    <row r="608" spans="1:35" hidden="1" x14ac:dyDescent="0.25">
      <c r="A608" t="s">
        <v>64</v>
      </c>
      <c r="B608" t="s">
        <v>11</v>
      </c>
      <c r="C608" t="s">
        <v>339</v>
      </c>
      <c r="D608" t="s">
        <v>63</v>
      </c>
      <c r="E608">
        <v>672282</v>
      </c>
      <c r="F608" t="s">
        <v>61</v>
      </c>
      <c r="G608">
        <v>1.0264800000000001</v>
      </c>
      <c r="H608">
        <v>7</v>
      </c>
      <c r="I608" t="s">
        <v>313</v>
      </c>
      <c r="J608" t="s">
        <v>38</v>
      </c>
      <c r="K608">
        <v>467793</v>
      </c>
      <c r="L608">
        <v>7.3</v>
      </c>
      <c r="M608">
        <v>100.6</v>
      </c>
      <c r="N608">
        <v>190</v>
      </c>
      <c r="O608">
        <v>132</v>
      </c>
      <c r="P608">
        <v>2.2727272727272728E-2</v>
      </c>
      <c r="Q608">
        <v>3</v>
      </c>
      <c r="R608">
        <v>105.34</v>
      </c>
      <c r="S608">
        <v>48</v>
      </c>
      <c r="T608">
        <v>35</v>
      </c>
      <c r="U608" s="5">
        <v>0</v>
      </c>
      <c r="V608">
        <v>0</v>
      </c>
      <c r="W608">
        <v>0.309677419354838</v>
      </c>
      <c r="X608">
        <v>0.16774193548387001</v>
      </c>
      <c r="Y608">
        <v>215</v>
      </c>
      <c r="Z608">
        <v>9</v>
      </c>
      <c r="AA608">
        <v>23.888888888888889</v>
      </c>
      <c r="AB608">
        <v>0.30769230769230699</v>
      </c>
      <c r="AC608">
        <v>0.16239316239316201</v>
      </c>
      <c r="AD608">
        <v>164</v>
      </c>
      <c r="AE608">
        <v>6</v>
      </c>
      <c r="AF608">
        <v>27.333333333333332</v>
      </c>
      <c r="AG608" s="3">
        <v>44733</v>
      </c>
      <c r="AH608">
        <v>1</v>
      </c>
    </row>
    <row r="609" spans="1:34" hidden="1" x14ac:dyDescent="0.25">
      <c r="A609" t="s">
        <v>18</v>
      </c>
      <c r="B609" t="s">
        <v>22</v>
      </c>
      <c r="C609" t="s">
        <v>157</v>
      </c>
      <c r="D609" t="s">
        <v>63</v>
      </c>
      <c r="E609">
        <v>594835</v>
      </c>
      <c r="F609" t="s">
        <v>51</v>
      </c>
      <c r="G609">
        <v>0.92168000000000005</v>
      </c>
      <c r="H609">
        <v>1</v>
      </c>
      <c r="I609" t="s">
        <v>107</v>
      </c>
      <c r="J609" t="s">
        <v>50</v>
      </c>
      <c r="K609">
        <v>640461</v>
      </c>
      <c r="M609">
        <v>102.48</v>
      </c>
      <c r="N609">
        <v>174</v>
      </c>
      <c r="O609">
        <v>108</v>
      </c>
      <c r="P609">
        <v>4.6296296296296294E-2</v>
      </c>
      <c r="Q609">
        <v>5</v>
      </c>
      <c r="R609">
        <v>102.78</v>
      </c>
      <c r="S609">
        <v>62</v>
      </c>
      <c r="T609">
        <v>39</v>
      </c>
      <c r="U609" s="5">
        <v>5.128205128205128E-2</v>
      </c>
      <c r="V609">
        <v>2</v>
      </c>
      <c r="W609">
        <v>0.28318584070796399</v>
      </c>
      <c r="X609">
        <v>0.123893805309734</v>
      </c>
      <c r="Y609">
        <v>293</v>
      </c>
      <c r="Z609">
        <v>12</v>
      </c>
      <c r="AA609">
        <v>24.416666666666668</v>
      </c>
      <c r="AB609">
        <v>0.3</v>
      </c>
      <c r="AC609">
        <v>0.122222222222222</v>
      </c>
      <c r="AD609">
        <v>231</v>
      </c>
      <c r="AE609">
        <v>9</v>
      </c>
      <c r="AF609">
        <v>25.666666666666668</v>
      </c>
      <c r="AG609" s="3">
        <v>44733</v>
      </c>
    </row>
    <row r="610" spans="1:34" hidden="1" x14ac:dyDescent="0.25">
      <c r="A610" t="s">
        <v>18</v>
      </c>
      <c r="B610" t="s">
        <v>22</v>
      </c>
      <c r="C610" t="s">
        <v>157</v>
      </c>
      <c r="D610" t="s">
        <v>63</v>
      </c>
      <c r="E610">
        <v>594835</v>
      </c>
      <c r="F610" t="s">
        <v>51</v>
      </c>
      <c r="G610">
        <v>0.92168000000000005</v>
      </c>
      <c r="H610">
        <v>4</v>
      </c>
      <c r="I610" t="s">
        <v>105</v>
      </c>
      <c r="J610" t="s">
        <v>50</v>
      </c>
      <c r="K610">
        <v>542194</v>
      </c>
      <c r="M610">
        <v>103.619999999999</v>
      </c>
      <c r="N610">
        <v>145</v>
      </c>
      <c r="O610">
        <v>103</v>
      </c>
      <c r="P610">
        <v>3.8834951456310676E-2</v>
      </c>
      <c r="Q610">
        <v>4</v>
      </c>
      <c r="R610">
        <v>104.02</v>
      </c>
      <c r="S610">
        <v>67</v>
      </c>
      <c r="T610">
        <v>45</v>
      </c>
      <c r="U610" s="5">
        <v>4.4444444444444446E-2</v>
      </c>
      <c r="V610">
        <v>2</v>
      </c>
      <c r="W610">
        <v>0.28318584070796399</v>
      </c>
      <c r="X610">
        <v>0.123893805309734</v>
      </c>
      <c r="Y610">
        <v>293</v>
      </c>
      <c r="Z610">
        <v>12</v>
      </c>
      <c r="AA610">
        <v>24.416666666666668</v>
      </c>
      <c r="AB610">
        <v>0.3</v>
      </c>
      <c r="AC610">
        <v>0.122222222222222</v>
      </c>
      <c r="AD610">
        <v>231</v>
      </c>
      <c r="AE610">
        <v>9</v>
      </c>
      <c r="AF610">
        <v>25.666666666666668</v>
      </c>
      <c r="AG610" s="3">
        <v>44733</v>
      </c>
    </row>
    <row r="611" spans="1:34" hidden="1" x14ac:dyDescent="0.25">
      <c r="A611" t="s">
        <v>0</v>
      </c>
      <c r="B611" t="s">
        <v>21</v>
      </c>
      <c r="C611" t="s">
        <v>216</v>
      </c>
      <c r="D611" t="s">
        <v>63</v>
      </c>
      <c r="E611">
        <v>640455</v>
      </c>
      <c r="F611" t="s">
        <v>61</v>
      </c>
      <c r="G611">
        <v>0.98980000000000001</v>
      </c>
      <c r="H611">
        <v>4</v>
      </c>
      <c r="I611" t="s">
        <v>119</v>
      </c>
      <c r="J611" t="s">
        <v>50</v>
      </c>
      <c r="K611">
        <v>572233</v>
      </c>
      <c r="M611">
        <v>103.1</v>
      </c>
      <c r="N611">
        <v>269</v>
      </c>
      <c r="O611">
        <v>182</v>
      </c>
      <c r="P611">
        <v>9.8901098901098897E-2</v>
      </c>
      <c r="Q611">
        <v>18</v>
      </c>
      <c r="R611">
        <v>103.34</v>
      </c>
      <c r="S611">
        <v>59</v>
      </c>
      <c r="T611">
        <v>43</v>
      </c>
      <c r="U611" s="5">
        <v>9.3023255813953487E-2</v>
      </c>
      <c r="V611">
        <v>4</v>
      </c>
      <c r="W611">
        <v>0.27918781725888298</v>
      </c>
      <c r="X611">
        <v>0.116751269035533</v>
      </c>
      <c r="Y611">
        <v>298</v>
      </c>
      <c r="Z611">
        <v>10</v>
      </c>
      <c r="AA611">
        <v>29.8</v>
      </c>
      <c r="AB611">
        <v>0.26206896551724101</v>
      </c>
      <c r="AC611">
        <v>0.11724137931034399</v>
      </c>
      <c r="AD611">
        <v>217</v>
      </c>
      <c r="AE611">
        <v>7</v>
      </c>
      <c r="AF611">
        <v>31</v>
      </c>
      <c r="AG611" s="3">
        <v>44733</v>
      </c>
    </row>
    <row r="612" spans="1:34" hidden="1" x14ac:dyDescent="0.25">
      <c r="A612" t="s">
        <v>14</v>
      </c>
      <c r="B612" t="s">
        <v>24</v>
      </c>
      <c r="C612" t="s">
        <v>340</v>
      </c>
      <c r="D612" t="s">
        <v>50</v>
      </c>
      <c r="E612">
        <v>656427</v>
      </c>
      <c r="F612" t="s">
        <v>51</v>
      </c>
      <c r="G612">
        <v>1.06704</v>
      </c>
      <c r="H612">
        <v>1</v>
      </c>
      <c r="I612" t="s">
        <v>181</v>
      </c>
      <c r="J612" t="s">
        <v>63</v>
      </c>
      <c r="K612">
        <v>592885</v>
      </c>
      <c r="M612">
        <v>103.96</v>
      </c>
      <c r="N612">
        <v>285</v>
      </c>
      <c r="O612">
        <v>181</v>
      </c>
      <c r="P612">
        <v>3.8674033149171269E-2</v>
      </c>
      <c r="Q612">
        <v>7</v>
      </c>
      <c r="R612">
        <v>104.24</v>
      </c>
      <c r="S612">
        <v>198</v>
      </c>
      <c r="T612">
        <v>118</v>
      </c>
      <c r="U612" s="5">
        <v>4.2372881355932202E-2</v>
      </c>
      <c r="V612">
        <v>5</v>
      </c>
      <c r="W612">
        <v>0.11111111111111099</v>
      </c>
      <c r="X612">
        <v>0.11111111111111099</v>
      </c>
      <c r="Y612">
        <v>15</v>
      </c>
      <c r="Z612">
        <v>0</v>
      </c>
      <c r="AA612">
        <v>0</v>
      </c>
      <c r="AB612">
        <v>0.125</v>
      </c>
      <c r="AC612">
        <v>0.125</v>
      </c>
      <c r="AD612">
        <v>11</v>
      </c>
      <c r="AE612">
        <v>0</v>
      </c>
      <c r="AF612">
        <v>0</v>
      </c>
      <c r="AG612" s="3">
        <v>44733</v>
      </c>
    </row>
    <row r="613" spans="1:34" hidden="1" x14ac:dyDescent="0.25">
      <c r="A613" t="s">
        <v>18</v>
      </c>
      <c r="B613" t="s">
        <v>22</v>
      </c>
      <c r="C613" t="s">
        <v>157</v>
      </c>
      <c r="D613" t="s">
        <v>63</v>
      </c>
      <c r="E613">
        <v>594835</v>
      </c>
      <c r="F613" t="s">
        <v>51</v>
      </c>
      <c r="G613">
        <v>0.92168000000000005</v>
      </c>
      <c r="H613">
        <v>9</v>
      </c>
      <c r="I613" t="s">
        <v>287</v>
      </c>
      <c r="J613" t="s">
        <v>50</v>
      </c>
      <c r="K613">
        <v>665506</v>
      </c>
      <c r="M613">
        <v>102.3</v>
      </c>
      <c r="N613">
        <v>193</v>
      </c>
      <c r="O613">
        <v>132</v>
      </c>
      <c r="P613">
        <v>1.5151515151515152E-2</v>
      </c>
      <c r="Q613">
        <v>2</v>
      </c>
      <c r="R613">
        <v>103.2</v>
      </c>
      <c r="S613">
        <v>60</v>
      </c>
      <c r="T613">
        <v>47</v>
      </c>
      <c r="U613" s="5">
        <v>0</v>
      </c>
      <c r="V613">
        <v>0</v>
      </c>
      <c r="W613">
        <v>0.28318584070796399</v>
      </c>
      <c r="X613">
        <v>0.123893805309734</v>
      </c>
      <c r="Y613">
        <v>293</v>
      </c>
      <c r="Z613">
        <v>12</v>
      </c>
      <c r="AA613">
        <v>24.416666666666668</v>
      </c>
      <c r="AB613">
        <v>0.3</v>
      </c>
      <c r="AC613">
        <v>0.122222222222222</v>
      </c>
      <c r="AD613">
        <v>231</v>
      </c>
      <c r="AE613">
        <v>9</v>
      </c>
      <c r="AF613">
        <v>25.666666666666668</v>
      </c>
      <c r="AG613" s="3">
        <v>44733</v>
      </c>
    </row>
    <row r="614" spans="1:34" hidden="1" x14ac:dyDescent="0.25">
      <c r="A614" t="s">
        <v>22</v>
      </c>
      <c r="B614" t="s">
        <v>18</v>
      </c>
      <c r="C614" t="s">
        <v>160</v>
      </c>
      <c r="D614" t="s">
        <v>50</v>
      </c>
      <c r="E614">
        <v>621076</v>
      </c>
      <c r="F614" t="s">
        <v>61</v>
      </c>
      <c r="G614">
        <v>0.92168000000000005</v>
      </c>
      <c r="H614">
        <v>5</v>
      </c>
      <c r="I614" t="s">
        <v>76</v>
      </c>
      <c r="J614" t="s">
        <v>50</v>
      </c>
      <c r="K614">
        <v>553993</v>
      </c>
      <c r="L614">
        <v>3.8</v>
      </c>
      <c r="M614">
        <v>102.44</v>
      </c>
      <c r="N614">
        <v>284</v>
      </c>
      <c r="O614">
        <v>157</v>
      </c>
      <c r="P614">
        <v>7.6433121019108277E-2</v>
      </c>
      <c r="Q614">
        <v>12</v>
      </c>
      <c r="R614">
        <v>102.5</v>
      </c>
      <c r="S614">
        <v>215</v>
      </c>
      <c r="T614">
        <v>124</v>
      </c>
      <c r="U614" s="5">
        <v>8.0645161290322578E-2</v>
      </c>
      <c r="V614">
        <v>10</v>
      </c>
      <c r="W614">
        <v>0.308823529411764</v>
      </c>
      <c r="X614">
        <v>0.13235294117647001</v>
      </c>
      <c r="Y614">
        <v>184</v>
      </c>
      <c r="Z614">
        <v>10</v>
      </c>
      <c r="AA614">
        <v>18.399999999999999</v>
      </c>
      <c r="AB614">
        <v>0.35384615384615298</v>
      </c>
      <c r="AC614">
        <v>0.138461538461538</v>
      </c>
      <c r="AD614">
        <v>91</v>
      </c>
      <c r="AE614">
        <v>4</v>
      </c>
      <c r="AF614">
        <v>22.75</v>
      </c>
      <c r="AG614" s="3">
        <v>44733</v>
      </c>
      <c r="AH614">
        <v>1</v>
      </c>
    </row>
    <row r="615" spans="1:34" hidden="1" x14ac:dyDescent="0.25">
      <c r="A615" t="s">
        <v>25</v>
      </c>
      <c r="B615" t="s">
        <v>17</v>
      </c>
      <c r="C615" t="s">
        <v>301</v>
      </c>
      <c r="D615" t="s">
        <v>63</v>
      </c>
      <c r="E615">
        <v>641482</v>
      </c>
      <c r="F615" t="s">
        <v>51</v>
      </c>
      <c r="G615">
        <v>0.90544999999999998</v>
      </c>
      <c r="H615">
        <v>3</v>
      </c>
      <c r="I615" t="s">
        <v>80</v>
      </c>
      <c r="J615" t="s">
        <v>50</v>
      </c>
      <c r="K615">
        <v>623912</v>
      </c>
      <c r="L615">
        <v>5.3</v>
      </c>
      <c r="M615">
        <v>104.039999999999</v>
      </c>
      <c r="N615">
        <v>173</v>
      </c>
      <c r="O615">
        <v>141</v>
      </c>
      <c r="P615">
        <v>1.4184397163120567E-2</v>
      </c>
      <c r="Q615">
        <v>2</v>
      </c>
      <c r="R615">
        <v>102.8</v>
      </c>
      <c r="S615">
        <v>58</v>
      </c>
      <c r="T615">
        <v>46</v>
      </c>
      <c r="U615" s="5">
        <v>0</v>
      </c>
      <c r="V615">
        <v>0</v>
      </c>
      <c r="W615">
        <v>0.305084745762711</v>
      </c>
      <c r="X615">
        <v>0.107344632768361</v>
      </c>
      <c r="Y615">
        <v>270</v>
      </c>
      <c r="Z615">
        <v>6</v>
      </c>
      <c r="AA615">
        <v>45</v>
      </c>
      <c r="AB615">
        <v>0.31210191082802502</v>
      </c>
      <c r="AC615">
        <v>0.10828025477707</v>
      </c>
      <c r="AD615">
        <v>237</v>
      </c>
      <c r="AE615">
        <v>5</v>
      </c>
      <c r="AF615">
        <v>47.4</v>
      </c>
      <c r="AG615" s="3">
        <v>44733</v>
      </c>
      <c r="AH615">
        <v>1</v>
      </c>
    </row>
    <row r="616" spans="1:34" hidden="1" x14ac:dyDescent="0.25">
      <c r="A616" t="s">
        <v>16</v>
      </c>
      <c r="B616" t="s">
        <v>10</v>
      </c>
      <c r="C616" t="s">
        <v>134</v>
      </c>
      <c r="D616" t="s">
        <v>50</v>
      </c>
      <c r="E616">
        <v>664353</v>
      </c>
      <c r="F616" t="s">
        <v>61</v>
      </c>
      <c r="G616">
        <v>1.11216</v>
      </c>
      <c r="H616">
        <v>8</v>
      </c>
      <c r="I616" t="s">
        <v>341</v>
      </c>
      <c r="J616" t="s">
        <v>50</v>
      </c>
      <c r="K616">
        <v>605204</v>
      </c>
      <c r="M616">
        <v>106.6</v>
      </c>
      <c r="N616">
        <v>154</v>
      </c>
      <c r="O616">
        <v>90</v>
      </c>
      <c r="P616">
        <v>2.2222222222222223E-2</v>
      </c>
      <c r="Q616">
        <v>2</v>
      </c>
      <c r="R616">
        <v>106.6</v>
      </c>
      <c r="S616">
        <v>82</v>
      </c>
      <c r="T616">
        <v>52</v>
      </c>
      <c r="U616" s="5">
        <v>1.9230769230769232E-2</v>
      </c>
      <c r="V616">
        <v>1</v>
      </c>
      <c r="W616">
        <v>0.27906976744186002</v>
      </c>
      <c r="X616">
        <v>0.13023255813953399</v>
      </c>
      <c r="Y616">
        <v>276</v>
      </c>
      <c r="Z616">
        <v>12</v>
      </c>
      <c r="AA616">
        <v>23</v>
      </c>
      <c r="AB616">
        <v>0.23529411764705799</v>
      </c>
      <c r="AC616">
        <v>0.13445378151260501</v>
      </c>
      <c r="AD616">
        <v>150</v>
      </c>
      <c r="AE616">
        <v>9</v>
      </c>
      <c r="AF616">
        <v>16.666666666666668</v>
      </c>
      <c r="AG616" s="3">
        <v>44733</v>
      </c>
    </row>
    <row r="617" spans="1:34" hidden="1" x14ac:dyDescent="0.25">
      <c r="A617" t="s">
        <v>11</v>
      </c>
      <c r="B617" t="s">
        <v>64</v>
      </c>
      <c r="C617" t="s">
        <v>209</v>
      </c>
      <c r="D617" t="s">
        <v>50</v>
      </c>
      <c r="E617">
        <v>669169</v>
      </c>
      <c r="F617" t="s">
        <v>51</v>
      </c>
      <c r="G617">
        <v>1.2732300000000001</v>
      </c>
      <c r="H617">
        <v>4</v>
      </c>
      <c r="I617" t="s">
        <v>139</v>
      </c>
      <c r="J617" t="s">
        <v>63</v>
      </c>
      <c r="K617">
        <v>665120</v>
      </c>
      <c r="L617">
        <v>4.0999999999999996</v>
      </c>
      <c r="M617">
        <v>103</v>
      </c>
      <c r="N617">
        <v>258</v>
      </c>
      <c r="O617">
        <v>167</v>
      </c>
      <c r="P617">
        <v>7.1856287425149698E-2</v>
      </c>
      <c r="Q617">
        <v>12</v>
      </c>
      <c r="R617">
        <v>103</v>
      </c>
      <c r="S617">
        <v>191</v>
      </c>
      <c r="T617">
        <v>120</v>
      </c>
      <c r="U617" s="5">
        <v>8.3333333333333329E-2</v>
      </c>
      <c r="V617">
        <v>10</v>
      </c>
      <c r="W617">
        <v>0.27027027027027001</v>
      </c>
      <c r="X617">
        <v>0.153153153153153</v>
      </c>
      <c r="Y617">
        <v>159</v>
      </c>
      <c r="Z617">
        <v>5</v>
      </c>
      <c r="AA617">
        <v>31.8</v>
      </c>
      <c r="AB617">
        <v>0.28301886792452802</v>
      </c>
      <c r="AC617">
        <v>0.169811320754716</v>
      </c>
      <c r="AD617">
        <v>77</v>
      </c>
      <c r="AE617">
        <v>5</v>
      </c>
      <c r="AF617">
        <v>15.4</v>
      </c>
      <c r="AG617" s="3">
        <v>44733</v>
      </c>
      <c r="AH617">
        <v>1</v>
      </c>
    </row>
    <row r="618" spans="1:34" hidden="1" x14ac:dyDescent="0.25">
      <c r="A618" t="s">
        <v>23</v>
      </c>
      <c r="B618" t="s">
        <v>1</v>
      </c>
      <c r="C618" t="s">
        <v>123</v>
      </c>
      <c r="D618" t="s">
        <v>50</v>
      </c>
      <c r="E618">
        <v>675911</v>
      </c>
      <c r="F618" t="s">
        <v>61</v>
      </c>
      <c r="G618">
        <v>0.97888000000000008</v>
      </c>
      <c r="H618">
        <v>4</v>
      </c>
      <c r="I618" t="s">
        <v>196</v>
      </c>
      <c r="J618" t="s">
        <v>63</v>
      </c>
      <c r="K618">
        <v>592626</v>
      </c>
      <c r="L618">
        <v>4.5999999999999996</v>
      </c>
      <c r="M618">
        <v>105.08</v>
      </c>
      <c r="N618">
        <v>188</v>
      </c>
      <c r="O618">
        <v>125</v>
      </c>
      <c r="P618">
        <v>0.112</v>
      </c>
      <c r="Q618">
        <v>14</v>
      </c>
      <c r="R618">
        <v>105.3</v>
      </c>
      <c r="S618">
        <v>168</v>
      </c>
      <c r="T618">
        <v>113</v>
      </c>
      <c r="U618" s="5">
        <v>0.11504424778761062</v>
      </c>
      <c r="V618">
        <v>13</v>
      </c>
      <c r="W618">
        <v>0.25287356321839</v>
      </c>
      <c r="X618">
        <v>8.04597701149425E-2</v>
      </c>
      <c r="Y618">
        <v>176</v>
      </c>
      <c r="Z618">
        <v>2</v>
      </c>
      <c r="AA618">
        <v>88</v>
      </c>
      <c r="AB618">
        <v>0.30909090909090903</v>
      </c>
      <c r="AC618">
        <v>0.109090909090909</v>
      </c>
      <c r="AD618">
        <v>98</v>
      </c>
      <c r="AE618">
        <v>2</v>
      </c>
      <c r="AF618">
        <v>49</v>
      </c>
      <c r="AG618" s="3">
        <v>44733</v>
      </c>
      <c r="AH618">
        <v>1</v>
      </c>
    </row>
    <row r="619" spans="1:34" hidden="1" x14ac:dyDescent="0.25">
      <c r="A619" t="s">
        <v>21</v>
      </c>
      <c r="B619" t="s">
        <v>0</v>
      </c>
      <c r="C619" t="s">
        <v>343</v>
      </c>
      <c r="D619" t="s">
        <v>50</v>
      </c>
      <c r="E619">
        <v>668678</v>
      </c>
      <c r="F619" t="s">
        <v>51</v>
      </c>
      <c r="G619">
        <v>0.98980000000000001</v>
      </c>
      <c r="H619">
        <v>7</v>
      </c>
      <c r="I619" t="s">
        <v>145</v>
      </c>
      <c r="J619" t="s">
        <v>50</v>
      </c>
      <c r="K619">
        <v>595751</v>
      </c>
      <c r="M619">
        <v>105</v>
      </c>
      <c r="N619">
        <v>128</v>
      </c>
      <c r="O619">
        <v>79</v>
      </c>
      <c r="P619">
        <v>6.3291139240506333E-2</v>
      </c>
      <c r="Q619">
        <v>5</v>
      </c>
      <c r="R619">
        <v>103.6</v>
      </c>
      <c r="S619">
        <v>104</v>
      </c>
      <c r="T619">
        <v>67</v>
      </c>
      <c r="U619" s="5">
        <v>2.9850746268656716E-2</v>
      </c>
      <c r="V619">
        <v>2</v>
      </c>
      <c r="W619">
        <v>0.23888888888888801</v>
      </c>
      <c r="X619">
        <v>9.44444444444444E-2</v>
      </c>
      <c r="Y619">
        <v>265</v>
      </c>
      <c r="Z619">
        <v>6</v>
      </c>
      <c r="AA619">
        <v>44.166666666666664</v>
      </c>
      <c r="AB619">
        <v>0.282608695652173</v>
      </c>
      <c r="AC619">
        <v>0.108695652173913</v>
      </c>
      <c r="AD619">
        <v>144</v>
      </c>
      <c r="AE619">
        <v>3</v>
      </c>
      <c r="AF619">
        <v>48</v>
      </c>
      <c r="AG619" s="3">
        <v>44733</v>
      </c>
    </row>
    <row r="620" spans="1:34" hidden="1" x14ac:dyDescent="0.25">
      <c r="A620" t="s">
        <v>5</v>
      </c>
      <c r="B620" t="s">
        <v>27</v>
      </c>
      <c r="C620" t="s">
        <v>148</v>
      </c>
      <c r="D620" t="s">
        <v>50</v>
      </c>
      <c r="E620">
        <v>592332</v>
      </c>
      <c r="F620" t="s">
        <v>51</v>
      </c>
      <c r="G620">
        <v>1.2275200000000002</v>
      </c>
      <c r="H620">
        <v>4</v>
      </c>
      <c r="I620" t="s">
        <v>268</v>
      </c>
      <c r="J620" t="s">
        <v>50</v>
      </c>
      <c r="K620">
        <v>547989</v>
      </c>
      <c r="M620">
        <v>104.38</v>
      </c>
      <c r="N620">
        <v>279</v>
      </c>
      <c r="O620">
        <v>195</v>
      </c>
      <c r="P620">
        <v>4.6153846153846156E-2</v>
      </c>
      <c r="Q620">
        <v>9</v>
      </c>
      <c r="R620">
        <v>104.179999999999</v>
      </c>
      <c r="S620">
        <v>223</v>
      </c>
      <c r="T620">
        <v>159</v>
      </c>
      <c r="U620" s="5">
        <v>3.7735849056603772E-2</v>
      </c>
      <c r="V620">
        <v>6</v>
      </c>
      <c r="W620">
        <v>0.23611111111111099</v>
      </c>
      <c r="X620">
        <v>0.106481481481481</v>
      </c>
      <c r="Y620">
        <v>307</v>
      </c>
      <c r="Z620">
        <v>2</v>
      </c>
      <c r="AA620">
        <v>153.5</v>
      </c>
      <c r="AB620">
        <v>0.22522522522522501</v>
      </c>
      <c r="AC620">
        <v>0.126126126126126</v>
      </c>
      <c r="AD620">
        <v>170</v>
      </c>
      <c r="AE620">
        <v>1</v>
      </c>
      <c r="AF620">
        <v>170</v>
      </c>
      <c r="AG620" s="3">
        <v>44733</v>
      </c>
    </row>
    <row r="621" spans="1:34" hidden="1" x14ac:dyDescent="0.25">
      <c r="A621" t="s">
        <v>28</v>
      </c>
      <c r="B621" t="s">
        <v>2</v>
      </c>
      <c r="C621" t="s">
        <v>141</v>
      </c>
      <c r="D621" t="s">
        <v>50</v>
      </c>
      <c r="E621">
        <v>543475</v>
      </c>
      <c r="F621" t="s">
        <v>61</v>
      </c>
      <c r="G621">
        <v>1.2465300000000001</v>
      </c>
      <c r="H621">
        <v>3</v>
      </c>
      <c r="I621" t="s">
        <v>307</v>
      </c>
      <c r="J621" t="s">
        <v>38</v>
      </c>
      <c r="K621">
        <v>605137</v>
      </c>
      <c r="M621">
        <v>101.5</v>
      </c>
      <c r="N621">
        <v>287</v>
      </c>
      <c r="O621">
        <v>212</v>
      </c>
      <c r="P621">
        <v>5.1886792452830191E-2</v>
      </c>
      <c r="Q621">
        <v>11</v>
      </c>
      <c r="R621">
        <v>103.6</v>
      </c>
      <c r="S621">
        <v>184</v>
      </c>
      <c r="T621">
        <v>131</v>
      </c>
      <c r="U621" s="5">
        <v>5.3435114503816793E-2</v>
      </c>
      <c r="V621">
        <v>7</v>
      </c>
      <c r="W621">
        <v>0.22844827586206801</v>
      </c>
      <c r="X621">
        <v>0.107758620689655</v>
      </c>
      <c r="Y621">
        <v>323</v>
      </c>
      <c r="Z621">
        <v>10</v>
      </c>
      <c r="AA621">
        <v>32.299999999999997</v>
      </c>
      <c r="AB621">
        <v>0.247311827956989</v>
      </c>
      <c r="AC621">
        <v>0.15053763440860199</v>
      </c>
      <c r="AD621">
        <v>138</v>
      </c>
      <c r="AE621">
        <v>6</v>
      </c>
      <c r="AF621">
        <v>23</v>
      </c>
      <c r="AG621" s="3">
        <v>44733</v>
      </c>
    </row>
    <row r="622" spans="1:34" hidden="1" x14ac:dyDescent="0.25">
      <c r="A622" t="s">
        <v>28</v>
      </c>
      <c r="B622" t="s">
        <v>2</v>
      </c>
      <c r="C622" t="s">
        <v>141</v>
      </c>
      <c r="D622" t="s">
        <v>50</v>
      </c>
      <c r="E622">
        <v>543475</v>
      </c>
      <c r="F622" t="s">
        <v>61</v>
      </c>
      <c r="G622">
        <v>1.2465300000000001</v>
      </c>
      <c r="H622">
        <v>2</v>
      </c>
      <c r="I622" t="s">
        <v>306</v>
      </c>
      <c r="J622" t="s">
        <v>63</v>
      </c>
      <c r="K622">
        <v>665742</v>
      </c>
      <c r="M622">
        <v>102.56</v>
      </c>
      <c r="N622">
        <v>298</v>
      </c>
      <c r="O622">
        <v>197</v>
      </c>
      <c r="P622">
        <v>7.1065989847715741E-2</v>
      </c>
      <c r="Q622">
        <v>14</v>
      </c>
      <c r="R622">
        <v>102.34</v>
      </c>
      <c r="S622">
        <v>185</v>
      </c>
      <c r="T622">
        <v>123</v>
      </c>
      <c r="U622" s="5">
        <v>8.1300813008130079E-2</v>
      </c>
      <c r="V622">
        <v>10</v>
      </c>
      <c r="W622">
        <v>0.22844827586206801</v>
      </c>
      <c r="X622">
        <v>0.107758620689655</v>
      </c>
      <c r="Y622">
        <v>323</v>
      </c>
      <c r="Z622">
        <v>10</v>
      </c>
      <c r="AA622">
        <v>32.299999999999997</v>
      </c>
      <c r="AB622">
        <v>0.247311827956989</v>
      </c>
      <c r="AC622">
        <v>0.15053763440860199</v>
      </c>
      <c r="AD622">
        <v>138</v>
      </c>
      <c r="AE622">
        <v>6</v>
      </c>
      <c r="AF622">
        <v>23</v>
      </c>
      <c r="AG622" s="3">
        <v>44733</v>
      </c>
    </row>
    <row r="623" spans="1:34" hidden="1" x14ac:dyDescent="0.25">
      <c r="A623" t="s">
        <v>22</v>
      </c>
      <c r="B623" t="s">
        <v>18</v>
      </c>
      <c r="C623" t="s">
        <v>160</v>
      </c>
      <c r="D623" t="s">
        <v>50</v>
      </c>
      <c r="E623">
        <v>621076</v>
      </c>
      <c r="F623" t="s">
        <v>61</v>
      </c>
      <c r="G623">
        <v>0.92168000000000005</v>
      </c>
      <c r="H623">
        <v>3</v>
      </c>
      <c r="I623" t="s">
        <v>75</v>
      </c>
      <c r="J623" t="s">
        <v>50</v>
      </c>
      <c r="K623">
        <v>677594</v>
      </c>
      <c r="L623">
        <v>4.0999999999999996</v>
      </c>
      <c r="M623">
        <v>106.1</v>
      </c>
      <c r="N623">
        <v>275</v>
      </c>
      <c r="O623">
        <v>170</v>
      </c>
      <c r="P623">
        <v>4.7058823529411764E-2</v>
      </c>
      <c r="Q623">
        <v>8</v>
      </c>
      <c r="R623">
        <v>105.8</v>
      </c>
      <c r="S623">
        <v>206</v>
      </c>
      <c r="T623">
        <v>128</v>
      </c>
      <c r="U623" s="5">
        <v>4.6875E-2</v>
      </c>
      <c r="V623">
        <v>6</v>
      </c>
      <c r="W623">
        <v>0.308823529411764</v>
      </c>
      <c r="X623">
        <v>0.13235294117647001</v>
      </c>
      <c r="Y623">
        <v>184</v>
      </c>
      <c r="Z623">
        <v>10</v>
      </c>
      <c r="AA623">
        <v>18.399999999999999</v>
      </c>
      <c r="AB623">
        <v>0.35384615384615298</v>
      </c>
      <c r="AC623">
        <v>0.138461538461538</v>
      </c>
      <c r="AD623">
        <v>91</v>
      </c>
      <c r="AE623">
        <v>4</v>
      </c>
      <c r="AF623">
        <v>22.75</v>
      </c>
      <c r="AG623" s="3">
        <v>44733</v>
      </c>
      <c r="AH623">
        <v>1</v>
      </c>
    </row>
    <row r="624" spans="1:34" hidden="1" x14ac:dyDescent="0.25">
      <c r="A624" t="s">
        <v>0</v>
      </c>
      <c r="B624" t="s">
        <v>21</v>
      </c>
      <c r="C624" t="s">
        <v>216</v>
      </c>
      <c r="D624" t="s">
        <v>63</v>
      </c>
      <c r="E624">
        <v>640455</v>
      </c>
      <c r="F624" t="s">
        <v>61</v>
      </c>
      <c r="G624">
        <v>0.98980000000000001</v>
      </c>
      <c r="H624">
        <v>3</v>
      </c>
      <c r="I624" t="s">
        <v>118</v>
      </c>
      <c r="J624" t="s">
        <v>38</v>
      </c>
      <c r="K624">
        <v>606466</v>
      </c>
      <c r="M624">
        <v>101.94</v>
      </c>
      <c r="N624">
        <v>248</v>
      </c>
      <c r="O624">
        <v>179</v>
      </c>
      <c r="P624">
        <v>2.23463687150838E-2</v>
      </c>
      <c r="Q624">
        <v>4</v>
      </c>
      <c r="R624">
        <v>106.94</v>
      </c>
      <c r="S624">
        <v>57</v>
      </c>
      <c r="T624">
        <v>45</v>
      </c>
      <c r="U624" s="5">
        <v>0</v>
      </c>
      <c r="V624">
        <v>0</v>
      </c>
      <c r="W624">
        <v>0.27918781725888298</v>
      </c>
      <c r="X624">
        <v>0.116751269035533</v>
      </c>
      <c r="Y624">
        <v>298</v>
      </c>
      <c r="Z624">
        <v>10</v>
      </c>
      <c r="AA624">
        <v>29.8</v>
      </c>
      <c r="AB624">
        <v>0.26206896551724101</v>
      </c>
      <c r="AC624">
        <v>0.11724137931034399</v>
      </c>
      <c r="AD624">
        <v>217</v>
      </c>
      <c r="AE624">
        <v>7</v>
      </c>
      <c r="AF624">
        <v>31</v>
      </c>
      <c r="AG624" s="3">
        <v>44733</v>
      </c>
    </row>
    <row r="625" spans="1:35" hidden="1" x14ac:dyDescent="0.25">
      <c r="A625" t="s">
        <v>19</v>
      </c>
      <c r="B625" t="s">
        <v>26</v>
      </c>
      <c r="C625" t="s">
        <v>342</v>
      </c>
      <c r="D625" t="s">
        <v>63</v>
      </c>
      <c r="E625">
        <v>527048</v>
      </c>
      <c r="F625" t="s">
        <v>61</v>
      </c>
      <c r="G625">
        <v>0.93194999999999995</v>
      </c>
      <c r="H625">
        <v>1</v>
      </c>
      <c r="I625" t="s">
        <v>109</v>
      </c>
      <c r="J625" t="s">
        <v>63</v>
      </c>
      <c r="K625">
        <v>656941</v>
      </c>
      <c r="M625">
        <v>105.34</v>
      </c>
      <c r="N625">
        <v>287</v>
      </c>
      <c r="O625">
        <v>157</v>
      </c>
      <c r="P625">
        <v>0.11464968152866242</v>
      </c>
      <c r="Q625">
        <v>18</v>
      </c>
      <c r="R625">
        <v>103.66</v>
      </c>
      <c r="S625">
        <v>111</v>
      </c>
      <c r="T625">
        <v>54</v>
      </c>
      <c r="U625" s="5">
        <v>0.1111111111111111</v>
      </c>
      <c r="V625">
        <v>6</v>
      </c>
      <c r="W625">
        <v>0.23140495867768501</v>
      </c>
      <c r="X625">
        <v>7.8512396694214795E-2</v>
      </c>
      <c r="Y625">
        <v>328</v>
      </c>
      <c r="Z625">
        <v>2</v>
      </c>
      <c r="AA625">
        <v>164</v>
      </c>
      <c r="AB625">
        <v>0.19148936170212699</v>
      </c>
      <c r="AC625">
        <v>0.10638297872340401</v>
      </c>
      <c r="AD625">
        <v>59</v>
      </c>
      <c r="AE625">
        <v>0</v>
      </c>
      <c r="AF625">
        <v>0</v>
      </c>
      <c r="AG625" s="3">
        <v>44733</v>
      </c>
    </row>
    <row r="626" spans="1:35" hidden="1" x14ac:dyDescent="0.25">
      <c r="A626" t="s">
        <v>10</v>
      </c>
      <c r="B626" t="s">
        <v>16</v>
      </c>
      <c r="C626" t="s">
        <v>234</v>
      </c>
      <c r="D626" t="s">
        <v>50</v>
      </c>
      <c r="E626">
        <v>592866</v>
      </c>
      <c r="F626" t="s">
        <v>51</v>
      </c>
      <c r="G626">
        <v>1.0625100000000001</v>
      </c>
      <c r="H626">
        <v>5</v>
      </c>
      <c r="I626" t="s">
        <v>68</v>
      </c>
      <c r="J626" t="s">
        <v>63</v>
      </c>
      <c r="K626">
        <v>663656</v>
      </c>
      <c r="M626">
        <v>102.1</v>
      </c>
      <c r="N626">
        <v>248</v>
      </c>
      <c r="O626">
        <v>175</v>
      </c>
      <c r="P626">
        <v>7.4285714285714288E-2</v>
      </c>
      <c r="Q626">
        <v>13</v>
      </c>
      <c r="R626">
        <v>102.1</v>
      </c>
      <c r="S626">
        <v>169</v>
      </c>
      <c r="T626">
        <v>114</v>
      </c>
      <c r="U626" s="5">
        <v>7.0175438596491224E-2</v>
      </c>
      <c r="V626">
        <v>8</v>
      </c>
      <c r="W626">
        <v>0.25454545454545402</v>
      </c>
      <c r="X626">
        <v>0.145454545454545</v>
      </c>
      <c r="Y626">
        <v>151</v>
      </c>
      <c r="Z626">
        <v>4</v>
      </c>
      <c r="AA626">
        <v>37.75</v>
      </c>
      <c r="AB626">
        <v>0.225806451612903</v>
      </c>
      <c r="AC626">
        <v>0.112903225806451</v>
      </c>
      <c r="AD626">
        <v>70</v>
      </c>
      <c r="AE626">
        <v>0</v>
      </c>
      <c r="AF626">
        <v>0</v>
      </c>
      <c r="AG626" s="3">
        <v>44733</v>
      </c>
    </row>
    <row r="627" spans="1:35" hidden="1" x14ac:dyDescent="0.25">
      <c r="A627" t="s">
        <v>28</v>
      </c>
      <c r="B627" t="s">
        <v>2</v>
      </c>
      <c r="C627" t="s">
        <v>141</v>
      </c>
      <c r="D627" t="s">
        <v>50</v>
      </c>
      <c r="E627">
        <v>543475</v>
      </c>
      <c r="F627" t="s">
        <v>61</v>
      </c>
      <c r="G627">
        <v>1.2465300000000001</v>
      </c>
      <c r="H627">
        <v>5</v>
      </c>
      <c r="I627" t="s">
        <v>65</v>
      </c>
      <c r="J627" t="s">
        <v>63</v>
      </c>
      <c r="K627">
        <v>671277</v>
      </c>
      <c r="M627">
        <v>101.82</v>
      </c>
      <c r="N627">
        <v>78</v>
      </c>
      <c r="O627">
        <v>60</v>
      </c>
      <c r="P627">
        <v>3.3333333333333333E-2</v>
      </c>
      <c r="Q627">
        <v>2</v>
      </c>
      <c r="R627">
        <v>102.16</v>
      </c>
      <c r="S627">
        <v>56</v>
      </c>
      <c r="T627">
        <v>44</v>
      </c>
      <c r="U627" s="5">
        <v>4.5454545454545456E-2</v>
      </c>
      <c r="V627">
        <v>2</v>
      </c>
      <c r="W627">
        <v>0.22844827586206801</v>
      </c>
      <c r="X627">
        <v>0.107758620689655</v>
      </c>
      <c r="Y627">
        <v>323</v>
      </c>
      <c r="Z627">
        <v>10</v>
      </c>
      <c r="AA627">
        <v>32.299999999999997</v>
      </c>
      <c r="AB627">
        <v>0.247311827956989</v>
      </c>
      <c r="AC627">
        <v>0.15053763440860199</v>
      </c>
      <c r="AD627">
        <v>138</v>
      </c>
      <c r="AE627">
        <v>6</v>
      </c>
      <c r="AF627">
        <v>23</v>
      </c>
      <c r="AG627" s="3">
        <v>44733</v>
      </c>
    </row>
    <row r="628" spans="1:35" hidden="1" x14ac:dyDescent="0.25">
      <c r="A628" t="s">
        <v>5</v>
      </c>
      <c r="B628" t="s">
        <v>27</v>
      </c>
      <c r="C628" t="s">
        <v>148</v>
      </c>
      <c r="D628" t="s">
        <v>50</v>
      </c>
      <c r="E628">
        <v>592332</v>
      </c>
      <c r="F628" t="s">
        <v>51</v>
      </c>
      <c r="G628">
        <v>1.2275200000000002</v>
      </c>
      <c r="H628">
        <v>3</v>
      </c>
      <c r="I628" t="s">
        <v>267</v>
      </c>
      <c r="J628" t="s">
        <v>50</v>
      </c>
      <c r="K628">
        <v>673357</v>
      </c>
      <c r="M628">
        <v>101.98</v>
      </c>
      <c r="N628">
        <v>225</v>
      </c>
      <c r="O628">
        <v>175</v>
      </c>
      <c r="P628">
        <v>0.04</v>
      </c>
      <c r="Q628">
        <v>7</v>
      </c>
      <c r="R628">
        <v>102.36</v>
      </c>
      <c r="S628">
        <v>172</v>
      </c>
      <c r="T628">
        <v>137</v>
      </c>
      <c r="U628" s="5">
        <v>3.6496350364963501E-2</v>
      </c>
      <c r="V628">
        <v>5</v>
      </c>
      <c r="W628">
        <v>0.23611111111111099</v>
      </c>
      <c r="X628">
        <v>0.106481481481481</v>
      </c>
      <c r="Y628">
        <v>307</v>
      </c>
      <c r="Z628">
        <v>2</v>
      </c>
      <c r="AA628">
        <v>153.5</v>
      </c>
      <c r="AB628">
        <v>0.22522522522522501</v>
      </c>
      <c r="AC628">
        <v>0.126126126126126</v>
      </c>
      <c r="AD628">
        <v>170</v>
      </c>
      <c r="AE628">
        <v>1</v>
      </c>
      <c r="AF628">
        <v>170</v>
      </c>
      <c r="AG628" s="3">
        <v>44733</v>
      </c>
    </row>
    <row r="629" spans="1:35" hidden="1" x14ac:dyDescent="0.25">
      <c r="A629" t="s">
        <v>21</v>
      </c>
      <c r="B629" t="s">
        <v>0</v>
      </c>
      <c r="C629" t="s">
        <v>343</v>
      </c>
      <c r="D629" t="s">
        <v>50</v>
      </c>
      <c r="E629">
        <v>668678</v>
      </c>
      <c r="F629" t="s">
        <v>51</v>
      </c>
      <c r="G629">
        <v>0.98980000000000001</v>
      </c>
      <c r="H629">
        <v>4</v>
      </c>
      <c r="I629" t="s">
        <v>192</v>
      </c>
      <c r="J629" t="s">
        <v>50</v>
      </c>
      <c r="K629">
        <v>572228</v>
      </c>
      <c r="M629">
        <v>104.24</v>
      </c>
      <c r="N629">
        <v>214</v>
      </c>
      <c r="O629">
        <v>120</v>
      </c>
      <c r="P629">
        <v>7.4999999999999997E-2</v>
      </c>
      <c r="Q629">
        <v>9</v>
      </c>
      <c r="R629">
        <v>104.72</v>
      </c>
      <c r="S629">
        <v>153</v>
      </c>
      <c r="T629">
        <v>92</v>
      </c>
      <c r="U629" s="5">
        <v>9.7826086956521743E-2</v>
      </c>
      <c r="V629">
        <v>9</v>
      </c>
      <c r="W629">
        <v>0.23888888888888801</v>
      </c>
      <c r="X629">
        <v>9.44444444444444E-2</v>
      </c>
      <c r="Y629">
        <v>265</v>
      </c>
      <c r="Z629">
        <v>6</v>
      </c>
      <c r="AA629">
        <v>44.166666666666664</v>
      </c>
      <c r="AB629">
        <v>0.282608695652173</v>
      </c>
      <c r="AC629">
        <v>0.108695652173913</v>
      </c>
      <c r="AD629">
        <v>144</v>
      </c>
      <c r="AE629">
        <v>3</v>
      </c>
      <c r="AF629">
        <v>48</v>
      </c>
      <c r="AG629" s="3">
        <v>44733</v>
      </c>
    </row>
    <row r="630" spans="1:35" hidden="1" x14ac:dyDescent="0.25">
      <c r="A630" t="s">
        <v>1</v>
      </c>
      <c r="B630" t="s">
        <v>23</v>
      </c>
      <c r="C630" t="s">
        <v>338</v>
      </c>
      <c r="D630" t="s">
        <v>50</v>
      </c>
      <c r="E630">
        <v>543101</v>
      </c>
      <c r="F630" t="s">
        <v>51</v>
      </c>
      <c r="G630">
        <v>0.97888000000000008</v>
      </c>
      <c r="H630">
        <v>4</v>
      </c>
      <c r="I630" t="s">
        <v>88</v>
      </c>
      <c r="J630" t="s">
        <v>63</v>
      </c>
      <c r="K630">
        <v>621566</v>
      </c>
      <c r="L630">
        <v>3.85</v>
      </c>
      <c r="M630">
        <v>105.32</v>
      </c>
      <c r="N630">
        <v>298</v>
      </c>
      <c r="O630">
        <v>192</v>
      </c>
      <c r="P630">
        <v>4.1666666666666664E-2</v>
      </c>
      <c r="Q630">
        <v>8</v>
      </c>
      <c r="R630">
        <v>106.34</v>
      </c>
      <c r="S630">
        <v>199</v>
      </c>
      <c r="T630">
        <v>130</v>
      </c>
      <c r="U630" s="5">
        <v>4.6153846153846156E-2</v>
      </c>
      <c r="V630">
        <v>6</v>
      </c>
      <c r="W630">
        <v>0.27659574468085102</v>
      </c>
      <c r="X630">
        <v>8.5106382978723402E-2</v>
      </c>
      <c r="Y630">
        <v>63</v>
      </c>
      <c r="Z630">
        <v>2</v>
      </c>
      <c r="AA630">
        <v>31.5</v>
      </c>
      <c r="AB630">
        <v>0.25</v>
      </c>
      <c r="AC630">
        <v>0.125</v>
      </c>
      <c r="AD630">
        <v>30</v>
      </c>
      <c r="AE630">
        <v>2</v>
      </c>
      <c r="AF630">
        <v>15</v>
      </c>
      <c r="AG630" s="3">
        <v>44733</v>
      </c>
      <c r="AH630">
        <v>1</v>
      </c>
      <c r="AI630" t="s">
        <v>416</v>
      </c>
    </row>
    <row r="631" spans="1:35" hidden="1" x14ac:dyDescent="0.25">
      <c r="A631" t="s">
        <v>1</v>
      </c>
      <c r="B631" t="s">
        <v>23</v>
      </c>
      <c r="C631" t="s">
        <v>338</v>
      </c>
      <c r="D631" t="s">
        <v>50</v>
      </c>
      <c r="E631">
        <v>543101</v>
      </c>
      <c r="F631" t="s">
        <v>51</v>
      </c>
      <c r="G631">
        <v>0.97888000000000008</v>
      </c>
      <c r="H631">
        <v>9</v>
      </c>
      <c r="I631" t="s">
        <v>220</v>
      </c>
      <c r="J631" t="s">
        <v>63</v>
      </c>
      <c r="K631">
        <v>671739</v>
      </c>
      <c r="M631">
        <v>101.8</v>
      </c>
      <c r="N631">
        <v>84</v>
      </c>
      <c r="O631">
        <v>63</v>
      </c>
      <c r="P631">
        <v>4.7619047619047616E-2</v>
      </c>
      <c r="Q631">
        <v>3</v>
      </c>
      <c r="R631">
        <v>102.9</v>
      </c>
      <c r="S631">
        <v>59</v>
      </c>
      <c r="T631">
        <v>46</v>
      </c>
      <c r="U631" s="5">
        <v>6.5217391304347824E-2</v>
      </c>
      <c r="V631">
        <v>3</v>
      </c>
      <c r="W631">
        <v>0.27659574468085102</v>
      </c>
      <c r="X631">
        <v>8.5106382978723402E-2</v>
      </c>
      <c r="Y631">
        <v>63</v>
      </c>
      <c r="Z631">
        <v>2</v>
      </c>
      <c r="AA631">
        <v>31.5</v>
      </c>
      <c r="AB631">
        <v>0.25</v>
      </c>
      <c r="AC631">
        <v>0.125</v>
      </c>
      <c r="AD631">
        <v>30</v>
      </c>
      <c r="AE631">
        <v>2</v>
      </c>
      <c r="AF631">
        <v>15</v>
      </c>
      <c r="AG631" s="3">
        <v>44733</v>
      </c>
    </row>
    <row r="632" spans="1:35" hidden="1" x14ac:dyDescent="0.25">
      <c r="A632" t="s">
        <v>11</v>
      </c>
      <c r="B632" t="s">
        <v>64</v>
      </c>
      <c r="C632" t="s">
        <v>209</v>
      </c>
      <c r="D632" t="s">
        <v>50</v>
      </c>
      <c r="E632">
        <v>669169</v>
      </c>
      <c r="F632" t="s">
        <v>51</v>
      </c>
      <c r="G632">
        <v>1.0264800000000001</v>
      </c>
      <c r="H632">
        <v>2</v>
      </c>
      <c r="I632" t="s">
        <v>137</v>
      </c>
      <c r="J632" t="s">
        <v>50</v>
      </c>
      <c r="K632">
        <v>545361</v>
      </c>
      <c r="M632">
        <v>105.92</v>
      </c>
      <c r="N632">
        <v>254</v>
      </c>
      <c r="O632">
        <v>148</v>
      </c>
      <c r="P632">
        <v>0.14189189189189189</v>
      </c>
      <c r="Q632">
        <v>21</v>
      </c>
      <c r="R632">
        <v>105.88</v>
      </c>
      <c r="S632">
        <v>184</v>
      </c>
      <c r="T632">
        <v>108</v>
      </c>
      <c r="U632" s="5">
        <v>0.15740740740740741</v>
      </c>
      <c r="V632">
        <v>17</v>
      </c>
      <c r="W632">
        <v>0.27027027027027001</v>
      </c>
      <c r="X632">
        <v>0.153153153153153</v>
      </c>
      <c r="Y632">
        <v>159</v>
      </c>
      <c r="Z632">
        <v>5</v>
      </c>
      <c r="AA632">
        <v>31.8</v>
      </c>
      <c r="AB632">
        <v>0.25862068965517199</v>
      </c>
      <c r="AC632">
        <v>0.13793103448275801</v>
      </c>
      <c r="AD632">
        <v>82</v>
      </c>
      <c r="AE632">
        <v>0</v>
      </c>
      <c r="AF632">
        <v>0</v>
      </c>
      <c r="AG632" s="3">
        <v>44733</v>
      </c>
    </row>
    <row r="633" spans="1:35" hidden="1" x14ac:dyDescent="0.25">
      <c r="A633" t="s">
        <v>16</v>
      </c>
      <c r="B633" t="s">
        <v>10</v>
      </c>
      <c r="C633" t="s">
        <v>134</v>
      </c>
      <c r="D633" t="s">
        <v>50</v>
      </c>
      <c r="E633">
        <v>664353</v>
      </c>
      <c r="F633" t="s">
        <v>61</v>
      </c>
      <c r="G633">
        <v>1.11216</v>
      </c>
      <c r="H633">
        <v>4</v>
      </c>
      <c r="I633" t="s">
        <v>156</v>
      </c>
      <c r="J633" t="s">
        <v>50</v>
      </c>
      <c r="K633">
        <v>624413</v>
      </c>
      <c r="L633">
        <v>3.85</v>
      </c>
      <c r="M633">
        <v>104.66</v>
      </c>
      <c r="N633">
        <v>288</v>
      </c>
      <c r="O633">
        <v>200</v>
      </c>
      <c r="P633">
        <v>9.5000000000000001E-2</v>
      </c>
      <c r="Q633">
        <v>19</v>
      </c>
      <c r="R633">
        <v>105.58</v>
      </c>
      <c r="S633">
        <v>217</v>
      </c>
      <c r="T633">
        <v>154</v>
      </c>
      <c r="U633" s="5">
        <v>9.7402597402597407E-2</v>
      </c>
      <c r="V633">
        <v>15</v>
      </c>
      <c r="W633">
        <v>0.27906976744186002</v>
      </c>
      <c r="X633">
        <v>0.13023255813953399</v>
      </c>
      <c r="Y633">
        <v>276</v>
      </c>
      <c r="Z633">
        <v>12</v>
      </c>
      <c r="AA633">
        <v>23</v>
      </c>
      <c r="AB633">
        <v>0.23529411764705799</v>
      </c>
      <c r="AC633">
        <v>0.13445378151260501</v>
      </c>
      <c r="AD633">
        <v>150</v>
      </c>
      <c r="AE633">
        <v>9</v>
      </c>
      <c r="AF633">
        <v>16.666666666666668</v>
      </c>
      <c r="AG633" s="3">
        <v>44733</v>
      </c>
      <c r="AH633">
        <v>1</v>
      </c>
    </row>
    <row r="634" spans="1:35" hidden="1" x14ac:dyDescent="0.25">
      <c r="A634" t="s">
        <v>18</v>
      </c>
      <c r="B634" t="s">
        <v>22</v>
      </c>
      <c r="C634" t="s">
        <v>157</v>
      </c>
      <c r="D634" t="s">
        <v>63</v>
      </c>
      <c r="E634">
        <v>594835</v>
      </c>
      <c r="F634" t="s">
        <v>51</v>
      </c>
      <c r="G634">
        <v>0.92168000000000005</v>
      </c>
      <c r="H634">
        <v>3</v>
      </c>
      <c r="I634" t="s">
        <v>104</v>
      </c>
      <c r="J634" t="s">
        <v>50</v>
      </c>
      <c r="K634">
        <v>657656</v>
      </c>
      <c r="M634">
        <v>101.8</v>
      </c>
      <c r="N634">
        <v>151</v>
      </c>
      <c r="O634">
        <v>107</v>
      </c>
      <c r="P634">
        <v>1.8691588785046728E-2</v>
      </c>
      <c r="Q634">
        <v>2</v>
      </c>
      <c r="R634">
        <v>102.539999999999</v>
      </c>
      <c r="S634">
        <v>41</v>
      </c>
      <c r="T634">
        <v>29</v>
      </c>
      <c r="U634" s="5">
        <v>3.4482758620689655E-2</v>
      </c>
      <c r="V634">
        <v>1</v>
      </c>
      <c r="W634">
        <v>0.28318584070796399</v>
      </c>
      <c r="X634">
        <v>0.123893805309734</v>
      </c>
      <c r="Y634">
        <v>293</v>
      </c>
      <c r="Z634">
        <v>12</v>
      </c>
      <c r="AA634">
        <v>24.416666666666668</v>
      </c>
      <c r="AB634">
        <v>0.3</v>
      </c>
      <c r="AC634">
        <v>0.122222222222222</v>
      </c>
      <c r="AD634">
        <v>231</v>
      </c>
      <c r="AE634">
        <v>9</v>
      </c>
      <c r="AF634">
        <v>25.666666666666668</v>
      </c>
      <c r="AG634" s="3">
        <v>44733</v>
      </c>
    </row>
    <row r="635" spans="1:35" hidden="1" x14ac:dyDescent="0.25">
      <c r="A635" t="s">
        <v>25</v>
      </c>
      <c r="B635" t="s">
        <v>17</v>
      </c>
      <c r="C635" t="s">
        <v>301</v>
      </c>
      <c r="D635" t="s">
        <v>63</v>
      </c>
      <c r="E635">
        <v>641482</v>
      </c>
      <c r="F635" t="s">
        <v>51</v>
      </c>
      <c r="G635">
        <v>0.90544999999999998</v>
      </c>
      <c r="H635">
        <v>4</v>
      </c>
      <c r="I635" t="s">
        <v>81</v>
      </c>
      <c r="J635" t="s">
        <v>50</v>
      </c>
      <c r="K635">
        <v>668227</v>
      </c>
      <c r="M635">
        <v>103.4</v>
      </c>
      <c r="N635">
        <v>268</v>
      </c>
      <c r="O635">
        <v>183</v>
      </c>
      <c r="P635">
        <v>3.825136612021858E-2</v>
      </c>
      <c r="Q635">
        <v>7</v>
      </c>
      <c r="R635">
        <v>103.28</v>
      </c>
      <c r="S635">
        <v>55</v>
      </c>
      <c r="T635">
        <v>43</v>
      </c>
      <c r="U635" s="5">
        <v>2.3255813953488372E-2</v>
      </c>
      <c r="V635">
        <v>1</v>
      </c>
      <c r="W635">
        <v>0.305084745762711</v>
      </c>
      <c r="X635">
        <v>0.107344632768361</v>
      </c>
      <c r="Y635">
        <v>270</v>
      </c>
      <c r="Z635">
        <v>6</v>
      </c>
      <c r="AA635">
        <v>45</v>
      </c>
      <c r="AB635">
        <v>0.31210191082802502</v>
      </c>
      <c r="AC635">
        <v>0.10828025477707</v>
      </c>
      <c r="AD635">
        <v>237</v>
      </c>
      <c r="AE635">
        <v>5</v>
      </c>
      <c r="AF635">
        <v>47.4</v>
      </c>
      <c r="AG635" s="3">
        <v>44733</v>
      </c>
    </row>
    <row r="636" spans="1:35" hidden="1" x14ac:dyDescent="0.25">
      <c r="A636" t="s">
        <v>14</v>
      </c>
      <c r="B636" t="s">
        <v>24</v>
      </c>
      <c r="C636" t="s">
        <v>340</v>
      </c>
      <c r="D636" t="s">
        <v>50</v>
      </c>
      <c r="E636">
        <v>656427</v>
      </c>
      <c r="F636" t="s">
        <v>51</v>
      </c>
      <c r="G636">
        <v>1.06704</v>
      </c>
      <c r="H636">
        <v>3</v>
      </c>
      <c r="I636" t="s">
        <v>182</v>
      </c>
      <c r="J636" t="s">
        <v>63</v>
      </c>
      <c r="K636">
        <v>642133</v>
      </c>
      <c r="M636">
        <v>103.96</v>
      </c>
      <c r="N636">
        <v>246</v>
      </c>
      <c r="O636">
        <v>173</v>
      </c>
      <c r="P636">
        <v>5.7803468208092484E-2</v>
      </c>
      <c r="Q636">
        <v>10</v>
      </c>
      <c r="R636">
        <v>104.86</v>
      </c>
      <c r="S636">
        <v>188</v>
      </c>
      <c r="T636">
        <v>136</v>
      </c>
      <c r="U636" s="5">
        <v>6.6176470588235295E-2</v>
      </c>
      <c r="V636">
        <v>9</v>
      </c>
      <c r="W636">
        <v>0.11111111111111099</v>
      </c>
      <c r="X636">
        <v>0.11111111111111099</v>
      </c>
      <c r="Y636">
        <v>15</v>
      </c>
      <c r="Z636">
        <v>0</v>
      </c>
      <c r="AA636">
        <v>0</v>
      </c>
      <c r="AB636">
        <v>0.125</v>
      </c>
      <c r="AC636">
        <v>0.125</v>
      </c>
      <c r="AD636">
        <v>11</v>
      </c>
      <c r="AE636">
        <v>0</v>
      </c>
      <c r="AF636">
        <v>0</v>
      </c>
      <c r="AG636" s="3">
        <v>44733</v>
      </c>
    </row>
    <row r="637" spans="1:35" hidden="1" x14ac:dyDescent="0.25">
      <c r="A637" t="s">
        <v>18</v>
      </c>
      <c r="B637" t="s">
        <v>22</v>
      </c>
      <c r="C637" t="s">
        <v>157</v>
      </c>
      <c r="D637" t="s">
        <v>63</v>
      </c>
      <c r="E637">
        <v>594835</v>
      </c>
      <c r="F637" t="s">
        <v>51</v>
      </c>
      <c r="G637">
        <v>0.92168000000000005</v>
      </c>
      <c r="H637">
        <v>5</v>
      </c>
      <c r="I637" t="s">
        <v>106</v>
      </c>
      <c r="J637" t="s">
        <v>50</v>
      </c>
      <c r="K637">
        <v>669221</v>
      </c>
      <c r="M637">
        <v>102.22</v>
      </c>
      <c r="N637">
        <v>245</v>
      </c>
      <c r="O637">
        <v>160</v>
      </c>
      <c r="P637">
        <v>0.05</v>
      </c>
      <c r="Q637">
        <v>8</v>
      </c>
      <c r="R637">
        <v>102</v>
      </c>
      <c r="S637">
        <v>70</v>
      </c>
      <c r="T637">
        <v>38</v>
      </c>
      <c r="U637" s="5">
        <v>0.10526315789473684</v>
      </c>
      <c r="V637">
        <v>4</v>
      </c>
      <c r="W637">
        <v>0.28318584070796399</v>
      </c>
      <c r="X637">
        <v>0.123893805309734</v>
      </c>
      <c r="Y637">
        <v>293</v>
      </c>
      <c r="Z637">
        <v>12</v>
      </c>
      <c r="AA637">
        <v>24.416666666666668</v>
      </c>
      <c r="AB637">
        <v>0.3</v>
      </c>
      <c r="AC637">
        <v>0.122222222222222</v>
      </c>
      <c r="AD637">
        <v>231</v>
      </c>
      <c r="AE637">
        <v>9</v>
      </c>
      <c r="AF637">
        <v>25.666666666666668</v>
      </c>
      <c r="AG637" s="3">
        <v>44733</v>
      </c>
    </row>
    <row r="638" spans="1:35" hidden="1" x14ac:dyDescent="0.25">
      <c r="A638" t="s">
        <v>11</v>
      </c>
      <c r="B638" t="s">
        <v>64</v>
      </c>
      <c r="C638" t="s">
        <v>209</v>
      </c>
      <c r="D638" t="s">
        <v>50</v>
      </c>
      <c r="E638">
        <v>669169</v>
      </c>
      <c r="F638" t="s">
        <v>51</v>
      </c>
      <c r="G638">
        <v>1.2732300000000001</v>
      </c>
      <c r="H638">
        <v>3</v>
      </c>
      <c r="I638" t="s">
        <v>138</v>
      </c>
      <c r="J638" t="s">
        <v>63</v>
      </c>
      <c r="K638">
        <v>660271</v>
      </c>
      <c r="L638">
        <v>2.65</v>
      </c>
      <c r="M638">
        <v>105.92</v>
      </c>
      <c r="N638">
        <v>283</v>
      </c>
      <c r="O638">
        <v>187</v>
      </c>
      <c r="P638">
        <v>6.9518716577540107E-2</v>
      </c>
      <c r="Q638">
        <v>13</v>
      </c>
      <c r="R638">
        <v>106.46</v>
      </c>
      <c r="S638">
        <v>181</v>
      </c>
      <c r="T638">
        <v>121</v>
      </c>
      <c r="U638" s="5">
        <v>8.2644628099173556E-2</v>
      </c>
      <c r="V638">
        <v>10</v>
      </c>
      <c r="W638">
        <v>0.27027027027027001</v>
      </c>
      <c r="X638">
        <v>0.153153153153153</v>
      </c>
      <c r="Y638">
        <v>159</v>
      </c>
      <c r="Z638">
        <v>5</v>
      </c>
      <c r="AA638">
        <v>31.8</v>
      </c>
      <c r="AB638">
        <v>0.28301886792452802</v>
      </c>
      <c r="AC638">
        <v>0.169811320754716</v>
      </c>
      <c r="AD638">
        <v>77</v>
      </c>
      <c r="AE638">
        <v>5</v>
      </c>
      <c r="AF638">
        <v>15.4</v>
      </c>
      <c r="AG638" s="3">
        <v>44733</v>
      </c>
      <c r="AH638">
        <v>1</v>
      </c>
      <c r="AI638" t="s">
        <v>416</v>
      </c>
    </row>
    <row r="639" spans="1:35" hidden="1" x14ac:dyDescent="0.25">
      <c r="A639" t="s">
        <v>11</v>
      </c>
      <c r="B639" t="s">
        <v>64</v>
      </c>
      <c r="C639" t="s">
        <v>209</v>
      </c>
      <c r="D639" t="s">
        <v>50</v>
      </c>
      <c r="E639">
        <v>669169</v>
      </c>
      <c r="F639" t="s">
        <v>51</v>
      </c>
      <c r="G639">
        <v>1.0264800000000001</v>
      </c>
      <c r="H639">
        <v>1</v>
      </c>
      <c r="I639" t="s">
        <v>136</v>
      </c>
      <c r="J639" t="s">
        <v>50</v>
      </c>
      <c r="K639">
        <v>621493</v>
      </c>
      <c r="M639">
        <v>101.8</v>
      </c>
      <c r="N639">
        <v>192</v>
      </c>
      <c r="O639">
        <v>124</v>
      </c>
      <c r="P639">
        <v>8.8709677419354843E-2</v>
      </c>
      <c r="Q639">
        <v>11</v>
      </c>
      <c r="R639">
        <v>102.3</v>
      </c>
      <c r="S639">
        <v>141</v>
      </c>
      <c r="T639">
        <v>89</v>
      </c>
      <c r="U639" s="5">
        <v>8.98876404494382E-2</v>
      </c>
      <c r="V639">
        <v>8</v>
      </c>
      <c r="W639">
        <v>0.27027027027027001</v>
      </c>
      <c r="X639">
        <v>0.153153153153153</v>
      </c>
      <c r="Y639">
        <v>159</v>
      </c>
      <c r="Z639">
        <v>5</v>
      </c>
      <c r="AA639">
        <v>31.8</v>
      </c>
      <c r="AB639">
        <v>0.25862068965517199</v>
      </c>
      <c r="AC639">
        <v>0.13793103448275801</v>
      </c>
      <c r="AD639">
        <v>82</v>
      </c>
      <c r="AE639">
        <v>0</v>
      </c>
      <c r="AF639">
        <v>0</v>
      </c>
      <c r="AG639" s="3">
        <v>44733</v>
      </c>
    </row>
    <row r="640" spans="1:35" hidden="1" x14ac:dyDescent="0.25">
      <c r="A640" t="s">
        <v>12</v>
      </c>
      <c r="B640" t="s">
        <v>6</v>
      </c>
      <c r="C640" t="s">
        <v>120</v>
      </c>
      <c r="D640" t="s">
        <v>50</v>
      </c>
      <c r="E640">
        <v>641816</v>
      </c>
      <c r="F640" t="s">
        <v>61</v>
      </c>
      <c r="G640">
        <v>1.3598000000000001</v>
      </c>
      <c r="H640">
        <v>1</v>
      </c>
      <c r="I640" t="s">
        <v>93</v>
      </c>
      <c r="J640" t="s">
        <v>50</v>
      </c>
      <c r="K640">
        <v>607208</v>
      </c>
      <c r="M640">
        <v>102.7</v>
      </c>
      <c r="N640">
        <v>281</v>
      </c>
      <c r="O640">
        <v>205</v>
      </c>
      <c r="P640">
        <v>4.3902439024390241E-2</v>
      </c>
      <c r="Q640">
        <v>9</v>
      </c>
      <c r="R640">
        <v>102.7</v>
      </c>
      <c r="S640">
        <v>206</v>
      </c>
      <c r="T640">
        <v>149</v>
      </c>
      <c r="U640" s="5">
        <v>4.0268456375838924E-2</v>
      </c>
      <c r="V640">
        <v>6</v>
      </c>
      <c r="W640">
        <v>0.32500000000000001</v>
      </c>
      <c r="X640">
        <v>0.155</v>
      </c>
      <c r="Y640">
        <v>317</v>
      </c>
      <c r="Z640">
        <v>7</v>
      </c>
      <c r="AA640">
        <v>45.285714285714285</v>
      </c>
      <c r="AB640">
        <v>0.30337078651685301</v>
      </c>
      <c r="AC640">
        <v>0.16853932584269599</v>
      </c>
      <c r="AD640">
        <v>134</v>
      </c>
      <c r="AE640">
        <v>3</v>
      </c>
      <c r="AF640">
        <v>44.666666666666664</v>
      </c>
      <c r="AG640" s="3">
        <v>44733</v>
      </c>
    </row>
    <row r="641" spans="1:35" hidden="1" x14ac:dyDescent="0.25">
      <c r="A641" t="s">
        <v>22</v>
      </c>
      <c r="B641" t="s">
        <v>18</v>
      </c>
      <c r="C641" t="s">
        <v>160</v>
      </c>
      <c r="D641" t="s">
        <v>50</v>
      </c>
      <c r="E641">
        <v>621076</v>
      </c>
      <c r="F641" t="s">
        <v>61</v>
      </c>
      <c r="G641">
        <v>0.92168000000000005</v>
      </c>
      <c r="H641">
        <v>2</v>
      </c>
      <c r="I641" t="s">
        <v>328</v>
      </c>
      <c r="J641" t="s">
        <v>50</v>
      </c>
      <c r="K641">
        <v>664034</v>
      </c>
      <c r="M641">
        <v>101.72</v>
      </c>
      <c r="N641">
        <v>299</v>
      </c>
      <c r="O641">
        <v>224</v>
      </c>
      <c r="P641">
        <v>4.4642857142857144E-2</v>
      </c>
      <c r="Q641">
        <v>10</v>
      </c>
      <c r="R641">
        <v>102.86</v>
      </c>
      <c r="S641">
        <v>224</v>
      </c>
      <c r="T641">
        <v>170</v>
      </c>
      <c r="U641" s="5">
        <v>4.7058823529411764E-2</v>
      </c>
      <c r="V641">
        <v>8</v>
      </c>
      <c r="W641">
        <v>0.308823529411764</v>
      </c>
      <c r="X641">
        <v>0.13235294117647001</v>
      </c>
      <c r="Y641">
        <v>184</v>
      </c>
      <c r="Z641">
        <v>10</v>
      </c>
      <c r="AA641">
        <v>18.399999999999999</v>
      </c>
      <c r="AB641">
        <v>0.35384615384615298</v>
      </c>
      <c r="AC641">
        <v>0.138461538461538</v>
      </c>
      <c r="AD641">
        <v>91</v>
      </c>
      <c r="AE641">
        <v>4</v>
      </c>
      <c r="AF641">
        <v>22.75</v>
      </c>
      <c r="AG641" s="3">
        <v>44733</v>
      </c>
    </row>
    <row r="642" spans="1:35" hidden="1" x14ac:dyDescent="0.25">
      <c r="A642" t="s">
        <v>25</v>
      </c>
      <c r="B642" t="s">
        <v>17</v>
      </c>
      <c r="C642" t="s">
        <v>301</v>
      </c>
      <c r="D642" t="s">
        <v>63</v>
      </c>
      <c r="E642">
        <v>641482</v>
      </c>
      <c r="F642" t="s">
        <v>51</v>
      </c>
      <c r="G642">
        <v>0.90544999999999998</v>
      </c>
      <c r="H642">
        <v>1</v>
      </c>
      <c r="I642" t="s">
        <v>79</v>
      </c>
      <c r="J642" t="s">
        <v>50</v>
      </c>
      <c r="K642">
        <v>650490</v>
      </c>
      <c r="M642">
        <v>104.62</v>
      </c>
      <c r="N642">
        <v>237</v>
      </c>
      <c r="O642">
        <v>170</v>
      </c>
      <c r="P642">
        <v>1.7647058823529412E-2</v>
      </c>
      <c r="Q642">
        <v>3</v>
      </c>
      <c r="R642">
        <v>108.7</v>
      </c>
      <c r="S642">
        <v>64</v>
      </c>
      <c r="T642">
        <v>52</v>
      </c>
      <c r="U642" s="5">
        <v>3.8461538461538464E-2</v>
      </c>
      <c r="V642">
        <v>2</v>
      </c>
      <c r="W642">
        <v>0.305084745762711</v>
      </c>
      <c r="X642">
        <v>0.107344632768361</v>
      </c>
      <c r="Y642">
        <v>270</v>
      </c>
      <c r="Z642">
        <v>6</v>
      </c>
      <c r="AA642">
        <v>45</v>
      </c>
      <c r="AB642">
        <v>0.31210191082802502</v>
      </c>
      <c r="AC642">
        <v>0.10828025477707</v>
      </c>
      <c r="AD642">
        <v>237</v>
      </c>
      <c r="AE642">
        <v>5</v>
      </c>
      <c r="AF642">
        <v>47.4</v>
      </c>
      <c r="AG642" s="3">
        <v>44733</v>
      </c>
    </row>
    <row r="643" spans="1:35" hidden="1" x14ac:dyDescent="0.25">
      <c r="A643" t="s">
        <v>10</v>
      </c>
      <c r="B643" t="s">
        <v>16</v>
      </c>
      <c r="C643" t="s">
        <v>234</v>
      </c>
      <c r="D643" t="s">
        <v>50</v>
      </c>
      <c r="E643">
        <v>592866</v>
      </c>
      <c r="F643" t="s">
        <v>51</v>
      </c>
      <c r="G643">
        <v>1.0625100000000001</v>
      </c>
      <c r="H643">
        <v>4</v>
      </c>
      <c r="I643" t="s">
        <v>67</v>
      </c>
      <c r="J643" t="s">
        <v>63</v>
      </c>
      <c r="K643">
        <v>670541</v>
      </c>
      <c r="L643">
        <v>4.5</v>
      </c>
      <c r="M643">
        <v>106.56</v>
      </c>
      <c r="N643">
        <v>246</v>
      </c>
      <c r="O643">
        <v>175</v>
      </c>
      <c r="P643">
        <v>0.10285714285714286</v>
      </c>
      <c r="Q643">
        <v>18</v>
      </c>
      <c r="R643">
        <v>106.86</v>
      </c>
      <c r="S643">
        <v>156</v>
      </c>
      <c r="T643">
        <v>118</v>
      </c>
      <c r="U643" s="5">
        <v>0.1271186440677966</v>
      </c>
      <c r="V643">
        <v>15</v>
      </c>
      <c r="W643">
        <v>0.25454545454545402</v>
      </c>
      <c r="X643">
        <v>0.145454545454545</v>
      </c>
      <c r="Y643">
        <v>151</v>
      </c>
      <c r="Z643">
        <v>4</v>
      </c>
      <c r="AA643">
        <v>37.75</v>
      </c>
      <c r="AB643">
        <v>0.225806451612903</v>
      </c>
      <c r="AC643">
        <v>0.112903225806451</v>
      </c>
      <c r="AD643">
        <v>70</v>
      </c>
      <c r="AE643">
        <v>0</v>
      </c>
      <c r="AF643">
        <v>0</v>
      </c>
      <c r="AG643" s="3">
        <v>44733</v>
      </c>
      <c r="AH643">
        <v>1</v>
      </c>
    </row>
    <row r="644" spans="1:35" hidden="1" x14ac:dyDescent="0.25">
      <c r="A644" t="s">
        <v>17</v>
      </c>
      <c r="B644" t="s">
        <v>25</v>
      </c>
      <c r="C644" t="s">
        <v>224</v>
      </c>
      <c r="D644" t="s">
        <v>50</v>
      </c>
      <c r="E644">
        <v>669358</v>
      </c>
      <c r="F644" t="s">
        <v>61</v>
      </c>
      <c r="G644">
        <v>0.90544999999999998</v>
      </c>
      <c r="H644">
        <v>2</v>
      </c>
      <c r="I644" t="s">
        <v>254</v>
      </c>
      <c r="J644" t="s">
        <v>50</v>
      </c>
      <c r="K644">
        <v>592450</v>
      </c>
      <c r="L644">
        <v>2.4</v>
      </c>
      <c r="M644">
        <v>107.7</v>
      </c>
      <c r="N644">
        <v>283</v>
      </c>
      <c r="O644">
        <v>182</v>
      </c>
      <c r="P644">
        <v>0.13736263736263737</v>
      </c>
      <c r="Q644">
        <v>25</v>
      </c>
      <c r="R644">
        <v>107.86</v>
      </c>
      <c r="S644">
        <v>196</v>
      </c>
      <c r="T644">
        <v>135</v>
      </c>
      <c r="U644" s="5">
        <v>0.14074074074074075</v>
      </c>
      <c r="V644">
        <v>19</v>
      </c>
      <c r="W644">
        <v>0.25</v>
      </c>
      <c r="X644">
        <v>0.15</v>
      </c>
      <c r="Y644">
        <v>33</v>
      </c>
      <c r="Z644">
        <v>1</v>
      </c>
      <c r="AA644">
        <v>33</v>
      </c>
      <c r="AB644">
        <v>0.22222222222222199</v>
      </c>
      <c r="AC644">
        <v>0.11111111111111099</v>
      </c>
      <c r="AD644">
        <v>16</v>
      </c>
      <c r="AE644">
        <v>0</v>
      </c>
      <c r="AF644">
        <v>0</v>
      </c>
      <c r="AG644" s="3">
        <v>44734</v>
      </c>
      <c r="AH644">
        <v>1</v>
      </c>
      <c r="AI644" t="s">
        <v>416</v>
      </c>
    </row>
    <row r="645" spans="1:35" hidden="1" x14ac:dyDescent="0.25">
      <c r="A645" t="s">
        <v>1</v>
      </c>
      <c r="B645" t="s">
        <v>23</v>
      </c>
      <c r="C645" t="s">
        <v>331</v>
      </c>
      <c r="D645" t="s">
        <v>63</v>
      </c>
      <c r="E645">
        <v>607074</v>
      </c>
      <c r="F645" t="s">
        <v>51</v>
      </c>
      <c r="G645">
        <v>0.97101999999999988</v>
      </c>
      <c r="H645">
        <v>7</v>
      </c>
      <c r="I645" t="s">
        <v>239</v>
      </c>
      <c r="J645" t="s">
        <v>50</v>
      </c>
      <c r="K645">
        <v>594807</v>
      </c>
      <c r="M645">
        <v>101.96</v>
      </c>
      <c r="N645">
        <v>256</v>
      </c>
      <c r="O645">
        <v>151</v>
      </c>
      <c r="P645">
        <v>5.2980132450331126E-2</v>
      </c>
      <c r="Q645">
        <v>8</v>
      </c>
      <c r="R645">
        <v>104.9</v>
      </c>
      <c r="S645">
        <v>57</v>
      </c>
      <c r="T645">
        <v>37</v>
      </c>
      <c r="U645" s="5">
        <v>0.13513513513513514</v>
      </c>
      <c r="V645">
        <v>5</v>
      </c>
      <c r="W645">
        <v>0.24022346368715</v>
      </c>
      <c r="X645">
        <v>8.9385474860335198E-2</v>
      </c>
      <c r="Y645">
        <v>298</v>
      </c>
      <c r="Z645">
        <v>4</v>
      </c>
      <c r="AA645">
        <v>74.5</v>
      </c>
      <c r="AB645">
        <v>0.233333333333333</v>
      </c>
      <c r="AC645">
        <v>0.1</v>
      </c>
      <c r="AD645">
        <v>240</v>
      </c>
      <c r="AE645">
        <v>4</v>
      </c>
      <c r="AF645">
        <v>60</v>
      </c>
      <c r="AG645" s="3">
        <v>44734</v>
      </c>
    </row>
    <row r="646" spans="1:35" hidden="1" x14ac:dyDescent="0.25">
      <c r="A646" t="s">
        <v>24</v>
      </c>
      <c r="B646" t="s">
        <v>14</v>
      </c>
      <c r="C646" t="s">
        <v>200</v>
      </c>
      <c r="D646" t="s">
        <v>63</v>
      </c>
      <c r="E646">
        <v>641778</v>
      </c>
      <c r="F646" t="s">
        <v>61</v>
      </c>
      <c r="G646">
        <v>1.12632</v>
      </c>
      <c r="H646">
        <v>6</v>
      </c>
      <c r="I646" t="s">
        <v>244</v>
      </c>
      <c r="J646" t="s">
        <v>50</v>
      </c>
      <c r="K646">
        <v>405395</v>
      </c>
      <c r="M646">
        <v>101.16</v>
      </c>
      <c r="N646">
        <v>128</v>
      </c>
      <c r="O646">
        <v>87</v>
      </c>
      <c r="P646">
        <v>4.5977011494252873E-2</v>
      </c>
      <c r="Q646">
        <v>4</v>
      </c>
      <c r="R646">
        <v>103.2</v>
      </c>
      <c r="S646">
        <v>43</v>
      </c>
      <c r="T646">
        <v>31</v>
      </c>
      <c r="U646" s="5">
        <v>6.4516129032258063E-2</v>
      </c>
      <c r="V646">
        <v>2</v>
      </c>
      <c r="W646">
        <v>0.28342245989304798</v>
      </c>
      <c r="X646">
        <v>0.14438502673796699</v>
      </c>
      <c r="Y646">
        <v>285</v>
      </c>
      <c r="Z646">
        <v>14</v>
      </c>
      <c r="AA646">
        <v>20.357142857142858</v>
      </c>
      <c r="AB646">
        <v>0.29192546583850898</v>
      </c>
      <c r="AC646">
        <v>0.14906832298136599</v>
      </c>
      <c r="AD646">
        <v>241</v>
      </c>
      <c r="AE646">
        <v>12</v>
      </c>
      <c r="AF646">
        <v>20.083333333333332</v>
      </c>
      <c r="AG646" s="3">
        <v>44734</v>
      </c>
    </row>
    <row r="647" spans="1:35" hidden="1" x14ac:dyDescent="0.25">
      <c r="A647" t="s">
        <v>27</v>
      </c>
      <c r="B647" t="s">
        <v>5</v>
      </c>
      <c r="C647" t="s">
        <v>293</v>
      </c>
      <c r="D647" t="s">
        <v>50</v>
      </c>
      <c r="E647">
        <v>608337</v>
      </c>
      <c r="F647" t="s">
        <v>61</v>
      </c>
      <c r="G647">
        <v>1.1737600000000001</v>
      </c>
      <c r="H647">
        <v>4</v>
      </c>
      <c r="I647" t="s">
        <v>167</v>
      </c>
      <c r="J647" t="s">
        <v>50</v>
      </c>
      <c r="K647">
        <v>672386</v>
      </c>
      <c r="L647">
        <v>4.3</v>
      </c>
      <c r="M647">
        <v>103.28</v>
      </c>
      <c r="N647">
        <v>214</v>
      </c>
      <c r="O647">
        <v>164</v>
      </c>
      <c r="P647">
        <v>4.2682926829268296E-2</v>
      </c>
      <c r="Q647">
        <v>7</v>
      </c>
      <c r="R647">
        <v>104.5</v>
      </c>
      <c r="S647">
        <v>167</v>
      </c>
      <c r="T647">
        <v>126</v>
      </c>
      <c r="U647" s="5">
        <v>3.968253968253968E-2</v>
      </c>
      <c r="V647">
        <v>5</v>
      </c>
      <c r="W647">
        <v>0.35064935064934999</v>
      </c>
      <c r="X647">
        <v>0.162337662337662</v>
      </c>
      <c r="Y647">
        <v>252</v>
      </c>
      <c r="Z647">
        <v>13</v>
      </c>
      <c r="AA647">
        <v>19.384615384615383</v>
      </c>
      <c r="AB647">
        <v>0.35051546391752503</v>
      </c>
      <c r="AC647">
        <v>0.17525773195876199</v>
      </c>
      <c r="AD647">
        <v>148</v>
      </c>
      <c r="AE647">
        <v>11</v>
      </c>
      <c r="AF647">
        <v>13.454545454545455</v>
      </c>
      <c r="AG647" s="3">
        <v>44734</v>
      </c>
      <c r="AH647">
        <v>1</v>
      </c>
    </row>
    <row r="648" spans="1:35" hidden="1" x14ac:dyDescent="0.25">
      <c r="A648" t="s">
        <v>6</v>
      </c>
      <c r="B648" t="s">
        <v>12</v>
      </c>
      <c r="C648" t="s">
        <v>143</v>
      </c>
      <c r="D648" t="s">
        <v>63</v>
      </c>
      <c r="E648">
        <v>542881</v>
      </c>
      <c r="F648" t="s">
        <v>51</v>
      </c>
      <c r="G648">
        <v>1.3130000000000002</v>
      </c>
      <c r="H648">
        <v>9</v>
      </c>
      <c r="I648" t="s">
        <v>332</v>
      </c>
      <c r="J648" t="s">
        <v>50</v>
      </c>
      <c r="K648">
        <v>605244</v>
      </c>
      <c r="M648">
        <v>100.2</v>
      </c>
      <c r="N648">
        <v>89</v>
      </c>
      <c r="O648">
        <v>60</v>
      </c>
      <c r="P648">
        <v>1.6666666666666666E-2</v>
      </c>
      <c r="Q648">
        <v>1</v>
      </c>
      <c r="R648">
        <v>104.46</v>
      </c>
      <c r="S648">
        <v>19</v>
      </c>
      <c r="T648">
        <v>13</v>
      </c>
      <c r="U648" s="5">
        <v>0</v>
      </c>
      <c r="V648">
        <v>0</v>
      </c>
      <c r="W648">
        <v>0.27272727272727199</v>
      </c>
      <c r="X648">
        <v>0.12299465240641699</v>
      </c>
      <c r="Y648">
        <v>265</v>
      </c>
      <c r="Z648">
        <v>6</v>
      </c>
      <c r="AA648">
        <v>44.166666666666664</v>
      </c>
      <c r="AB648">
        <v>0.30769230769230699</v>
      </c>
      <c r="AC648">
        <v>0.132867132867132</v>
      </c>
      <c r="AD648">
        <v>202</v>
      </c>
      <c r="AE648">
        <v>4</v>
      </c>
      <c r="AF648">
        <v>50.5</v>
      </c>
      <c r="AG648" s="3">
        <v>44734</v>
      </c>
    </row>
    <row r="649" spans="1:35" hidden="1" x14ac:dyDescent="0.25">
      <c r="A649" t="s">
        <v>27</v>
      </c>
      <c r="B649" t="s">
        <v>5</v>
      </c>
      <c r="C649" t="s">
        <v>293</v>
      </c>
      <c r="D649" t="s">
        <v>50</v>
      </c>
      <c r="E649">
        <v>608337</v>
      </c>
      <c r="F649" t="s">
        <v>61</v>
      </c>
      <c r="G649">
        <v>1.1737600000000001</v>
      </c>
      <c r="H649">
        <v>2</v>
      </c>
      <c r="I649" t="s">
        <v>165</v>
      </c>
      <c r="J649" t="s">
        <v>50</v>
      </c>
      <c r="K649">
        <v>666182</v>
      </c>
      <c r="L649">
        <v>4.4000000000000004</v>
      </c>
      <c r="M649">
        <v>103.8</v>
      </c>
      <c r="N649">
        <v>302</v>
      </c>
      <c r="O649">
        <v>209</v>
      </c>
      <c r="P649">
        <v>4.784688995215311E-2</v>
      </c>
      <c r="Q649">
        <v>10</v>
      </c>
      <c r="R649">
        <v>104.14</v>
      </c>
      <c r="S649">
        <v>257</v>
      </c>
      <c r="T649">
        <v>181</v>
      </c>
      <c r="U649" s="5">
        <v>4.4198895027624308E-2</v>
      </c>
      <c r="V649">
        <v>8</v>
      </c>
      <c r="W649">
        <v>0.35064935064934999</v>
      </c>
      <c r="X649">
        <v>0.162337662337662</v>
      </c>
      <c r="Y649">
        <v>252</v>
      </c>
      <c r="Z649">
        <v>13</v>
      </c>
      <c r="AA649">
        <v>19.384615384615383</v>
      </c>
      <c r="AB649">
        <v>0.35051546391752503</v>
      </c>
      <c r="AC649">
        <v>0.17525773195876199</v>
      </c>
      <c r="AD649">
        <v>148</v>
      </c>
      <c r="AE649">
        <v>11</v>
      </c>
      <c r="AF649">
        <v>13.454545454545455</v>
      </c>
      <c r="AG649" s="3">
        <v>44734</v>
      </c>
      <c r="AH649">
        <v>1</v>
      </c>
    </row>
    <row r="650" spans="1:35" hidden="1" x14ac:dyDescent="0.25">
      <c r="A650" t="s">
        <v>64</v>
      </c>
      <c r="B650" t="s">
        <v>11</v>
      </c>
      <c r="C650" t="s">
        <v>138</v>
      </c>
      <c r="D650" t="s">
        <v>50</v>
      </c>
      <c r="E650">
        <v>660271</v>
      </c>
      <c r="F650" t="s">
        <v>61</v>
      </c>
      <c r="G650">
        <v>1.0264800000000001</v>
      </c>
      <c r="H650">
        <v>3</v>
      </c>
      <c r="I650" t="s">
        <v>70</v>
      </c>
      <c r="J650" t="s">
        <v>50</v>
      </c>
      <c r="K650">
        <v>677951</v>
      </c>
      <c r="M650">
        <v>104.34</v>
      </c>
      <c r="N650">
        <v>270</v>
      </c>
      <c r="O650">
        <v>188</v>
      </c>
      <c r="P650">
        <v>5.3191489361702128E-2</v>
      </c>
      <c r="Q650">
        <v>10</v>
      </c>
      <c r="R650">
        <v>104.4</v>
      </c>
      <c r="S650">
        <v>200</v>
      </c>
      <c r="T650">
        <v>140</v>
      </c>
      <c r="U650" s="5">
        <v>5.7142857142857141E-2</v>
      </c>
      <c r="V650">
        <v>8</v>
      </c>
      <c r="W650">
        <v>0.31168831168831101</v>
      </c>
      <c r="X650">
        <v>0.129870129870129</v>
      </c>
      <c r="Y650">
        <v>247</v>
      </c>
      <c r="Z650">
        <v>8</v>
      </c>
      <c r="AA650">
        <v>30.875</v>
      </c>
      <c r="AB650">
        <v>0.36363636363636298</v>
      </c>
      <c r="AC650">
        <v>0.15584415584415501</v>
      </c>
      <c r="AD650">
        <v>121</v>
      </c>
      <c r="AE650">
        <v>4</v>
      </c>
      <c r="AF650">
        <v>30.25</v>
      </c>
      <c r="AG650" s="3">
        <v>44734</v>
      </c>
    </row>
    <row r="651" spans="1:35" hidden="1" x14ac:dyDescent="0.25">
      <c r="A651" t="s">
        <v>10</v>
      </c>
      <c r="B651" t="s">
        <v>11</v>
      </c>
      <c r="C651" t="s">
        <v>130</v>
      </c>
      <c r="D651" t="s">
        <v>63</v>
      </c>
      <c r="E651">
        <v>663776</v>
      </c>
      <c r="F651" t="s">
        <v>51</v>
      </c>
      <c r="G651">
        <v>1.11216</v>
      </c>
      <c r="H651">
        <v>1</v>
      </c>
      <c r="I651" t="s">
        <v>131</v>
      </c>
      <c r="J651" t="s">
        <v>50</v>
      </c>
      <c r="K651">
        <v>514888</v>
      </c>
      <c r="L651">
        <v>4.2</v>
      </c>
      <c r="M651">
        <v>99.32</v>
      </c>
      <c r="N651">
        <v>267</v>
      </c>
      <c r="O651">
        <v>190</v>
      </c>
      <c r="P651">
        <v>7.8947368421052627E-2</v>
      </c>
      <c r="Q651">
        <v>15</v>
      </c>
      <c r="R651">
        <v>102.26</v>
      </c>
      <c r="S651">
        <v>58</v>
      </c>
      <c r="T651">
        <v>41</v>
      </c>
      <c r="U651" s="5">
        <v>0.14634146341463414</v>
      </c>
      <c r="V651">
        <v>6</v>
      </c>
      <c r="W651">
        <v>0.23529411764705799</v>
      </c>
      <c r="X651">
        <v>0.10695187165775399</v>
      </c>
      <c r="Y651">
        <v>285</v>
      </c>
      <c r="Z651">
        <v>3</v>
      </c>
      <c r="AA651">
        <v>95</v>
      </c>
      <c r="AB651">
        <v>0.21232876712328699</v>
      </c>
      <c r="AC651">
        <v>0.102739726027397</v>
      </c>
      <c r="AD651">
        <v>224</v>
      </c>
      <c r="AE651">
        <v>3</v>
      </c>
      <c r="AF651">
        <v>74.666666666666671</v>
      </c>
      <c r="AG651" s="3">
        <v>44744</v>
      </c>
      <c r="AH651">
        <v>1</v>
      </c>
    </row>
    <row r="652" spans="1:35" hidden="1" x14ac:dyDescent="0.25">
      <c r="A652" t="s">
        <v>19</v>
      </c>
      <c r="B652" t="s">
        <v>26</v>
      </c>
      <c r="C652" t="s">
        <v>285</v>
      </c>
      <c r="D652" t="s">
        <v>50</v>
      </c>
      <c r="E652">
        <v>592351</v>
      </c>
      <c r="F652" t="s">
        <v>61</v>
      </c>
      <c r="G652">
        <v>0.93194999999999995</v>
      </c>
      <c r="H652">
        <v>3</v>
      </c>
      <c r="I652" t="s">
        <v>336</v>
      </c>
      <c r="J652" t="s">
        <v>63</v>
      </c>
      <c r="K652">
        <v>547180</v>
      </c>
      <c r="M652">
        <v>105.06</v>
      </c>
      <c r="N652">
        <v>257</v>
      </c>
      <c r="O652">
        <v>186</v>
      </c>
      <c r="P652">
        <v>8.0645161290322578E-2</v>
      </c>
      <c r="Q652">
        <v>15</v>
      </c>
      <c r="R652">
        <v>105.24</v>
      </c>
      <c r="S652">
        <v>172</v>
      </c>
      <c r="T652">
        <v>128</v>
      </c>
      <c r="U652" s="5">
        <v>9.375E-2</v>
      </c>
      <c r="V652">
        <v>12</v>
      </c>
      <c r="W652">
        <v>0.25</v>
      </c>
      <c r="X652">
        <v>0.108974358974358</v>
      </c>
      <c r="Y652">
        <v>244</v>
      </c>
      <c r="Z652">
        <v>5</v>
      </c>
      <c r="AA652">
        <v>48.8</v>
      </c>
      <c r="AB652">
        <v>0.26865671641791</v>
      </c>
      <c r="AC652">
        <v>0.104477611940298</v>
      </c>
      <c r="AD652">
        <v>106</v>
      </c>
      <c r="AE652">
        <v>1</v>
      </c>
      <c r="AF652">
        <v>106</v>
      </c>
      <c r="AG652" s="3">
        <v>44734</v>
      </c>
    </row>
    <row r="653" spans="1:35" hidden="1" x14ac:dyDescent="0.25">
      <c r="A653" t="s">
        <v>15</v>
      </c>
      <c r="B653" t="s">
        <v>7</v>
      </c>
      <c r="C653" t="s">
        <v>101</v>
      </c>
      <c r="D653" t="s">
        <v>50</v>
      </c>
      <c r="E653">
        <v>663474</v>
      </c>
      <c r="F653" t="s">
        <v>51</v>
      </c>
      <c r="G653">
        <v>1.00878</v>
      </c>
      <c r="H653">
        <v>2</v>
      </c>
      <c r="I653" t="s">
        <v>97</v>
      </c>
      <c r="J653" t="s">
        <v>50</v>
      </c>
      <c r="K653">
        <v>621043</v>
      </c>
      <c r="L653">
        <v>2.9</v>
      </c>
      <c r="M653">
        <v>103.9</v>
      </c>
      <c r="N653">
        <v>205</v>
      </c>
      <c r="O653">
        <v>137</v>
      </c>
      <c r="P653">
        <v>3.6496350364963501E-2</v>
      </c>
      <c r="Q653">
        <v>5</v>
      </c>
      <c r="R653">
        <v>103.4</v>
      </c>
      <c r="S653">
        <v>139</v>
      </c>
      <c r="T653">
        <v>96</v>
      </c>
      <c r="U653" s="5">
        <v>5.2083333333333336E-2</v>
      </c>
      <c r="V653">
        <v>5</v>
      </c>
      <c r="W653">
        <v>0.37566137566137497</v>
      </c>
      <c r="X653">
        <v>0.20105820105820099</v>
      </c>
      <c r="Y653">
        <v>272</v>
      </c>
      <c r="Z653">
        <v>11</v>
      </c>
      <c r="AA653">
        <v>24.727272727272727</v>
      </c>
      <c r="AB653">
        <v>0.37398373983739802</v>
      </c>
      <c r="AC653">
        <v>0.211382113821138</v>
      </c>
      <c r="AD653">
        <v>171</v>
      </c>
      <c r="AE653">
        <v>7</v>
      </c>
      <c r="AF653">
        <v>24.428571428571427</v>
      </c>
      <c r="AG653" s="3">
        <v>44734</v>
      </c>
      <c r="AH653">
        <v>1</v>
      </c>
      <c r="AI653" t="s">
        <v>416</v>
      </c>
    </row>
    <row r="654" spans="1:35" hidden="1" x14ac:dyDescent="0.25">
      <c r="A654" t="s">
        <v>18</v>
      </c>
      <c r="B654" t="s">
        <v>22</v>
      </c>
      <c r="C654" t="s">
        <v>142</v>
      </c>
      <c r="D654" t="s">
        <v>50</v>
      </c>
      <c r="E654">
        <v>669923</v>
      </c>
      <c r="F654" t="s">
        <v>51</v>
      </c>
      <c r="G654">
        <v>0.92168000000000005</v>
      </c>
      <c r="H654">
        <v>8</v>
      </c>
      <c r="I654" t="s">
        <v>107</v>
      </c>
      <c r="J654" t="s">
        <v>50</v>
      </c>
      <c r="K654">
        <v>640461</v>
      </c>
      <c r="M654">
        <v>102.48</v>
      </c>
      <c r="N654">
        <v>178</v>
      </c>
      <c r="O654">
        <v>112</v>
      </c>
      <c r="P654">
        <v>4.4642857142857144E-2</v>
      </c>
      <c r="Q654">
        <v>5</v>
      </c>
      <c r="R654">
        <v>102.22</v>
      </c>
      <c r="S654">
        <v>112</v>
      </c>
      <c r="T654">
        <v>69</v>
      </c>
      <c r="U654" s="5">
        <v>4.3478260869565216E-2</v>
      </c>
      <c r="V654">
        <v>3</v>
      </c>
      <c r="W654">
        <v>0.28787878787878701</v>
      </c>
      <c r="X654">
        <v>0.189393939393939</v>
      </c>
      <c r="Y654">
        <v>179</v>
      </c>
      <c r="Z654">
        <v>8</v>
      </c>
      <c r="AA654">
        <v>22.375</v>
      </c>
      <c r="AB654">
        <v>0.28571428571428498</v>
      </c>
      <c r="AC654">
        <v>0.206349206349206</v>
      </c>
      <c r="AD654">
        <v>85</v>
      </c>
      <c r="AE654">
        <v>6</v>
      </c>
      <c r="AF654">
        <v>14.166666666666666</v>
      </c>
      <c r="AG654" s="3">
        <v>44734</v>
      </c>
    </row>
    <row r="655" spans="1:35" hidden="1" x14ac:dyDescent="0.25">
      <c r="A655" t="s">
        <v>14</v>
      </c>
      <c r="B655" t="s">
        <v>24</v>
      </c>
      <c r="C655" t="s">
        <v>108</v>
      </c>
      <c r="D655" t="s">
        <v>50</v>
      </c>
      <c r="E655">
        <v>425794</v>
      </c>
      <c r="F655" t="s">
        <v>51</v>
      </c>
      <c r="G655">
        <v>1.06704</v>
      </c>
      <c r="H655">
        <v>1</v>
      </c>
      <c r="I655" t="s">
        <v>181</v>
      </c>
      <c r="J655" t="s">
        <v>63</v>
      </c>
      <c r="K655">
        <v>592885</v>
      </c>
      <c r="M655">
        <v>103.96</v>
      </c>
      <c r="N655">
        <v>289</v>
      </c>
      <c r="O655">
        <v>184</v>
      </c>
      <c r="P655">
        <v>3.8043478260869568E-2</v>
      </c>
      <c r="Q655">
        <v>7</v>
      </c>
      <c r="R655">
        <v>104.24</v>
      </c>
      <c r="S655">
        <v>201</v>
      </c>
      <c r="T655">
        <v>120</v>
      </c>
      <c r="U655" s="5">
        <v>4.1666666666666664E-2</v>
      </c>
      <c r="V655">
        <v>5</v>
      </c>
      <c r="W655">
        <v>0.23849372384937201</v>
      </c>
      <c r="X655">
        <v>0.104602510460251</v>
      </c>
      <c r="Y655">
        <v>325</v>
      </c>
      <c r="Z655">
        <v>5</v>
      </c>
      <c r="AA655">
        <v>65</v>
      </c>
      <c r="AB655">
        <v>0.26984126984126899</v>
      </c>
      <c r="AC655">
        <v>0.14285714285714199</v>
      </c>
      <c r="AD655">
        <v>174</v>
      </c>
      <c r="AE655">
        <v>2</v>
      </c>
      <c r="AF655">
        <v>87</v>
      </c>
      <c r="AG655" s="3">
        <v>44734</v>
      </c>
    </row>
    <row r="656" spans="1:35" hidden="1" x14ac:dyDescent="0.25">
      <c r="A656" t="s">
        <v>26</v>
      </c>
      <c r="B656" t="s">
        <v>19</v>
      </c>
      <c r="C656" t="s">
        <v>223</v>
      </c>
      <c r="D656" t="s">
        <v>50</v>
      </c>
      <c r="E656">
        <v>554430</v>
      </c>
      <c r="F656" t="s">
        <v>51</v>
      </c>
      <c r="G656">
        <v>0.93194999999999995</v>
      </c>
      <c r="H656">
        <v>2</v>
      </c>
      <c r="I656" t="s">
        <v>113</v>
      </c>
      <c r="J656" t="s">
        <v>63</v>
      </c>
      <c r="K656">
        <v>608369</v>
      </c>
      <c r="M656">
        <v>102.7</v>
      </c>
      <c r="N656">
        <v>283</v>
      </c>
      <c r="O656">
        <v>208</v>
      </c>
      <c r="P656">
        <v>7.2115384615384609E-2</v>
      </c>
      <c r="Q656">
        <v>15</v>
      </c>
      <c r="R656">
        <v>103.46</v>
      </c>
      <c r="S656">
        <v>194</v>
      </c>
      <c r="T656">
        <v>142</v>
      </c>
      <c r="U656" s="5">
        <v>6.3380281690140844E-2</v>
      </c>
      <c r="V656">
        <v>9</v>
      </c>
      <c r="W656">
        <v>0.23497267759562801</v>
      </c>
      <c r="X656">
        <v>9.2896174863387901E-2</v>
      </c>
      <c r="Y656">
        <v>280</v>
      </c>
      <c r="Z656">
        <v>3</v>
      </c>
      <c r="AA656">
        <v>93.333333333333329</v>
      </c>
      <c r="AB656">
        <v>0.29166666666666602</v>
      </c>
      <c r="AC656">
        <v>0.14583333333333301</v>
      </c>
      <c r="AD656">
        <v>148</v>
      </c>
      <c r="AE656">
        <v>3</v>
      </c>
      <c r="AF656">
        <v>49.333333333333336</v>
      </c>
      <c r="AG656" s="3">
        <v>44734</v>
      </c>
    </row>
    <row r="657" spans="1:34" hidden="1" x14ac:dyDescent="0.25">
      <c r="A657" t="s">
        <v>20</v>
      </c>
      <c r="B657" t="s">
        <v>4</v>
      </c>
      <c r="C657" t="s">
        <v>282</v>
      </c>
      <c r="D657" t="s">
        <v>50</v>
      </c>
      <c r="E657">
        <v>624522</v>
      </c>
      <c r="F657" t="s">
        <v>51</v>
      </c>
      <c r="G657">
        <v>0.97184999999999999</v>
      </c>
      <c r="H657">
        <v>4</v>
      </c>
      <c r="I657" t="s">
        <v>190</v>
      </c>
      <c r="J657" t="s">
        <v>63</v>
      </c>
      <c r="K657">
        <v>596129</v>
      </c>
      <c r="M657">
        <v>102.26</v>
      </c>
      <c r="N657">
        <v>190</v>
      </c>
      <c r="O657">
        <v>123</v>
      </c>
      <c r="P657">
        <v>6.5040650406504072E-2</v>
      </c>
      <c r="Q657">
        <v>8</v>
      </c>
      <c r="R657">
        <v>103.2</v>
      </c>
      <c r="S657">
        <v>144</v>
      </c>
      <c r="T657">
        <v>94</v>
      </c>
      <c r="U657" s="5">
        <v>8.5106382978723402E-2</v>
      </c>
      <c r="V657">
        <v>8</v>
      </c>
      <c r="W657">
        <v>0.27333333333333298</v>
      </c>
      <c r="X657">
        <v>0.16</v>
      </c>
      <c r="Y657">
        <v>224</v>
      </c>
      <c r="Z657">
        <v>6</v>
      </c>
      <c r="AA657">
        <v>37.333333333333336</v>
      </c>
      <c r="AB657">
        <v>0.245283018867924</v>
      </c>
      <c r="AC657">
        <v>0.18867924528301799</v>
      </c>
      <c r="AD657">
        <v>90</v>
      </c>
      <c r="AE657">
        <v>1</v>
      </c>
      <c r="AF657">
        <v>90</v>
      </c>
      <c r="AG657" s="3">
        <v>44734</v>
      </c>
    </row>
    <row r="658" spans="1:34" hidden="1" x14ac:dyDescent="0.25">
      <c r="A658" t="s">
        <v>1</v>
      </c>
      <c r="B658" t="s">
        <v>23</v>
      </c>
      <c r="C658" t="s">
        <v>331</v>
      </c>
      <c r="D658" t="s">
        <v>63</v>
      </c>
      <c r="E658">
        <v>607074</v>
      </c>
      <c r="F658" t="s">
        <v>51</v>
      </c>
      <c r="G658">
        <v>0.97101999999999988</v>
      </c>
      <c r="H658">
        <v>2</v>
      </c>
      <c r="I658" t="s">
        <v>53</v>
      </c>
      <c r="J658" t="s">
        <v>50</v>
      </c>
      <c r="K658">
        <v>621020</v>
      </c>
      <c r="L658">
        <v>4</v>
      </c>
      <c r="M658">
        <v>102.9</v>
      </c>
      <c r="N658">
        <v>282</v>
      </c>
      <c r="O658">
        <v>180</v>
      </c>
      <c r="P658">
        <v>0.05</v>
      </c>
      <c r="Q658">
        <v>9</v>
      </c>
      <c r="R658">
        <v>103.9</v>
      </c>
      <c r="S658">
        <v>69</v>
      </c>
      <c r="T658">
        <v>45</v>
      </c>
      <c r="U658" s="5">
        <v>4.4444444444444446E-2</v>
      </c>
      <c r="V658">
        <v>2</v>
      </c>
      <c r="W658">
        <v>0.24022346368715</v>
      </c>
      <c r="X658">
        <v>8.9385474860335198E-2</v>
      </c>
      <c r="Y658">
        <v>298</v>
      </c>
      <c r="Z658">
        <v>4</v>
      </c>
      <c r="AA658">
        <v>74.5</v>
      </c>
      <c r="AB658">
        <v>0.233333333333333</v>
      </c>
      <c r="AC658">
        <v>0.1</v>
      </c>
      <c r="AD658">
        <v>240</v>
      </c>
      <c r="AE658">
        <v>4</v>
      </c>
      <c r="AF658">
        <v>60</v>
      </c>
      <c r="AG658" s="3">
        <v>44734</v>
      </c>
      <c r="AH658">
        <v>1</v>
      </c>
    </row>
    <row r="659" spans="1:34" hidden="1" x14ac:dyDescent="0.25">
      <c r="A659" t="s">
        <v>23</v>
      </c>
      <c r="B659" t="s">
        <v>1</v>
      </c>
      <c r="C659" t="s">
        <v>89</v>
      </c>
      <c r="D659" t="s">
        <v>50</v>
      </c>
      <c r="E659">
        <v>450203</v>
      </c>
      <c r="F659" t="s">
        <v>61</v>
      </c>
      <c r="G659">
        <v>0.97101999999999988</v>
      </c>
      <c r="H659">
        <v>5</v>
      </c>
      <c r="I659" t="s">
        <v>337</v>
      </c>
      <c r="J659" t="s">
        <v>50</v>
      </c>
      <c r="K659">
        <v>573131</v>
      </c>
      <c r="L659">
        <v>5.7</v>
      </c>
      <c r="M659">
        <v>102.9</v>
      </c>
      <c r="N659">
        <v>219</v>
      </c>
      <c r="O659">
        <v>130</v>
      </c>
      <c r="P659">
        <v>3.8461538461538464E-2</v>
      </c>
      <c r="Q659">
        <v>5</v>
      </c>
      <c r="R659">
        <v>102.84</v>
      </c>
      <c r="S659">
        <v>143</v>
      </c>
      <c r="T659">
        <v>82</v>
      </c>
      <c r="U659" s="5">
        <v>1.2195121951219513E-2</v>
      </c>
      <c r="V659">
        <v>1</v>
      </c>
      <c r="W659">
        <v>0.302702702702702</v>
      </c>
      <c r="X659">
        <v>0.135135135135135</v>
      </c>
      <c r="Y659">
        <v>296</v>
      </c>
      <c r="Z659">
        <v>9</v>
      </c>
      <c r="AA659">
        <v>32.888888888888886</v>
      </c>
      <c r="AB659">
        <v>0.25471698113207503</v>
      </c>
      <c r="AC659">
        <v>0.122641509433962</v>
      </c>
      <c r="AD659">
        <v>158</v>
      </c>
      <c r="AE659">
        <v>3</v>
      </c>
      <c r="AF659">
        <v>52.666666666666664</v>
      </c>
      <c r="AG659" s="3">
        <v>44734</v>
      </c>
      <c r="AH659">
        <v>1</v>
      </c>
    </row>
    <row r="660" spans="1:34" hidden="1" x14ac:dyDescent="0.25">
      <c r="A660" t="s">
        <v>64</v>
      </c>
      <c r="B660" t="s">
        <v>11</v>
      </c>
      <c r="C660" t="s">
        <v>138</v>
      </c>
      <c r="D660" t="s">
        <v>50</v>
      </c>
      <c r="E660">
        <v>660271</v>
      </c>
      <c r="F660" t="s">
        <v>61</v>
      </c>
      <c r="G660">
        <v>1.0264800000000001</v>
      </c>
      <c r="H660">
        <v>8</v>
      </c>
      <c r="I660" t="s">
        <v>333</v>
      </c>
      <c r="J660" t="s">
        <v>50</v>
      </c>
      <c r="K660">
        <v>656896</v>
      </c>
      <c r="M660">
        <v>102.74</v>
      </c>
      <c r="N660">
        <v>141</v>
      </c>
      <c r="O660">
        <v>100</v>
      </c>
      <c r="P660">
        <v>0.04</v>
      </c>
      <c r="Q660">
        <v>4</v>
      </c>
      <c r="R660">
        <v>102.9</v>
      </c>
      <c r="S660">
        <v>91</v>
      </c>
      <c r="T660">
        <v>62</v>
      </c>
      <c r="U660" s="5">
        <v>3.2258064516129031E-2</v>
      </c>
      <c r="V660">
        <v>2</v>
      </c>
      <c r="W660">
        <v>0.31168831168831101</v>
      </c>
      <c r="X660">
        <v>0.129870129870129</v>
      </c>
      <c r="Y660">
        <v>247</v>
      </c>
      <c r="Z660">
        <v>8</v>
      </c>
      <c r="AA660">
        <v>30.875</v>
      </c>
      <c r="AB660">
        <v>0.36363636363636298</v>
      </c>
      <c r="AC660">
        <v>0.15584415584415501</v>
      </c>
      <c r="AD660">
        <v>121</v>
      </c>
      <c r="AE660">
        <v>4</v>
      </c>
      <c r="AF660">
        <v>30.25</v>
      </c>
      <c r="AG660" s="3">
        <v>44734</v>
      </c>
    </row>
    <row r="661" spans="1:34" hidden="1" x14ac:dyDescent="0.25">
      <c r="A661" t="s">
        <v>15</v>
      </c>
      <c r="B661" t="s">
        <v>7</v>
      </c>
      <c r="C661" t="s">
        <v>101</v>
      </c>
      <c r="D661" t="s">
        <v>50</v>
      </c>
      <c r="E661">
        <v>663474</v>
      </c>
      <c r="F661" t="s">
        <v>51</v>
      </c>
      <c r="G661">
        <v>1.00878</v>
      </c>
      <c r="H661">
        <v>4</v>
      </c>
      <c r="I661" t="s">
        <v>100</v>
      </c>
      <c r="J661" t="s">
        <v>50</v>
      </c>
      <c r="K661">
        <v>596142</v>
      </c>
      <c r="M661">
        <v>103.4</v>
      </c>
      <c r="N661">
        <v>214</v>
      </c>
      <c r="O661">
        <v>136</v>
      </c>
      <c r="P661">
        <v>5.8823529411764705E-2</v>
      </c>
      <c r="Q661">
        <v>8</v>
      </c>
      <c r="R661">
        <v>103.7</v>
      </c>
      <c r="S661">
        <v>151</v>
      </c>
      <c r="T661">
        <v>98</v>
      </c>
      <c r="U661" s="5">
        <v>7.1428571428571425E-2</v>
      </c>
      <c r="V661">
        <v>7</v>
      </c>
      <c r="W661">
        <v>0.37566137566137497</v>
      </c>
      <c r="X661">
        <v>0.20105820105820099</v>
      </c>
      <c r="Y661">
        <v>272</v>
      </c>
      <c r="Z661">
        <v>11</v>
      </c>
      <c r="AA661">
        <v>24.727272727272727</v>
      </c>
      <c r="AB661">
        <v>0.37398373983739802</v>
      </c>
      <c r="AC661">
        <v>0.211382113821138</v>
      </c>
      <c r="AD661">
        <v>171</v>
      </c>
      <c r="AE661">
        <v>7</v>
      </c>
      <c r="AF661">
        <v>24.428571428571427</v>
      </c>
      <c r="AG661" s="3">
        <v>44734</v>
      </c>
    </row>
    <row r="662" spans="1:34" hidden="1" x14ac:dyDescent="0.25">
      <c r="A662" t="s">
        <v>17</v>
      </c>
      <c r="B662" t="s">
        <v>25</v>
      </c>
      <c r="C662" t="s">
        <v>224</v>
      </c>
      <c r="D662" t="s">
        <v>50</v>
      </c>
      <c r="E662">
        <v>669358</v>
      </c>
      <c r="F662" t="s">
        <v>61</v>
      </c>
      <c r="G662">
        <v>0.90544999999999998</v>
      </c>
      <c r="H662">
        <v>4</v>
      </c>
      <c r="I662" t="s">
        <v>255</v>
      </c>
      <c r="J662" t="s">
        <v>50</v>
      </c>
      <c r="K662">
        <v>519317</v>
      </c>
      <c r="M662">
        <v>111.32</v>
      </c>
      <c r="N662">
        <v>224</v>
      </c>
      <c r="O662">
        <v>139</v>
      </c>
      <c r="P662">
        <v>0.10071942446043165</v>
      </c>
      <c r="Q662">
        <v>14</v>
      </c>
      <c r="R662">
        <v>111.16</v>
      </c>
      <c r="S662">
        <v>158</v>
      </c>
      <c r="T662">
        <v>97</v>
      </c>
      <c r="U662" s="5">
        <v>0.1134020618556701</v>
      </c>
      <c r="V662">
        <v>11</v>
      </c>
      <c r="W662">
        <v>0.25</v>
      </c>
      <c r="X662">
        <v>0.15</v>
      </c>
      <c r="Y662">
        <v>33</v>
      </c>
      <c r="Z662">
        <v>1</v>
      </c>
      <c r="AA662">
        <v>33</v>
      </c>
      <c r="AB662">
        <v>0.22222222222222199</v>
      </c>
      <c r="AC662">
        <v>0.11111111111111099</v>
      </c>
      <c r="AD662">
        <v>16</v>
      </c>
      <c r="AE662">
        <v>0</v>
      </c>
      <c r="AF662">
        <v>0</v>
      </c>
      <c r="AG662" s="3">
        <v>44734</v>
      </c>
    </row>
    <row r="663" spans="1:34" hidden="1" x14ac:dyDescent="0.25">
      <c r="A663" t="s">
        <v>64</v>
      </c>
      <c r="B663" t="s">
        <v>11</v>
      </c>
      <c r="C663" t="s">
        <v>138</v>
      </c>
      <c r="D663" t="s">
        <v>50</v>
      </c>
      <c r="E663">
        <v>660271</v>
      </c>
      <c r="F663" t="s">
        <v>61</v>
      </c>
      <c r="G663">
        <v>1.0264800000000001</v>
      </c>
      <c r="H663">
        <v>5</v>
      </c>
      <c r="I663" t="s">
        <v>71</v>
      </c>
      <c r="J663" t="s">
        <v>50</v>
      </c>
      <c r="K663">
        <v>641531</v>
      </c>
      <c r="M663">
        <v>102.16</v>
      </c>
      <c r="N663">
        <v>243</v>
      </c>
      <c r="O663">
        <v>168</v>
      </c>
      <c r="P663">
        <v>4.1666666666666664E-2</v>
      </c>
      <c r="Q663">
        <v>7</v>
      </c>
      <c r="R663">
        <v>102.9</v>
      </c>
      <c r="S663">
        <v>175</v>
      </c>
      <c r="T663">
        <v>122</v>
      </c>
      <c r="U663" s="5">
        <v>4.9180327868852458E-2</v>
      </c>
      <c r="V663">
        <v>6</v>
      </c>
      <c r="W663">
        <v>0.31168831168831101</v>
      </c>
      <c r="X663">
        <v>0.129870129870129</v>
      </c>
      <c r="Y663">
        <v>247</v>
      </c>
      <c r="Z663">
        <v>8</v>
      </c>
      <c r="AA663">
        <v>30.875</v>
      </c>
      <c r="AB663">
        <v>0.36363636363636298</v>
      </c>
      <c r="AC663">
        <v>0.15584415584415501</v>
      </c>
      <c r="AD663">
        <v>121</v>
      </c>
      <c r="AE663">
        <v>4</v>
      </c>
      <c r="AF663">
        <v>30.25</v>
      </c>
      <c r="AG663" s="3">
        <v>44734</v>
      </c>
    </row>
    <row r="664" spans="1:34" hidden="1" x14ac:dyDescent="0.25">
      <c r="A664" t="s">
        <v>10</v>
      </c>
      <c r="B664" t="s">
        <v>16</v>
      </c>
      <c r="C664" t="s">
        <v>112</v>
      </c>
      <c r="D664" t="s">
        <v>50</v>
      </c>
      <c r="E664">
        <v>471911</v>
      </c>
      <c r="F664" t="s">
        <v>51</v>
      </c>
      <c r="G664">
        <v>1.0625100000000001</v>
      </c>
      <c r="H664">
        <v>8</v>
      </c>
      <c r="I664" t="s">
        <v>322</v>
      </c>
      <c r="J664" t="s">
        <v>63</v>
      </c>
      <c r="K664">
        <v>488771</v>
      </c>
      <c r="M664">
        <v>102.34</v>
      </c>
      <c r="N664">
        <v>75</v>
      </c>
      <c r="O664">
        <v>33</v>
      </c>
      <c r="P664">
        <v>0</v>
      </c>
      <c r="Q664">
        <v>0</v>
      </c>
      <c r="R664">
        <v>102.4</v>
      </c>
      <c r="S664">
        <v>67</v>
      </c>
      <c r="T664">
        <v>30</v>
      </c>
      <c r="U664" s="5">
        <v>0</v>
      </c>
      <c r="V664">
        <v>0</v>
      </c>
      <c r="W664">
        <v>0.2</v>
      </c>
      <c r="X664">
        <v>8.6363636363636295E-2</v>
      </c>
      <c r="Y664">
        <v>314</v>
      </c>
      <c r="Z664">
        <v>6</v>
      </c>
      <c r="AA664">
        <v>52.333333333333336</v>
      </c>
      <c r="AB664">
        <v>0.23529411764705799</v>
      </c>
      <c r="AC664">
        <v>0.11764705882352899</v>
      </c>
      <c r="AD664">
        <v>151</v>
      </c>
      <c r="AE664">
        <v>2</v>
      </c>
      <c r="AF664">
        <v>75.5</v>
      </c>
      <c r="AG664" s="3">
        <v>44734</v>
      </c>
    </row>
    <row r="665" spans="1:34" hidden="1" x14ac:dyDescent="0.25">
      <c r="A665" t="s">
        <v>23</v>
      </c>
      <c r="B665" t="s">
        <v>1</v>
      </c>
      <c r="C665" t="s">
        <v>89</v>
      </c>
      <c r="D665" t="s">
        <v>50</v>
      </c>
      <c r="E665">
        <v>450203</v>
      </c>
      <c r="F665" t="s">
        <v>61</v>
      </c>
      <c r="G665">
        <v>0.95035999999999998</v>
      </c>
      <c r="H665">
        <v>1</v>
      </c>
      <c r="I665" t="s">
        <v>196</v>
      </c>
      <c r="J665" t="s">
        <v>63</v>
      </c>
      <c r="K665">
        <v>592626</v>
      </c>
      <c r="M665">
        <v>105.08</v>
      </c>
      <c r="N665">
        <v>192</v>
      </c>
      <c r="O665">
        <v>129</v>
      </c>
      <c r="P665">
        <v>0.11627906976744186</v>
      </c>
      <c r="Q665">
        <v>15</v>
      </c>
      <c r="R665">
        <v>105.3</v>
      </c>
      <c r="S665">
        <v>171</v>
      </c>
      <c r="T665">
        <v>116</v>
      </c>
      <c r="U665" s="5">
        <v>0.1206896551724138</v>
      </c>
      <c r="V665">
        <v>14</v>
      </c>
      <c r="W665">
        <v>0.302702702702702</v>
      </c>
      <c r="X665">
        <v>0.135135135135135</v>
      </c>
      <c r="Y665">
        <v>296</v>
      </c>
      <c r="Z665">
        <v>9</v>
      </c>
      <c r="AA665">
        <v>32.888888888888886</v>
      </c>
      <c r="AB665">
        <v>0.367088607594936</v>
      </c>
      <c r="AC665">
        <v>0.151898734177215</v>
      </c>
      <c r="AD665">
        <v>138</v>
      </c>
      <c r="AE665">
        <v>6</v>
      </c>
      <c r="AF665">
        <v>23</v>
      </c>
      <c r="AG665" s="3">
        <v>44734</v>
      </c>
    </row>
    <row r="666" spans="1:34" hidden="1" x14ac:dyDescent="0.25">
      <c r="A666" t="s">
        <v>17</v>
      </c>
      <c r="B666" t="s">
        <v>25</v>
      </c>
      <c r="C666" t="s">
        <v>224</v>
      </c>
      <c r="D666" t="s">
        <v>50</v>
      </c>
      <c r="E666">
        <v>669358</v>
      </c>
      <c r="F666" t="s">
        <v>61</v>
      </c>
      <c r="G666">
        <v>0.95519999999999994</v>
      </c>
      <c r="H666">
        <v>9</v>
      </c>
      <c r="I666" t="s">
        <v>102</v>
      </c>
      <c r="J666" t="s">
        <v>63</v>
      </c>
      <c r="K666">
        <v>608336</v>
      </c>
      <c r="M666">
        <v>104.46</v>
      </c>
      <c r="N666">
        <v>196</v>
      </c>
      <c r="O666">
        <v>95</v>
      </c>
      <c r="P666">
        <v>9.4736842105263161E-2</v>
      </c>
      <c r="Q666">
        <v>9</v>
      </c>
      <c r="R666">
        <v>105.66</v>
      </c>
      <c r="S666">
        <v>140</v>
      </c>
      <c r="T666">
        <v>74</v>
      </c>
      <c r="U666" s="5">
        <v>0.10810810810810811</v>
      </c>
      <c r="V666">
        <v>8</v>
      </c>
      <c r="W666">
        <v>0.25</v>
      </c>
      <c r="X666">
        <v>0.15</v>
      </c>
      <c r="Y666">
        <v>33</v>
      </c>
      <c r="Z666">
        <v>1</v>
      </c>
      <c r="AA666">
        <v>33</v>
      </c>
      <c r="AB666">
        <v>0.27272727272727199</v>
      </c>
      <c r="AC666">
        <v>0.18181818181818099</v>
      </c>
      <c r="AD666">
        <v>17</v>
      </c>
      <c r="AE666">
        <v>1</v>
      </c>
      <c r="AF666">
        <v>17</v>
      </c>
      <c r="AG666" s="3">
        <v>44734</v>
      </c>
    </row>
    <row r="667" spans="1:34" hidden="1" x14ac:dyDescent="0.25">
      <c r="A667" t="s">
        <v>21</v>
      </c>
      <c r="B667" t="s">
        <v>0</v>
      </c>
      <c r="C667" t="s">
        <v>278</v>
      </c>
      <c r="D667" t="s">
        <v>63</v>
      </c>
      <c r="E667">
        <v>518516</v>
      </c>
      <c r="F667" t="s">
        <v>51</v>
      </c>
      <c r="G667">
        <v>0.91139999999999999</v>
      </c>
      <c r="H667">
        <v>4</v>
      </c>
      <c r="I667" t="s">
        <v>145</v>
      </c>
      <c r="J667" t="s">
        <v>50</v>
      </c>
      <c r="K667">
        <v>595751</v>
      </c>
      <c r="L667">
        <v>3.15</v>
      </c>
      <c r="M667">
        <v>105</v>
      </c>
      <c r="N667">
        <v>133</v>
      </c>
      <c r="O667">
        <v>82</v>
      </c>
      <c r="P667">
        <v>6.097560975609756E-2</v>
      </c>
      <c r="Q667">
        <v>5</v>
      </c>
      <c r="R667">
        <v>109.539999999999</v>
      </c>
      <c r="S667">
        <v>24</v>
      </c>
      <c r="T667">
        <v>12</v>
      </c>
      <c r="U667" s="5">
        <v>0.25</v>
      </c>
      <c r="V667">
        <v>3</v>
      </c>
      <c r="W667">
        <v>0.29257641921397298</v>
      </c>
      <c r="X667">
        <v>0.17467248908296901</v>
      </c>
      <c r="Y667">
        <v>301</v>
      </c>
      <c r="Z667">
        <v>12</v>
      </c>
      <c r="AA667">
        <v>25.083333333333332</v>
      </c>
      <c r="AB667">
        <v>0.28000000000000003</v>
      </c>
      <c r="AC667">
        <v>0.16</v>
      </c>
      <c r="AD667">
        <v>232</v>
      </c>
      <c r="AE667">
        <v>10</v>
      </c>
      <c r="AF667">
        <v>23.2</v>
      </c>
      <c r="AG667" s="3">
        <v>44734</v>
      </c>
      <c r="AH667">
        <v>1</v>
      </c>
    </row>
    <row r="668" spans="1:34" hidden="1" x14ac:dyDescent="0.25">
      <c r="A668" t="s">
        <v>28</v>
      </c>
      <c r="B668" t="s">
        <v>2</v>
      </c>
      <c r="C668" t="s">
        <v>96</v>
      </c>
      <c r="D668" t="s">
        <v>50</v>
      </c>
      <c r="E668">
        <v>669330</v>
      </c>
      <c r="F668" t="s">
        <v>61</v>
      </c>
      <c r="G668">
        <v>1.1577299999999999</v>
      </c>
      <c r="H668">
        <v>3</v>
      </c>
      <c r="I668" t="s">
        <v>307</v>
      </c>
      <c r="J668" t="s">
        <v>38</v>
      </c>
      <c r="K668">
        <v>605137</v>
      </c>
      <c r="M668">
        <v>101.5</v>
      </c>
      <c r="N668">
        <v>291</v>
      </c>
      <c r="O668">
        <v>215</v>
      </c>
      <c r="P668">
        <v>5.1162790697674418E-2</v>
      </c>
      <c r="Q668">
        <v>11</v>
      </c>
      <c r="R668">
        <v>103.6</v>
      </c>
      <c r="S668">
        <v>187</v>
      </c>
      <c r="T668">
        <v>134</v>
      </c>
      <c r="U668" s="5">
        <v>5.2238805970149252E-2</v>
      </c>
      <c r="V668">
        <v>7</v>
      </c>
      <c r="W668">
        <v>0.28947368421052599</v>
      </c>
      <c r="X668">
        <v>0.13684210526315699</v>
      </c>
      <c r="Y668">
        <v>239</v>
      </c>
      <c r="Z668">
        <v>8</v>
      </c>
      <c r="AA668">
        <v>29.875</v>
      </c>
      <c r="AB668">
        <v>0.25333333333333302</v>
      </c>
      <c r="AC668">
        <v>0.133333333333333</v>
      </c>
      <c r="AD668">
        <v>97</v>
      </c>
      <c r="AE668">
        <v>3</v>
      </c>
      <c r="AF668">
        <v>32.333333333333336</v>
      </c>
      <c r="AG668" s="3">
        <v>44734</v>
      </c>
    </row>
    <row r="669" spans="1:34" hidden="1" x14ac:dyDescent="0.25">
      <c r="A669" t="s">
        <v>17</v>
      </c>
      <c r="B669" t="s">
        <v>25</v>
      </c>
      <c r="C669" t="s">
        <v>224</v>
      </c>
      <c r="D669" t="s">
        <v>50</v>
      </c>
      <c r="E669">
        <v>669358</v>
      </c>
      <c r="F669" t="s">
        <v>61</v>
      </c>
      <c r="G669">
        <v>0.90544999999999998</v>
      </c>
      <c r="H669">
        <v>5</v>
      </c>
      <c r="I669" t="s">
        <v>256</v>
      </c>
      <c r="J669" t="s">
        <v>50</v>
      </c>
      <c r="K669">
        <v>518626</v>
      </c>
      <c r="M669">
        <v>102.619999999999</v>
      </c>
      <c r="N669">
        <v>215</v>
      </c>
      <c r="O669">
        <v>132</v>
      </c>
      <c r="P669">
        <v>4.5454545454545456E-2</v>
      </c>
      <c r="Q669">
        <v>6</v>
      </c>
      <c r="R669">
        <v>102.4</v>
      </c>
      <c r="S669">
        <v>163</v>
      </c>
      <c r="T669">
        <v>101</v>
      </c>
      <c r="U669" s="5">
        <v>3.9603960396039604E-2</v>
      </c>
      <c r="V669">
        <v>4</v>
      </c>
      <c r="W669">
        <v>0.25</v>
      </c>
      <c r="X669">
        <v>0.15</v>
      </c>
      <c r="Y669">
        <v>33</v>
      </c>
      <c r="Z669">
        <v>1</v>
      </c>
      <c r="AA669">
        <v>33</v>
      </c>
      <c r="AB669">
        <v>0.22222222222222199</v>
      </c>
      <c r="AC669">
        <v>0.11111111111111099</v>
      </c>
      <c r="AD669">
        <v>16</v>
      </c>
      <c r="AE669">
        <v>0</v>
      </c>
      <c r="AF669">
        <v>0</v>
      </c>
      <c r="AG669" s="3">
        <v>44734</v>
      </c>
    </row>
    <row r="670" spans="1:34" hidden="1" x14ac:dyDescent="0.25">
      <c r="A670" t="s">
        <v>28</v>
      </c>
      <c r="B670" t="s">
        <v>2</v>
      </c>
      <c r="C670" t="s">
        <v>96</v>
      </c>
      <c r="D670" t="s">
        <v>50</v>
      </c>
      <c r="E670">
        <v>669330</v>
      </c>
      <c r="F670" t="s">
        <v>61</v>
      </c>
      <c r="G670">
        <v>1.1577299999999999</v>
      </c>
      <c r="H670">
        <v>2</v>
      </c>
      <c r="I670" t="s">
        <v>306</v>
      </c>
      <c r="J670" t="s">
        <v>63</v>
      </c>
      <c r="K670">
        <v>665742</v>
      </c>
      <c r="M670">
        <v>102.56</v>
      </c>
      <c r="N670">
        <v>302</v>
      </c>
      <c r="O670">
        <v>200</v>
      </c>
      <c r="P670">
        <v>7.0000000000000007E-2</v>
      </c>
      <c r="Q670">
        <v>14</v>
      </c>
      <c r="R670">
        <v>102.34</v>
      </c>
      <c r="S670">
        <v>188</v>
      </c>
      <c r="T670">
        <v>125</v>
      </c>
      <c r="U670" s="5">
        <v>0.08</v>
      </c>
      <c r="V670">
        <v>10</v>
      </c>
      <c r="W670">
        <v>0.28947368421052599</v>
      </c>
      <c r="X670">
        <v>0.13684210526315699</v>
      </c>
      <c r="Y670">
        <v>239</v>
      </c>
      <c r="Z670">
        <v>8</v>
      </c>
      <c r="AA670">
        <v>29.875</v>
      </c>
      <c r="AB670">
        <v>0.25333333333333302</v>
      </c>
      <c r="AC670">
        <v>0.133333333333333</v>
      </c>
      <c r="AD670">
        <v>97</v>
      </c>
      <c r="AE670">
        <v>3</v>
      </c>
      <c r="AF670">
        <v>32.333333333333336</v>
      </c>
      <c r="AG670" s="3">
        <v>44734</v>
      </c>
    </row>
    <row r="671" spans="1:34" hidden="1" x14ac:dyDescent="0.25">
      <c r="A671" t="s">
        <v>64</v>
      </c>
      <c r="B671" t="s">
        <v>11</v>
      </c>
      <c r="C671" t="s">
        <v>138</v>
      </c>
      <c r="D671" t="s">
        <v>50</v>
      </c>
      <c r="E671">
        <v>660271</v>
      </c>
      <c r="F671" t="s">
        <v>61</v>
      </c>
      <c r="G671">
        <v>1.2732300000000001</v>
      </c>
      <c r="H671">
        <v>7</v>
      </c>
      <c r="I671" t="s">
        <v>179</v>
      </c>
      <c r="J671" t="s">
        <v>63</v>
      </c>
      <c r="K671">
        <v>664728</v>
      </c>
      <c r="M671">
        <v>101.6</v>
      </c>
      <c r="N671">
        <v>96</v>
      </c>
      <c r="O671">
        <v>71</v>
      </c>
      <c r="P671">
        <v>0</v>
      </c>
      <c r="Q671">
        <v>0</v>
      </c>
      <c r="R671">
        <v>102.82</v>
      </c>
      <c r="S671">
        <v>75</v>
      </c>
      <c r="T671">
        <v>58</v>
      </c>
      <c r="U671" s="5">
        <v>0</v>
      </c>
      <c r="V671">
        <v>0</v>
      </c>
      <c r="W671">
        <v>0.31168831168831101</v>
      </c>
      <c r="X671">
        <v>0.129870129870129</v>
      </c>
      <c r="Y671">
        <v>247</v>
      </c>
      <c r="Z671">
        <v>8</v>
      </c>
      <c r="AA671">
        <v>30.875</v>
      </c>
      <c r="AB671">
        <v>0.25974025974025899</v>
      </c>
      <c r="AC671">
        <v>0.103896103896103</v>
      </c>
      <c r="AD671">
        <v>126</v>
      </c>
      <c r="AE671">
        <v>4</v>
      </c>
      <c r="AF671">
        <v>31.5</v>
      </c>
      <c r="AG671" s="3">
        <v>44734</v>
      </c>
    </row>
    <row r="672" spans="1:34" hidden="1" x14ac:dyDescent="0.25">
      <c r="A672" t="s">
        <v>19</v>
      </c>
      <c r="B672" t="s">
        <v>26</v>
      </c>
      <c r="C672" t="s">
        <v>285</v>
      </c>
      <c r="D672" t="s">
        <v>50</v>
      </c>
      <c r="E672">
        <v>592351</v>
      </c>
      <c r="F672" t="s">
        <v>61</v>
      </c>
      <c r="G672">
        <v>0.93194999999999995</v>
      </c>
      <c r="H672">
        <v>1</v>
      </c>
      <c r="I672" t="s">
        <v>109</v>
      </c>
      <c r="J672" t="s">
        <v>63</v>
      </c>
      <c r="K672">
        <v>656941</v>
      </c>
      <c r="L672">
        <v>2.8</v>
      </c>
      <c r="M672">
        <v>105.34</v>
      </c>
      <c r="N672">
        <v>291</v>
      </c>
      <c r="O672">
        <v>160</v>
      </c>
      <c r="P672">
        <v>0.1125</v>
      </c>
      <c r="Q672">
        <v>18</v>
      </c>
      <c r="R672">
        <v>105.56</v>
      </c>
      <c r="S672">
        <v>177</v>
      </c>
      <c r="T672">
        <v>104</v>
      </c>
      <c r="U672" s="5">
        <v>0.11538461538461539</v>
      </c>
      <c r="V672">
        <v>12</v>
      </c>
      <c r="W672">
        <v>0.25</v>
      </c>
      <c r="X672">
        <v>0.108974358974358</v>
      </c>
      <c r="Y672">
        <v>244</v>
      </c>
      <c r="Z672">
        <v>5</v>
      </c>
      <c r="AA672">
        <v>48.8</v>
      </c>
      <c r="AB672">
        <v>0.26865671641791</v>
      </c>
      <c r="AC672">
        <v>0.104477611940298</v>
      </c>
      <c r="AD672">
        <v>106</v>
      </c>
      <c r="AE672">
        <v>1</v>
      </c>
      <c r="AF672">
        <v>106</v>
      </c>
      <c r="AG672" s="3">
        <v>44734</v>
      </c>
      <c r="AH672">
        <v>1</v>
      </c>
    </row>
    <row r="673" spans="1:34" hidden="1" x14ac:dyDescent="0.25">
      <c r="A673" t="s">
        <v>10</v>
      </c>
      <c r="B673" t="s">
        <v>16</v>
      </c>
      <c r="C673" t="s">
        <v>112</v>
      </c>
      <c r="D673" t="s">
        <v>50</v>
      </c>
      <c r="E673">
        <v>471911</v>
      </c>
      <c r="F673" t="s">
        <v>51</v>
      </c>
      <c r="G673">
        <v>1.0625100000000001</v>
      </c>
      <c r="H673">
        <v>5</v>
      </c>
      <c r="I673" t="s">
        <v>68</v>
      </c>
      <c r="J673" t="s">
        <v>63</v>
      </c>
      <c r="K673">
        <v>663656</v>
      </c>
      <c r="M673">
        <v>102.1</v>
      </c>
      <c r="N673">
        <v>252</v>
      </c>
      <c r="O673">
        <v>178</v>
      </c>
      <c r="P673">
        <v>7.3033707865168537E-2</v>
      </c>
      <c r="Q673">
        <v>13</v>
      </c>
      <c r="R673">
        <v>102.1</v>
      </c>
      <c r="S673">
        <v>172</v>
      </c>
      <c r="T673">
        <v>116</v>
      </c>
      <c r="U673" s="5">
        <v>6.8965517241379309E-2</v>
      </c>
      <c r="V673">
        <v>8</v>
      </c>
      <c r="W673">
        <v>0.2</v>
      </c>
      <c r="X673">
        <v>8.6363636363636295E-2</v>
      </c>
      <c r="Y673">
        <v>314</v>
      </c>
      <c r="Z673">
        <v>6</v>
      </c>
      <c r="AA673">
        <v>52.333333333333336</v>
      </c>
      <c r="AB673">
        <v>0.23529411764705799</v>
      </c>
      <c r="AC673">
        <v>0.11764705882352899</v>
      </c>
      <c r="AD673">
        <v>151</v>
      </c>
      <c r="AE673">
        <v>2</v>
      </c>
      <c r="AF673">
        <v>75.5</v>
      </c>
      <c r="AG673" s="3">
        <v>44734</v>
      </c>
    </row>
    <row r="674" spans="1:34" hidden="1" x14ac:dyDescent="0.25">
      <c r="A674" t="s">
        <v>28</v>
      </c>
      <c r="B674" t="s">
        <v>2</v>
      </c>
      <c r="C674" t="s">
        <v>96</v>
      </c>
      <c r="D674" t="s">
        <v>50</v>
      </c>
      <c r="E674">
        <v>669330</v>
      </c>
      <c r="F674" t="s">
        <v>61</v>
      </c>
      <c r="G674">
        <v>1.1577299999999999</v>
      </c>
      <c r="H674">
        <v>5</v>
      </c>
      <c r="I674" t="s">
        <v>65</v>
      </c>
      <c r="J674" t="s">
        <v>63</v>
      </c>
      <c r="K674">
        <v>671277</v>
      </c>
      <c r="M674">
        <v>101.82</v>
      </c>
      <c r="N674">
        <v>82</v>
      </c>
      <c r="O674">
        <v>63</v>
      </c>
      <c r="P674">
        <v>3.1746031746031744E-2</v>
      </c>
      <c r="Q674">
        <v>2</v>
      </c>
      <c r="R674">
        <v>102.16</v>
      </c>
      <c r="S674">
        <v>59</v>
      </c>
      <c r="T674">
        <v>46</v>
      </c>
      <c r="U674" s="5">
        <v>4.3478260869565216E-2</v>
      </c>
      <c r="V674">
        <v>2</v>
      </c>
      <c r="W674">
        <v>0.28947368421052599</v>
      </c>
      <c r="X674">
        <v>0.13684210526315699</v>
      </c>
      <c r="Y674">
        <v>239</v>
      </c>
      <c r="Z674">
        <v>8</v>
      </c>
      <c r="AA674">
        <v>29.875</v>
      </c>
      <c r="AB674">
        <v>0.25333333333333302</v>
      </c>
      <c r="AC674">
        <v>0.133333333333333</v>
      </c>
      <c r="AD674">
        <v>97</v>
      </c>
      <c r="AE674">
        <v>3</v>
      </c>
      <c r="AF674">
        <v>32.333333333333336</v>
      </c>
      <c r="AG674" s="3">
        <v>44734</v>
      </c>
    </row>
    <row r="675" spans="1:34" hidden="1" x14ac:dyDescent="0.25">
      <c r="A675" t="s">
        <v>11</v>
      </c>
      <c r="B675" t="s">
        <v>64</v>
      </c>
      <c r="C675" t="s">
        <v>334</v>
      </c>
      <c r="D675" t="s">
        <v>63</v>
      </c>
      <c r="E675">
        <v>663738</v>
      </c>
      <c r="F675" t="s">
        <v>51</v>
      </c>
      <c r="G675">
        <v>1.0264800000000001</v>
      </c>
      <c r="H675">
        <v>3</v>
      </c>
      <c r="I675" t="s">
        <v>302</v>
      </c>
      <c r="J675" t="s">
        <v>38</v>
      </c>
      <c r="K675">
        <v>650859</v>
      </c>
      <c r="M675">
        <v>98.92</v>
      </c>
      <c r="N675">
        <v>132</v>
      </c>
      <c r="O675">
        <v>101</v>
      </c>
      <c r="P675">
        <v>1.9801980198019802E-2</v>
      </c>
      <c r="Q675">
        <v>2</v>
      </c>
      <c r="R675">
        <v>102.619999999999</v>
      </c>
      <c r="S675">
        <v>45</v>
      </c>
      <c r="T675">
        <v>35</v>
      </c>
      <c r="U675" s="5">
        <v>5.7142857142857141E-2</v>
      </c>
      <c r="V675">
        <v>2</v>
      </c>
      <c r="W675">
        <v>0.26111111111111102</v>
      </c>
      <c r="X675">
        <v>0.11111111111111099</v>
      </c>
      <c r="Y675">
        <v>266</v>
      </c>
      <c r="Z675">
        <v>9</v>
      </c>
      <c r="AA675">
        <v>29.555555555555557</v>
      </c>
      <c r="AB675">
        <v>0.26993865030674802</v>
      </c>
      <c r="AC675">
        <v>0.11656441717791401</v>
      </c>
      <c r="AD675">
        <v>243</v>
      </c>
      <c r="AE675">
        <v>9</v>
      </c>
      <c r="AF675">
        <v>27</v>
      </c>
      <c r="AG675" s="3">
        <v>44734</v>
      </c>
    </row>
    <row r="676" spans="1:34" hidden="1" x14ac:dyDescent="0.25">
      <c r="A676" t="s">
        <v>17</v>
      </c>
      <c r="B676" t="s">
        <v>25</v>
      </c>
      <c r="C676" t="s">
        <v>224</v>
      </c>
      <c r="D676" t="s">
        <v>50</v>
      </c>
      <c r="E676">
        <v>669358</v>
      </c>
      <c r="F676" t="s">
        <v>61</v>
      </c>
      <c r="G676">
        <v>0.95519999999999994</v>
      </c>
      <c r="H676">
        <v>6</v>
      </c>
      <c r="I676" t="s">
        <v>186</v>
      </c>
      <c r="J676" t="s">
        <v>63</v>
      </c>
      <c r="K676">
        <v>572761</v>
      </c>
      <c r="M676">
        <v>102.8</v>
      </c>
      <c r="N676">
        <v>38</v>
      </c>
      <c r="O676">
        <v>22</v>
      </c>
      <c r="P676">
        <v>0.27272727272727271</v>
      </c>
      <c r="Q676">
        <v>6</v>
      </c>
      <c r="R676">
        <v>102.12</v>
      </c>
      <c r="S676">
        <v>25</v>
      </c>
      <c r="T676">
        <v>17</v>
      </c>
      <c r="U676" s="5">
        <v>0.23529411764705882</v>
      </c>
      <c r="V676">
        <v>4</v>
      </c>
      <c r="W676">
        <v>0.25</v>
      </c>
      <c r="X676">
        <v>0.15</v>
      </c>
      <c r="Y676">
        <v>33</v>
      </c>
      <c r="Z676">
        <v>1</v>
      </c>
      <c r="AA676">
        <v>33</v>
      </c>
      <c r="AB676">
        <v>0.27272727272727199</v>
      </c>
      <c r="AC676">
        <v>0.18181818181818099</v>
      </c>
      <c r="AD676">
        <v>17</v>
      </c>
      <c r="AE676">
        <v>1</v>
      </c>
      <c r="AF676">
        <v>17</v>
      </c>
      <c r="AG676" s="3">
        <v>44734</v>
      </c>
    </row>
    <row r="677" spans="1:34" hidden="1" x14ac:dyDescent="0.25">
      <c r="A677" t="s">
        <v>27</v>
      </c>
      <c r="B677" t="s">
        <v>5</v>
      </c>
      <c r="C677" t="s">
        <v>293</v>
      </c>
      <c r="D677" t="s">
        <v>50</v>
      </c>
      <c r="E677">
        <v>608337</v>
      </c>
      <c r="F677" t="s">
        <v>61</v>
      </c>
      <c r="G677">
        <v>1.1737600000000001</v>
      </c>
      <c r="H677">
        <v>6</v>
      </c>
      <c r="I677" t="s">
        <v>226</v>
      </c>
      <c r="J677" t="s">
        <v>50</v>
      </c>
      <c r="K677">
        <v>656305</v>
      </c>
      <c r="M677">
        <v>104.28</v>
      </c>
      <c r="N677">
        <v>249</v>
      </c>
      <c r="O677">
        <v>159</v>
      </c>
      <c r="P677">
        <v>5.6603773584905662E-2</v>
      </c>
      <c r="Q677">
        <v>9</v>
      </c>
      <c r="R677">
        <v>104.38</v>
      </c>
      <c r="S677">
        <v>205</v>
      </c>
      <c r="T677">
        <v>123</v>
      </c>
      <c r="U677" s="5">
        <v>5.6910569105691054E-2</v>
      </c>
      <c r="V677">
        <v>7</v>
      </c>
      <c r="W677">
        <v>0.35064935064934999</v>
      </c>
      <c r="X677">
        <v>0.162337662337662</v>
      </c>
      <c r="Y677">
        <v>252</v>
      </c>
      <c r="Z677">
        <v>13</v>
      </c>
      <c r="AA677">
        <v>19.384615384615383</v>
      </c>
      <c r="AB677">
        <v>0.35051546391752503</v>
      </c>
      <c r="AC677">
        <v>0.17525773195876199</v>
      </c>
      <c r="AD677">
        <v>148</v>
      </c>
      <c r="AE677">
        <v>11</v>
      </c>
      <c r="AF677">
        <v>13.454545454545455</v>
      </c>
      <c r="AG677" s="3">
        <v>44734</v>
      </c>
    </row>
    <row r="678" spans="1:34" hidden="1" x14ac:dyDescent="0.25">
      <c r="A678" t="s">
        <v>15</v>
      </c>
      <c r="B678" t="s">
        <v>7</v>
      </c>
      <c r="C678" t="s">
        <v>101</v>
      </c>
      <c r="D678" t="s">
        <v>50</v>
      </c>
      <c r="E678">
        <v>663474</v>
      </c>
      <c r="F678" t="s">
        <v>51</v>
      </c>
      <c r="G678">
        <v>1.0439700000000001</v>
      </c>
      <c r="H678">
        <v>3</v>
      </c>
      <c r="I678" t="s">
        <v>99</v>
      </c>
      <c r="J678" t="s">
        <v>63</v>
      </c>
      <c r="K678">
        <v>596146</v>
      </c>
      <c r="L678">
        <v>3.5</v>
      </c>
      <c r="M678">
        <v>102.72</v>
      </c>
      <c r="N678">
        <v>236</v>
      </c>
      <c r="O678">
        <v>170</v>
      </c>
      <c r="P678">
        <v>3.5294117647058823E-2</v>
      </c>
      <c r="Q678">
        <v>6</v>
      </c>
      <c r="R678">
        <v>103.3</v>
      </c>
      <c r="S678">
        <v>163</v>
      </c>
      <c r="T678">
        <v>116</v>
      </c>
      <c r="U678" s="5">
        <v>4.3103448275862072E-2</v>
      </c>
      <c r="V678">
        <v>5</v>
      </c>
      <c r="W678">
        <v>0.37566137566137497</v>
      </c>
      <c r="X678">
        <v>0.20105820105820099</v>
      </c>
      <c r="Y678">
        <v>272</v>
      </c>
      <c r="Z678">
        <v>11</v>
      </c>
      <c r="AA678">
        <v>24.727272727272727</v>
      </c>
      <c r="AB678">
        <v>0.37878787878787801</v>
      </c>
      <c r="AC678">
        <v>0.18181818181818099</v>
      </c>
      <c r="AD678">
        <v>101</v>
      </c>
      <c r="AE678">
        <v>4</v>
      </c>
      <c r="AF678">
        <v>25.25</v>
      </c>
      <c r="AG678" s="3">
        <v>44734</v>
      </c>
      <c r="AH678">
        <v>1</v>
      </c>
    </row>
    <row r="679" spans="1:34" hidden="1" x14ac:dyDescent="0.25">
      <c r="A679" t="s">
        <v>64</v>
      </c>
      <c r="B679" t="s">
        <v>11</v>
      </c>
      <c r="C679" t="s">
        <v>138</v>
      </c>
      <c r="D679" t="s">
        <v>50</v>
      </c>
      <c r="E679">
        <v>660271</v>
      </c>
      <c r="F679" t="s">
        <v>61</v>
      </c>
      <c r="G679">
        <v>1.2732300000000001</v>
      </c>
      <c r="H679">
        <v>4</v>
      </c>
      <c r="I679" t="s">
        <v>135</v>
      </c>
      <c r="J679" t="s">
        <v>63</v>
      </c>
      <c r="K679">
        <v>669004</v>
      </c>
      <c r="M679">
        <v>101.56</v>
      </c>
      <c r="N679">
        <v>164</v>
      </c>
      <c r="O679">
        <v>107</v>
      </c>
      <c r="P679">
        <v>5.6074766355140186E-2</v>
      </c>
      <c r="Q679">
        <v>6</v>
      </c>
      <c r="R679">
        <v>102</v>
      </c>
      <c r="S679">
        <v>121</v>
      </c>
      <c r="T679">
        <v>73</v>
      </c>
      <c r="U679" s="5">
        <v>5.4794520547945202E-2</v>
      </c>
      <c r="V679">
        <v>4</v>
      </c>
      <c r="W679">
        <v>0.31168831168831101</v>
      </c>
      <c r="X679">
        <v>0.129870129870129</v>
      </c>
      <c r="Y679">
        <v>247</v>
      </c>
      <c r="Z679">
        <v>8</v>
      </c>
      <c r="AA679">
        <v>30.875</v>
      </c>
      <c r="AB679">
        <v>0.25974025974025899</v>
      </c>
      <c r="AC679">
        <v>0.103896103896103</v>
      </c>
      <c r="AD679">
        <v>126</v>
      </c>
      <c r="AE679">
        <v>4</v>
      </c>
      <c r="AF679">
        <v>31.5</v>
      </c>
      <c r="AG679" s="3">
        <v>44734</v>
      </c>
    </row>
    <row r="680" spans="1:34" hidden="1" x14ac:dyDescent="0.25">
      <c r="A680" t="s">
        <v>26</v>
      </c>
      <c r="B680" t="s">
        <v>19</v>
      </c>
      <c r="C680" t="s">
        <v>223</v>
      </c>
      <c r="D680" t="s">
        <v>50</v>
      </c>
      <c r="E680">
        <v>554430</v>
      </c>
      <c r="F680" t="s">
        <v>51</v>
      </c>
      <c r="G680">
        <v>0.93194999999999995</v>
      </c>
      <c r="H680">
        <v>6</v>
      </c>
      <c r="I680" t="s">
        <v>114</v>
      </c>
      <c r="J680" t="s">
        <v>63</v>
      </c>
      <c r="K680">
        <v>663993</v>
      </c>
      <c r="M680">
        <v>102.98</v>
      </c>
      <c r="N680">
        <v>248</v>
      </c>
      <c r="O680">
        <v>173</v>
      </c>
      <c r="P680">
        <v>5.2023121387283239E-2</v>
      </c>
      <c r="Q680">
        <v>9</v>
      </c>
      <c r="R680">
        <v>102.76</v>
      </c>
      <c r="S680">
        <v>179</v>
      </c>
      <c r="T680">
        <v>123</v>
      </c>
      <c r="U680" s="5">
        <v>4.065040650406504E-2</v>
      </c>
      <c r="V680">
        <v>5</v>
      </c>
      <c r="W680">
        <v>0.23497267759562801</v>
      </c>
      <c r="X680">
        <v>9.2896174863387901E-2</v>
      </c>
      <c r="Y680">
        <v>280</v>
      </c>
      <c r="Z680">
        <v>3</v>
      </c>
      <c r="AA680">
        <v>93.333333333333329</v>
      </c>
      <c r="AB680">
        <v>0.29166666666666602</v>
      </c>
      <c r="AC680">
        <v>0.14583333333333301</v>
      </c>
      <c r="AD680">
        <v>148</v>
      </c>
      <c r="AE680">
        <v>3</v>
      </c>
      <c r="AF680">
        <v>49.333333333333336</v>
      </c>
      <c r="AG680" s="3">
        <v>44734</v>
      </c>
    </row>
    <row r="681" spans="1:34" hidden="1" x14ac:dyDescent="0.25">
      <c r="A681" t="s">
        <v>28</v>
      </c>
      <c r="B681" t="s">
        <v>2</v>
      </c>
      <c r="C681" t="s">
        <v>96</v>
      </c>
      <c r="D681" t="s">
        <v>50</v>
      </c>
      <c r="E681">
        <v>669330</v>
      </c>
      <c r="F681" t="s">
        <v>61</v>
      </c>
      <c r="G681">
        <v>1.2515999999999998</v>
      </c>
      <c r="H681">
        <v>4</v>
      </c>
      <c r="I681" t="s">
        <v>116</v>
      </c>
      <c r="J681" t="s">
        <v>50</v>
      </c>
      <c r="K681">
        <v>443558</v>
      </c>
      <c r="M681">
        <v>103.1</v>
      </c>
      <c r="N681">
        <v>272</v>
      </c>
      <c r="O681">
        <v>183</v>
      </c>
      <c r="P681">
        <v>3.825136612021858E-2</v>
      </c>
      <c r="Q681">
        <v>7</v>
      </c>
      <c r="R681">
        <v>103.9</v>
      </c>
      <c r="S681">
        <v>183</v>
      </c>
      <c r="T681">
        <v>121</v>
      </c>
      <c r="U681" s="5">
        <v>4.1322314049586778E-2</v>
      </c>
      <c r="V681">
        <v>5</v>
      </c>
      <c r="W681">
        <v>0.28947368421052599</v>
      </c>
      <c r="X681">
        <v>0.13684210526315699</v>
      </c>
      <c r="Y681">
        <v>239</v>
      </c>
      <c r="Z681">
        <v>8</v>
      </c>
      <c r="AA681">
        <v>29.875</v>
      </c>
      <c r="AB681">
        <v>0.31304347826086898</v>
      </c>
      <c r="AC681">
        <v>0.139130434782608</v>
      </c>
      <c r="AD681">
        <v>142</v>
      </c>
      <c r="AE681">
        <v>5</v>
      </c>
      <c r="AF681">
        <v>28.4</v>
      </c>
      <c r="AG681" s="3">
        <v>44734</v>
      </c>
    </row>
    <row r="682" spans="1:34" hidden="1" x14ac:dyDescent="0.25">
      <c r="A682" t="s">
        <v>24</v>
      </c>
      <c r="B682" t="s">
        <v>14</v>
      </c>
      <c r="C682" t="s">
        <v>200</v>
      </c>
      <c r="D682" t="s">
        <v>63</v>
      </c>
      <c r="E682">
        <v>641778</v>
      </c>
      <c r="F682" t="s">
        <v>61</v>
      </c>
      <c r="G682">
        <v>1.12632</v>
      </c>
      <c r="H682">
        <v>4</v>
      </c>
      <c r="I682" t="s">
        <v>243</v>
      </c>
      <c r="J682" t="s">
        <v>50</v>
      </c>
      <c r="K682">
        <v>571448</v>
      </c>
      <c r="L682">
        <v>3.8</v>
      </c>
      <c r="M682">
        <v>100.38</v>
      </c>
      <c r="N682">
        <v>277</v>
      </c>
      <c r="O682">
        <v>215</v>
      </c>
      <c r="P682">
        <v>6.0465116279069767E-2</v>
      </c>
      <c r="Q682">
        <v>13</v>
      </c>
      <c r="R682">
        <v>103.98</v>
      </c>
      <c r="S682">
        <v>50</v>
      </c>
      <c r="T682">
        <v>39</v>
      </c>
      <c r="U682" s="5">
        <v>0.10256410256410256</v>
      </c>
      <c r="V682">
        <v>4</v>
      </c>
      <c r="W682">
        <v>0.28342245989304798</v>
      </c>
      <c r="X682">
        <v>0.14438502673796699</v>
      </c>
      <c r="Y682">
        <v>285</v>
      </c>
      <c r="Z682">
        <v>14</v>
      </c>
      <c r="AA682">
        <v>20.357142857142858</v>
      </c>
      <c r="AB682">
        <v>0.29192546583850898</v>
      </c>
      <c r="AC682">
        <v>0.14906832298136599</v>
      </c>
      <c r="AD682">
        <v>241</v>
      </c>
      <c r="AE682">
        <v>12</v>
      </c>
      <c r="AF682">
        <v>20.083333333333332</v>
      </c>
      <c r="AG682" s="3">
        <v>44734</v>
      </c>
      <c r="AH682">
        <v>1</v>
      </c>
    </row>
    <row r="683" spans="1:34" hidden="1" x14ac:dyDescent="0.25">
      <c r="A683" t="s">
        <v>19</v>
      </c>
      <c r="B683" t="s">
        <v>26</v>
      </c>
      <c r="C683" t="s">
        <v>285</v>
      </c>
      <c r="D683" t="s">
        <v>50</v>
      </c>
      <c r="E683">
        <v>592351</v>
      </c>
      <c r="F683" t="s">
        <v>61</v>
      </c>
      <c r="G683">
        <v>0.93194999999999995</v>
      </c>
      <c r="H683">
        <v>7</v>
      </c>
      <c r="I683" t="s">
        <v>110</v>
      </c>
      <c r="J683" t="s">
        <v>63</v>
      </c>
      <c r="K683">
        <v>546318</v>
      </c>
      <c r="M683">
        <v>102.86</v>
      </c>
      <c r="N683">
        <v>145</v>
      </c>
      <c r="O683">
        <v>108</v>
      </c>
      <c r="P683">
        <v>4.6296296296296294E-2</v>
      </c>
      <c r="Q683">
        <v>5</v>
      </c>
      <c r="R683">
        <v>102.8</v>
      </c>
      <c r="S683">
        <v>111</v>
      </c>
      <c r="T683">
        <v>82</v>
      </c>
      <c r="U683" s="5">
        <v>6.097560975609756E-2</v>
      </c>
      <c r="V683">
        <v>5</v>
      </c>
      <c r="W683">
        <v>0.25</v>
      </c>
      <c r="X683">
        <v>0.108974358974358</v>
      </c>
      <c r="Y683">
        <v>244</v>
      </c>
      <c r="Z683">
        <v>5</v>
      </c>
      <c r="AA683">
        <v>48.8</v>
      </c>
      <c r="AB683">
        <v>0.26865671641791</v>
      </c>
      <c r="AC683">
        <v>0.104477611940298</v>
      </c>
      <c r="AD683">
        <v>106</v>
      </c>
      <c r="AE683">
        <v>1</v>
      </c>
      <c r="AF683">
        <v>106</v>
      </c>
      <c r="AG683" s="3">
        <v>44734</v>
      </c>
    </row>
    <row r="684" spans="1:34" hidden="1" x14ac:dyDescent="0.25">
      <c r="A684" t="s">
        <v>7</v>
      </c>
      <c r="B684" t="s">
        <v>15</v>
      </c>
      <c r="C684" t="s">
        <v>121</v>
      </c>
      <c r="D684" t="s">
        <v>50</v>
      </c>
      <c r="E684">
        <v>543243</v>
      </c>
      <c r="F684" t="s">
        <v>61</v>
      </c>
      <c r="G684">
        <v>1.00878</v>
      </c>
      <c r="H684">
        <v>5</v>
      </c>
      <c r="I684" t="s">
        <v>266</v>
      </c>
      <c r="J684" t="s">
        <v>50</v>
      </c>
      <c r="K684">
        <v>660757</v>
      </c>
      <c r="L684">
        <v>6.4</v>
      </c>
      <c r="M684">
        <v>105.42</v>
      </c>
      <c r="N684">
        <v>97</v>
      </c>
      <c r="O684">
        <v>73</v>
      </c>
      <c r="P684">
        <v>1.3698630136986301E-2</v>
      </c>
      <c r="Q684">
        <v>1</v>
      </c>
      <c r="R684">
        <v>105.36</v>
      </c>
      <c r="S684">
        <v>63</v>
      </c>
      <c r="T684">
        <v>49</v>
      </c>
      <c r="U684" s="5">
        <v>0</v>
      </c>
      <c r="V684">
        <v>0</v>
      </c>
      <c r="W684">
        <v>0.23232323232323199</v>
      </c>
      <c r="X684">
        <v>0.10101010101010099</v>
      </c>
      <c r="Y684">
        <v>151</v>
      </c>
      <c r="Z684">
        <v>3</v>
      </c>
      <c r="AA684">
        <v>50.333333333333336</v>
      </c>
      <c r="AB684">
        <v>0.25</v>
      </c>
      <c r="AC684">
        <v>0.125</v>
      </c>
      <c r="AD684">
        <v>88</v>
      </c>
      <c r="AE684">
        <v>2</v>
      </c>
      <c r="AF684">
        <v>44</v>
      </c>
      <c r="AG684" s="3">
        <v>44734</v>
      </c>
      <c r="AH684">
        <v>1</v>
      </c>
    </row>
    <row r="685" spans="1:34" hidden="1" x14ac:dyDescent="0.25">
      <c r="A685" t="s">
        <v>24</v>
      </c>
      <c r="B685" t="s">
        <v>14</v>
      </c>
      <c r="C685" t="s">
        <v>200</v>
      </c>
      <c r="D685" t="s">
        <v>63</v>
      </c>
      <c r="E685">
        <v>641778</v>
      </c>
      <c r="F685" t="s">
        <v>61</v>
      </c>
      <c r="G685">
        <v>1.12632</v>
      </c>
      <c r="H685">
        <v>3</v>
      </c>
      <c r="I685" t="s">
        <v>147</v>
      </c>
      <c r="J685" t="s">
        <v>50</v>
      </c>
      <c r="K685">
        <v>502671</v>
      </c>
      <c r="L685">
        <v>2.9</v>
      </c>
      <c r="M685">
        <v>103.7</v>
      </c>
      <c r="N685">
        <v>291</v>
      </c>
      <c r="O685">
        <v>199</v>
      </c>
      <c r="P685">
        <v>8.0402010050251257E-2</v>
      </c>
      <c r="Q685">
        <v>16</v>
      </c>
      <c r="R685">
        <v>102.8</v>
      </c>
      <c r="S685">
        <v>58</v>
      </c>
      <c r="T685">
        <v>38</v>
      </c>
      <c r="U685" s="5">
        <v>7.8947368421052627E-2</v>
      </c>
      <c r="V685">
        <v>3</v>
      </c>
      <c r="W685">
        <v>0.28342245989304798</v>
      </c>
      <c r="X685">
        <v>0.14438502673796699</v>
      </c>
      <c r="Y685">
        <v>285</v>
      </c>
      <c r="Z685">
        <v>14</v>
      </c>
      <c r="AA685">
        <v>20.357142857142858</v>
      </c>
      <c r="AB685">
        <v>0.29192546583850898</v>
      </c>
      <c r="AC685">
        <v>0.14906832298136599</v>
      </c>
      <c r="AD685">
        <v>241</v>
      </c>
      <c r="AE685">
        <v>12</v>
      </c>
      <c r="AF685">
        <v>20.083333333333332</v>
      </c>
      <c r="AG685" s="3">
        <v>44734</v>
      </c>
      <c r="AH685">
        <v>1</v>
      </c>
    </row>
    <row r="686" spans="1:34" hidden="1" x14ac:dyDescent="0.25">
      <c r="A686" t="s">
        <v>16</v>
      </c>
      <c r="B686" t="s">
        <v>10</v>
      </c>
      <c r="C686" t="s">
        <v>65</v>
      </c>
      <c r="D686" t="s">
        <v>50</v>
      </c>
      <c r="E686">
        <v>677651</v>
      </c>
      <c r="F686" t="s">
        <v>61</v>
      </c>
      <c r="G686">
        <v>1.11216</v>
      </c>
      <c r="H686">
        <v>4</v>
      </c>
      <c r="I686" t="s">
        <v>156</v>
      </c>
      <c r="J686" t="s">
        <v>50</v>
      </c>
      <c r="K686">
        <v>624413</v>
      </c>
      <c r="M686">
        <v>104.66</v>
      </c>
      <c r="N686">
        <v>292</v>
      </c>
      <c r="O686">
        <v>203</v>
      </c>
      <c r="P686">
        <v>9.8522167487684734E-2</v>
      </c>
      <c r="Q686">
        <v>20</v>
      </c>
      <c r="R686">
        <v>105.58</v>
      </c>
      <c r="S686">
        <v>221</v>
      </c>
      <c r="T686">
        <v>157</v>
      </c>
      <c r="U686" s="5">
        <v>0.10191082802547771</v>
      </c>
      <c r="V686">
        <v>16</v>
      </c>
      <c r="W686">
        <v>0.34806629834254099</v>
      </c>
      <c r="X686">
        <v>0.187845303867403</v>
      </c>
      <c r="Y686">
        <v>269</v>
      </c>
      <c r="Z686">
        <v>12</v>
      </c>
      <c r="AA686">
        <v>22.416666666666668</v>
      </c>
      <c r="AB686">
        <v>0.34343434343434298</v>
      </c>
      <c r="AC686">
        <v>0.21212121212121199</v>
      </c>
      <c r="AD686">
        <v>144</v>
      </c>
      <c r="AE686">
        <v>7</v>
      </c>
      <c r="AF686">
        <v>20.571428571428573</v>
      </c>
      <c r="AG686" s="3">
        <v>44734</v>
      </c>
    </row>
    <row r="687" spans="1:34" hidden="1" x14ac:dyDescent="0.25">
      <c r="A687" t="s">
        <v>19</v>
      </c>
      <c r="B687" t="s">
        <v>26</v>
      </c>
      <c r="C687" t="s">
        <v>285</v>
      </c>
      <c r="D687" t="s">
        <v>50</v>
      </c>
      <c r="E687">
        <v>592351</v>
      </c>
      <c r="F687" t="s">
        <v>61</v>
      </c>
      <c r="G687">
        <v>0.94175999999999993</v>
      </c>
      <c r="H687">
        <v>2</v>
      </c>
      <c r="I687" t="s">
        <v>159</v>
      </c>
      <c r="J687" t="s">
        <v>50</v>
      </c>
      <c r="K687">
        <v>656555</v>
      </c>
      <c r="M687">
        <v>102.5</v>
      </c>
      <c r="N687">
        <v>291</v>
      </c>
      <c r="O687">
        <v>182</v>
      </c>
      <c r="P687">
        <v>7.1428571428571425E-2</v>
      </c>
      <c r="Q687">
        <v>13</v>
      </c>
      <c r="R687">
        <v>102.06</v>
      </c>
      <c r="S687">
        <v>209</v>
      </c>
      <c r="T687">
        <v>132</v>
      </c>
      <c r="U687" s="5">
        <v>6.0606060606060608E-2</v>
      </c>
      <c r="V687">
        <v>8</v>
      </c>
      <c r="W687">
        <v>0.25</v>
      </c>
      <c r="X687">
        <v>0.108974358974358</v>
      </c>
      <c r="Y687">
        <v>244</v>
      </c>
      <c r="Z687">
        <v>5</v>
      </c>
      <c r="AA687">
        <v>48.8</v>
      </c>
      <c r="AB687">
        <v>0.235955056179775</v>
      </c>
      <c r="AC687">
        <v>0.112359550561797</v>
      </c>
      <c r="AD687">
        <v>138</v>
      </c>
      <c r="AE687">
        <v>4</v>
      </c>
      <c r="AF687">
        <v>34.5</v>
      </c>
      <c r="AG687" s="3">
        <v>44734</v>
      </c>
    </row>
    <row r="688" spans="1:34" hidden="1" x14ac:dyDescent="0.25">
      <c r="A688" t="s">
        <v>1</v>
      </c>
      <c r="B688" t="s">
        <v>23</v>
      </c>
      <c r="C688" t="s">
        <v>331</v>
      </c>
      <c r="D688" t="s">
        <v>63</v>
      </c>
      <c r="E688">
        <v>607074</v>
      </c>
      <c r="F688" t="s">
        <v>51</v>
      </c>
      <c r="G688">
        <v>0.97101999999999988</v>
      </c>
      <c r="H688">
        <v>1</v>
      </c>
      <c r="I688" t="s">
        <v>52</v>
      </c>
      <c r="J688" t="s">
        <v>50</v>
      </c>
      <c r="K688">
        <v>660670</v>
      </c>
      <c r="M688">
        <v>106</v>
      </c>
      <c r="N688">
        <v>183</v>
      </c>
      <c r="O688">
        <v>111</v>
      </c>
      <c r="P688">
        <v>6.3063063063063057E-2</v>
      </c>
      <c r="Q688">
        <v>7</v>
      </c>
      <c r="R688">
        <v>108.3</v>
      </c>
      <c r="S688">
        <v>41</v>
      </c>
      <c r="T688">
        <v>23</v>
      </c>
      <c r="U688" s="5">
        <v>0.13043478260869565</v>
      </c>
      <c r="V688">
        <v>3</v>
      </c>
      <c r="W688">
        <v>0.24022346368715</v>
      </c>
      <c r="X688">
        <v>8.9385474860335198E-2</v>
      </c>
      <c r="Y688">
        <v>298</v>
      </c>
      <c r="Z688">
        <v>4</v>
      </c>
      <c r="AA688">
        <v>74.5</v>
      </c>
      <c r="AB688">
        <v>0.233333333333333</v>
      </c>
      <c r="AC688">
        <v>0.1</v>
      </c>
      <c r="AD688">
        <v>240</v>
      </c>
      <c r="AE688">
        <v>4</v>
      </c>
      <c r="AF688">
        <v>60</v>
      </c>
      <c r="AG688" s="3">
        <v>44734</v>
      </c>
    </row>
    <row r="689" spans="1:35" hidden="1" x14ac:dyDescent="0.25">
      <c r="A689" t="s">
        <v>14</v>
      </c>
      <c r="B689" t="s">
        <v>24</v>
      </c>
      <c r="C689" t="s">
        <v>108</v>
      </c>
      <c r="D689" t="s">
        <v>50</v>
      </c>
      <c r="E689">
        <v>425794</v>
      </c>
      <c r="F689" t="s">
        <v>51</v>
      </c>
      <c r="G689">
        <v>1.06704</v>
      </c>
      <c r="H689">
        <v>3</v>
      </c>
      <c r="I689" t="s">
        <v>182</v>
      </c>
      <c r="J689" t="s">
        <v>63</v>
      </c>
      <c r="K689">
        <v>642133</v>
      </c>
      <c r="L689">
        <v>3.7</v>
      </c>
      <c r="M689">
        <v>103.96</v>
      </c>
      <c r="N689">
        <v>250</v>
      </c>
      <c r="O689">
        <v>174</v>
      </c>
      <c r="P689">
        <v>5.7471264367816091E-2</v>
      </c>
      <c r="Q689">
        <v>10</v>
      </c>
      <c r="R689">
        <v>104.86</v>
      </c>
      <c r="S689">
        <v>191</v>
      </c>
      <c r="T689">
        <v>137</v>
      </c>
      <c r="U689" s="5">
        <v>6.569343065693431E-2</v>
      </c>
      <c r="V689">
        <v>9</v>
      </c>
      <c r="W689">
        <v>0.23849372384937201</v>
      </c>
      <c r="X689">
        <v>0.104602510460251</v>
      </c>
      <c r="Y689">
        <v>325</v>
      </c>
      <c r="Z689">
        <v>5</v>
      </c>
      <c r="AA689">
        <v>65</v>
      </c>
      <c r="AB689">
        <v>0.26984126984126899</v>
      </c>
      <c r="AC689">
        <v>0.14285714285714199</v>
      </c>
      <c r="AD689">
        <v>174</v>
      </c>
      <c r="AE689">
        <v>2</v>
      </c>
      <c r="AF689">
        <v>87</v>
      </c>
      <c r="AG689" s="3">
        <v>44734</v>
      </c>
      <c r="AH689">
        <v>1</v>
      </c>
    </row>
    <row r="690" spans="1:35" hidden="1" x14ac:dyDescent="0.25">
      <c r="A690" t="s">
        <v>2</v>
      </c>
      <c r="B690" t="s">
        <v>28</v>
      </c>
      <c r="C690" t="s">
        <v>211</v>
      </c>
      <c r="D690" t="s">
        <v>63</v>
      </c>
      <c r="E690">
        <v>571578</v>
      </c>
      <c r="F690" t="s">
        <v>51</v>
      </c>
      <c r="G690">
        <v>1.2515999999999998</v>
      </c>
      <c r="H690">
        <v>4</v>
      </c>
      <c r="I690" t="s">
        <v>199</v>
      </c>
      <c r="J690" t="s">
        <v>50</v>
      </c>
      <c r="K690">
        <v>663624</v>
      </c>
      <c r="M690">
        <v>104.52</v>
      </c>
      <c r="N690">
        <v>241</v>
      </c>
      <c r="O690">
        <v>167</v>
      </c>
      <c r="P690">
        <v>7.1856287425149698E-2</v>
      </c>
      <c r="Q690">
        <v>12</v>
      </c>
      <c r="R690">
        <v>105.8</v>
      </c>
      <c r="S690">
        <v>61</v>
      </c>
      <c r="T690">
        <v>44</v>
      </c>
      <c r="U690" s="5">
        <v>4.5454545454545456E-2</v>
      </c>
      <c r="V690">
        <v>2</v>
      </c>
      <c r="W690">
        <v>0.209677419354838</v>
      </c>
      <c r="X690">
        <v>0.125</v>
      </c>
      <c r="Y690">
        <v>334</v>
      </c>
      <c r="Z690">
        <v>11</v>
      </c>
      <c r="AA690">
        <v>30.363636363636363</v>
      </c>
      <c r="AB690">
        <v>0.21925133689839499</v>
      </c>
      <c r="AC690">
        <v>0.13903743315507999</v>
      </c>
      <c r="AD690">
        <v>257</v>
      </c>
      <c r="AE690">
        <v>8</v>
      </c>
      <c r="AF690">
        <v>32.125</v>
      </c>
      <c r="AG690" s="3">
        <v>44734</v>
      </c>
    </row>
    <row r="691" spans="1:35" hidden="1" x14ac:dyDescent="0.25">
      <c r="A691" t="s">
        <v>18</v>
      </c>
      <c r="B691" t="s">
        <v>22</v>
      </c>
      <c r="C691" t="s">
        <v>142</v>
      </c>
      <c r="D691" t="s">
        <v>50</v>
      </c>
      <c r="E691">
        <v>669923</v>
      </c>
      <c r="F691" t="s">
        <v>51</v>
      </c>
      <c r="G691">
        <v>0.92168000000000005</v>
      </c>
      <c r="H691">
        <v>6</v>
      </c>
      <c r="I691" t="s">
        <v>106</v>
      </c>
      <c r="J691" t="s">
        <v>50</v>
      </c>
      <c r="K691">
        <v>669221</v>
      </c>
      <c r="M691">
        <v>102.22</v>
      </c>
      <c r="N691">
        <v>249</v>
      </c>
      <c r="O691">
        <v>162</v>
      </c>
      <c r="P691">
        <v>4.9382716049382713E-2</v>
      </c>
      <c r="Q691">
        <v>8</v>
      </c>
      <c r="R691">
        <v>102.42</v>
      </c>
      <c r="S691">
        <v>176</v>
      </c>
      <c r="T691">
        <v>122</v>
      </c>
      <c r="U691" s="5">
        <v>3.2786885245901641E-2</v>
      </c>
      <c r="V691">
        <v>4</v>
      </c>
      <c r="W691">
        <v>0.28787878787878701</v>
      </c>
      <c r="X691">
        <v>0.189393939393939</v>
      </c>
      <c r="Y691">
        <v>179</v>
      </c>
      <c r="Z691">
        <v>8</v>
      </c>
      <c r="AA691">
        <v>22.375</v>
      </c>
      <c r="AB691">
        <v>0.28571428571428498</v>
      </c>
      <c r="AC691">
        <v>0.206349206349206</v>
      </c>
      <c r="AD691">
        <v>85</v>
      </c>
      <c r="AE691">
        <v>6</v>
      </c>
      <c r="AF691">
        <v>14.166666666666666</v>
      </c>
      <c r="AG691" s="3">
        <v>44734</v>
      </c>
    </row>
    <row r="692" spans="1:35" hidden="1" x14ac:dyDescent="0.25">
      <c r="A692" t="s">
        <v>27</v>
      </c>
      <c r="B692" t="s">
        <v>5</v>
      </c>
      <c r="C692" t="s">
        <v>293</v>
      </c>
      <c r="D692" t="s">
        <v>50</v>
      </c>
      <c r="E692">
        <v>608337</v>
      </c>
      <c r="F692" t="s">
        <v>61</v>
      </c>
      <c r="G692">
        <v>1.1737600000000001</v>
      </c>
      <c r="H692">
        <v>5</v>
      </c>
      <c r="I692" t="s">
        <v>168</v>
      </c>
      <c r="J692" t="s">
        <v>50</v>
      </c>
      <c r="K692">
        <v>606192</v>
      </c>
      <c r="L692">
        <v>3.7</v>
      </c>
      <c r="M692">
        <v>104.06</v>
      </c>
      <c r="N692">
        <v>183</v>
      </c>
      <c r="O692">
        <v>121</v>
      </c>
      <c r="P692">
        <v>4.9586776859504134E-2</v>
      </c>
      <c r="Q692">
        <v>6</v>
      </c>
      <c r="R692">
        <v>103.6</v>
      </c>
      <c r="S692">
        <v>153</v>
      </c>
      <c r="T692">
        <v>98</v>
      </c>
      <c r="U692" s="5">
        <v>4.0816326530612242E-2</v>
      </c>
      <c r="V692">
        <v>4</v>
      </c>
      <c r="W692">
        <v>0.35064935064934999</v>
      </c>
      <c r="X692">
        <v>0.162337662337662</v>
      </c>
      <c r="Y692">
        <v>252</v>
      </c>
      <c r="Z692">
        <v>13</v>
      </c>
      <c r="AA692">
        <v>19.384615384615383</v>
      </c>
      <c r="AB692">
        <v>0.35051546391752503</v>
      </c>
      <c r="AC692">
        <v>0.17525773195876199</v>
      </c>
      <c r="AD692">
        <v>148</v>
      </c>
      <c r="AE692">
        <v>11</v>
      </c>
      <c r="AF692">
        <v>13.454545454545455</v>
      </c>
      <c r="AG692" s="3">
        <v>44734</v>
      </c>
      <c r="AH692">
        <v>1</v>
      </c>
    </row>
    <row r="693" spans="1:35" hidden="1" x14ac:dyDescent="0.25">
      <c r="A693" t="s">
        <v>24</v>
      </c>
      <c r="B693" t="s">
        <v>14</v>
      </c>
      <c r="C693" t="s">
        <v>200</v>
      </c>
      <c r="D693" t="s">
        <v>63</v>
      </c>
      <c r="E693">
        <v>641778</v>
      </c>
      <c r="F693" t="s">
        <v>61</v>
      </c>
      <c r="G693">
        <v>1.12632</v>
      </c>
      <c r="H693">
        <v>1</v>
      </c>
      <c r="I693" t="s">
        <v>242</v>
      </c>
      <c r="J693" t="s">
        <v>38</v>
      </c>
      <c r="K693">
        <v>669242</v>
      </c>
      <c r="M693">
        <v>100.4</v>
      </c>
      <c r="N693">
        <v>301</v>
      </c>
      <c r="O693">
        <v>218</v>
      </c>
      <c r="P693">
        <v>3.2110091743119268E-2</v>
      </c>
      <c r="Q693">
        <v>7</v>
      </c>
      <c r="R693">
        <v>104.06</v>
      </c>
      <c r="S693">
        <v>66</v>
      </c>
      <c r="T693">
        <v>53</v>
      </c>
      <c r="U693" s="5">
        <v>1.8867924528301886E-2</v>
      </c>
      <c r="V693">
        <v>1</v>
      </c>
      <c r="W693">
        <v>0.28342245989304798</v>
      </c>
      <c r="X693">
        <v>0.14438502673796699</v>
      </c>
      <c r="Y693">
        <v>285</v>
      </c>
      <c r="Z693">
        <v>14</v>
      </c>
      <c r="AA693">
        <v>20.357142857142858</v>
      </c>
      <c r="AB693">
        <v>0.29192546583850898</v>
      </c>
      <c r="AC693">
        <v>0.14906832298136599</v>
      </c>
      <c r="AD693">
        <v>241</v>
      </c>
      <c r="AE693">
        <v>12</v>
      </c>
      <c r="AF693">
        <v>20.083333333333332</v>
      </c>
      <c r="AG693" s="3">
        <v>44734</v>
      </c>
    </row>
    <row r="694" spans="1:35" hidden="1" x14ac:dyDescent="0.25">
      <c r="A694" t="s">
        <v>6</v>
      </c>
      <c r="B694" t="s">
        <v>12</v>
      </c>
      <c r="C694" t="s">
        <v>143</v>
      </c>
      <c r="D694" t="s">
        <v>63</v>
      </c>
      <c r="E694">
        <v>542881</v>
      </c>
      <c r="F694" t="s">
        <v>51</v>
      </c>
      <c r="G694">
        <v>1.3130000000000002</v>
      </c>
      <c r="H694">
        <v>3</v>
      </c>
      <c r="I694" t="s">
        <v>90</v>
      </c>
      <c r="J694" t="s">
        <v>50</v>
      </c>
      <c r="K694">
        <v>502054</v>
      </c>
      <c r="M694">
        <v>104.34</v>
      </c>
      <c r="N694">
        <v>250</v>
      </c>
      <c r="O694">
        <v>153</v>
      </c>
      <c r="P694">
        <v>5.8823529411764705E-2</v>
      </c>
      <c r="Q694">
        <v>9</v>
      </c>
      <c r="R694">
        <v>105.44</v>
      </c>
      <c r="S694">
        <v>65</v>
      </c>
      <c r="T694">
        <v>41</v>
      </c>
      <c r="U694" s="5">
        <v>7.3170731707317069E-2</v>
      </c>
      <c r="V694">
        <v>3</v>
      </c>
      <c r="W694">
        <v>0.27272727272727199</v>
      </c>
      <c r="X694">
        <v>0.12299465240641699</v>
      </c>
      <c r="Y694">
        <v>265</v>
      </c>
      <c r="Z694">
        <v>6</v>
      </c>
      <c r="AA694">
        <v>44.166666666666664</v>
      </c>
      <c r="AB694">
        <v>0.30769230769230699</v>
      </c>
      <c r="AC694">
        <v>0.132867132867132</v>
      </c>
      <c r="AD694">
        <v>202</v>
      </c>
      <c r="AE694">
        <v>4</v>
      </c>
      <c r="AF694">
        <v>50.5</v>
      </c>
      <c r="AG694" s="3">
        <v>44734</v>
      </c>
    </row>
    <row r="695" spans="1:35" hidden="1" x14ac:dyDescent="0.25">
      <c r="A695" t="s">
        <v>15</v>
      </c>
      <c r="B695" t="s">
        <v>7</v>
      </c>
      <c r="C695" t="s">
        <v>101</v>
      </c>
      <c r="D695" t="s">
        <v>50</v>
      </c>
      <c r="E695">
        <v>663474</v>
      </c>
      <c r="F695" t="s">
        <v>51</v>
      </c>
      <c r="G695">
        <v>1.0439700000000001</v>
      </c>
      <c r="H695">
        <v>7</v>
      </c>
      <c r="I695" t="s">
        <v>335</v>
      </c>
      <c r="J695" t="s">
        <v>63</v>
      </c>
      <c r="K695">
        <v>663616</v>
      </c>
      <c r="M695">
        <v>102.08</v>
      </c>
      <c r="N695">
        <v>172</v>
      </c>
      <c r="O695">
        <v>101</v>
      </c>
      <c r="P695">
        <v>4.9504950495049507E-2</v>
      </c>
      <c r="Q695">
        <v>5</v>
      </c>
      <c r="R695">
        <v>102</v>
      </c>
      <c r="S695">
        <v>122</v>
      </c>
      <c r="T695">
        <v>68</v>
      </c>
      <c r="U695" s="5">
        <v>7.3529411764705885E-2</v>
      </c>
      <c r="V695">
        <v>5</v>
      </c>
      <c r="W695">
        <v>0.37566137566137497</v>
      </c>
      <c r="X695">
        <v>0.20105820105820099</v>
      </c>
      <c r="Y695">
        <v>272</v>
      </c>
      <c r="Z695">
        <v>11</v>
      </c>
      <c r="AA695">
        <v>24.727272727272727</v>
      </c>
      <c r="AB695">
        <v>0.37878787878787801</v>
      </c>
      <c r="AC695">
        <v>0.18181818181818099</v>
      </c>
      <c r="AD695">
        <v>101</v>
      </c>
      <c r="AE695">
        <v>4</v>
      </c>
      <c r="AF695">
        <v>25.25</v>
      </c>
      <c r="AG695" s="3">
        <v>44734</v>
      </c>
    </row>
    <row r="696" spans="1:35" hidden="1" x14ac:dyDescent="0.25">
      <c r="A696" t="s">
        <v>27</v>
      </c>
      <c r="B696" t="s">
        <v>5</v>
      </c>
      <c r="C696" t="s">
        <v>293</v>
      </c>
      <c r="D696" t="s">
        <v>50</v>
      </c>
      <c r="E696">
        <v>608337</v>
      </c>
      <c r="F696" t="s">
        <v>61</v>
      </c>
      <c r="G696">
        <v>1.1737600000000001</v>
      </c>
      <c r="H696">
        <v>3</v>
      </c>
      <c r="I696" t="s">
        <v>166</v>
      </c>
      <c r="J696" t="s">
        <v>50</v>
      </c>
      <c r="K696">
        <v>665489</v>
      </c>
      <c r="M696">
        <v>108.12</v>
      </c>
      <c r="N696">
        <v>285</v>
      </c>
      <c r="O696">
        <v>201</v>
      </c>
      <c r="P696">
        <v>8.45771144278607E-2</v>
      </c>
      <c r="Q696">
        <v>17</v>
      </c>
      <c r="R696">
        <v>107.78</v>
      </c>
      <c r="S696">
        <v>244</v>
      </c>
      <c r="T696">
        <v>167</v>
      </c>
      <c r="U696" s="5">
        <v>7.7844311377245512E-2</v>
      </c>
      <c r="V696">
        <v>13</v>
      </c>
      <c r="W696">
        <v>0.35064935064934999</v>
      </c>
      <c r="X696">
        <v>0.162337662337662</v>
      </c>
      <c r="Y696">
        <v>252</v>
      </c>
      <c r="Z696">
        <v>13</v>
      </c>
      <c r="AA696">
        <v>19.384615384615383</v>
      </c>
      <c r="AB696">
        <v>0.35051546391752503</v>
      </c>
      <c r="AC696">
        <v>0.17525773195876199</v>
      </c>
      <c r="AD696">
        <v>148</v>
      </c>
      <c r="AE696">
        <v>11</v>
      </c>
      <c r="AF696">
        <v>13.454545454545455</v>
      </c>
      <c r="AG696" s="3">
        <v>44734</v>
      </c>
    </row>
    <row r="697" spans="1:35" hidden="1" x14ac:dyDescent="0.25">
      <c r="A697" t="s">
        <v>1</v>
      </c>
      <c r="B697" t="s">
        <v>23</v>
      </c>
      <c r="C697" t="s">
        <v>331</v>
      </c>
      <c r="D697" t="s">
        <v>63</v>
      </c>
      <c r="E697">
        <v>607074</v>
      </c>
      <c r="F697" t="s">
        <v>51</v>
      </c>
      <c r="G697">
        <v>0.97101999999999988</v>
      </c>
      <c r="H697">
        <v>5</v>
      </c>
      <c r="I697" t="s">
        <v>228</v>
      </c>
      <c r="J697" t="s">
        <v>50</v>
      </c>
      <c r="K697">
        <v>661388</v>
      </c>
      <c r="M697">
        <v>104.82</v>
      </c>
      <c r="N697">
        <v>114</v>
      </c>
      <c r="O697">
        <v>69</v>
      </c>
      <c r="P697">
        <v>0.13043478260869565</v>
      </c>
      <c r="Q697">
        <v>9</v>
      </c>
      <c r="R697">
        <v>106.06</v>
      </c>
      <c r="S697">
        <v>38</v>
      </c>
      <c r="T697">
        <v>23</v>
      </c>
      <c r="U697" s="5">
        <v>0.13043478260869565</v>
      </c>
      <c r="V697">
        <v>3</v>
      </c>
      <c r="W697">
        <v>0.24022346368715</v>
      </c>
      <c r="X697">
        <v>8.9385474860335198E-2</v>
      </c>
      <c r="Y697">
        <v>298</v>
      </c>
      <c r="Z697">
        <v>4</v>
      </c>
      <c r="AA697">
        <v>74.5</v>
      </c>
      <c r="AB697">
        <v>0.233333333333333</v>
      </c>
      <c r="AC697">
        <v>0.1</v>
      </c>
      <c r="AD697">
        <v>240</v>
      </c>
      <c r="AE697">
        <v>4</v>
      </c>
      <c r="AF697">
        <v>60</v>
      </c>
      <c r="AG697" s="3">
        <v>44734</v>
      </c>
    </row>
    <row r="698" spans="1:35" hidden="1" x14ac:dyDescent="0.25">
      <c r="A698" t="s">
        <v>10</v>
      </c>
      <c r="B698" t="s">
        <v>16</v>
      </c>
      <c r="C698" t="s">
        <v>112</v>
      </c>
      <c r="D698" t="s">
        <v>50</v>
      </c>
      <c r="E698">
        <v>471911</v>
      </c>
      <c r="F698" t="s">
        <v>51</v>
      </c>
      <c r="G698">
        <v>1.0625100000000001</v>
      </c>
      <c r="H698">
        <v>4</v>
      </c>
      <c r="I698" t="s">
        <v>67</v>
      </c>
      <c r="J698" t="s">
        <v>63</v>
      </c>
      <c r="K698">
        <v>670541</v>
      </c>
      <c r="L698">
        <v>2.7</v>
      </c>
      <c r="M698">
        <v>106.56</v>
      </c>
      <c r="N698">
        <v>250</v>
      </c>
      <c r="O698">
        <v>178</v>
      </c>
      <c r="P698">
        <v>0.10674157303370786</v>
      </c>
      <c r="Q698">
        <v>19</v>
      </c>
      <c r="R698">
        <v>106.86</v>
      </c>
      <c r="S698">
        <v>159</v>
      </c>
      <c r="T698">
        <v>121</v>
      </c>
      <c r="U698" s="5">
        <v>0.13223140495867769</v>
      </c>
      <c r="V698">
        <v>16</v>
      </c>
      <c r="W698">
        <v>0.2</v>
      </c>
      <c r="X698">
        <v>8.6363636363636295E-2</v>
      </c>
      <c r="Y698">
        <v>314</v>
      </c>
      <c r="Z698">
        <v>6</v>
      </c>
      <c r="AA698">
        <v>52.333333333333336</v>
      </c>
      <c r="AB698">
        <v>0.23529411764705799</v>
      </c>
      <c r="AC698">
        <v>0.11764705882352899</v>
      </c>
      <c r="AD698">
        <v>151</v>
      </c>
      <c r="AE698">
        <v>2</v>
      </c>
      <c r="AF698">
        <v>75.5</v>
      </c>
      <c r="AG698" s="3">
        <v>44734</v>
      </c>
      <c r="AH698">
        <v>1</v>
      </c>
      <c r="AI698" t="s">
        <v>416</v>
      </c>
    </row>
    <row r="699" spans="1:35" hidden="1" x14ac:dyDescent="0.25">
      <c r="A699" t="s">
        <v>5</v>
      </c>
      <c r="B699" t="s">
        <v>2</v>
      </c>
      <c r="C699" t="s">
        <v>219</v>
      </c>
      <c r="D699" t="s">
        <v>50</v>
      </c>
      <c r="E699">
        <v>665152</v>
      </c>
      <c r="F699" t="s">
        <v>51</v>
      </c>
      <c r="G699">
        <v>1.08752</v>
      </c>
      <c r="H699">
        <v>2</v>
      </c>
      <c r="I699" t="s">
        <v>292</v>
      </c>
      <c r="J699" t="s">
        <v>50</v>
      </c>
      <c r="K699">
        <v>683734</v>
      </c>
      <c r="M699">
        <v>102.78</v>
      </c>
      <c r="N699">
        <v>212</v>
      </c>
      <c r="O699">
        <v>161</v>
      </c>
      <c r="P699">
        <v>4.3478260869565216E-2</v>
      </c>
      <c r="Q699">
        <v>7</v>
      </c>
      <c r="R699">
        <v>102.4</v>
      </c>
      <c r="S699">
        <v>163</v>
      </c>
      <c r="T699">
        <v>122</v>
      </c>
      <c r="U699" s="5">
        <v>4.9180327868852458E-2</v>
      </c>
      <c r="V699">
        <v>6</v>
      </c>
      <c r="W699">
        <v>0.3125</v>
      </c>
      <c r="X699">
        <v>0.10416666666666601</v>
      </c>
      <c r="Y699">
        <v>62</v>
      </c>
      <c r="Z699">
        <v>1</v>
      </c>
      <c r="AA699">
        <v>62</v>
      </c>
      <c r="AB699">
        <v>0.266666666666666</v>
      </c>
      <c r="AC699">
        <v>0.133333333333333</v>
      </c>
      <c r="AD699">
        <v>37</v>
      </c>
      <c r="AE699">
        <v>0</v>
      </c>
      <c r="AF699">
        <v>0</v>
      </c>
      <c r="AG699" s="3">
        <v>44735</v>
      </c>
    </row>
    <row r="700" spans="1:35" hidden="1" x14ac:dyDescent="0.25">
      <c r="A700" t="s">
        <v>2</v>
      </c>
      <c r="B700" t="s">
        <v>5</v>
      </c>
      <c r="C700" t="s">
        <v>213</v>
      </c>
      <c r="D700" t="s">
        <v>50</v>
      </c>
      <c r="E700">
        <v>456501</v>
      </c>
      <c r="F700" t="s">
        <v>61</v>
      </c>
      <c r="G700">
        <v>1.1166499999999999</v>
      </c>
      <c r="H700">
        <v>3</v>
      </c>
      <c r="I700" t="s">
        <v>122</v>
      </c>
      <c r="J700" t="s">
        <v>38</v>
      </c>
      <c r="K700">
        <v>623993</v>
      </c>
      <c r="M700">
        <v>101.9</v>
      </c>
      <c r="N700">
        <v>268</v>
      </c>
      <c r="O700">
        <v>179</v>
      </c>
      <c r="P700">
        <v>7.2625698324022353E-2</v>
      </c>
      <c r="Q700">
        <v>13</v>
      </c>
      <c r="R700">
        <v>102.6</v>
      </c>
      <c r="S700">
        <v>181</v>
      </c>
      <c r="T700">
        <v>122</v>
      </c>
      <c r="U700" s="5">
        <v>7.3770491803278687E-2</v>
      </c>
      <c r="V700">
        <v>9</v>
      </c>
      <c r="W700">
        <v>0.32</v>
      </c>
      <c r="X700">
        <v>0.128</v>
      </c>
      <c r="Y700">
        <v>169</v>
      </c>
      <c r="Z700">
        <v>4</v>
      </c>
      <c r="AA700">
        <v>42.25</v>
      </c>
      <c r="AB700">
        <v>0.35</v>
      </c>
      <c r="AC700">
        <v>0.1</v>
      </c>
      <c r="AD700">
        <v>60</v>
      </c>
      <c r="AE700">
        <v>1</v>
      </c>
      <c r="AF700">
        <v>60</v>
      </c>
      <c r="AG700" s="3">
        <v>44735</v>
      </c>
    </row>
    <row r="701" spans="1:35" hidden="1" x14ac:dyDescent="0.25">
      <c r="A701" t="s">
        <v>18</v>
      </c>
      <c r="B701" t="s">
        <v>22</v>
      </c>
      <c r="C701" t="s">
        <v>103</v>
      </c>
      <c r="D701" t="s">
        <v>63</v>
      </c>
      <c r="E701">
        <v>592662</v>
      </c>
      <c r="F701" t="s">
        <v>51</v>
      </c>
      <c r="G701">
        <v>0.92168000000000005</v>
      </c>
      <c r="H701">
        <v>6</v>
      </c>
      <c r="I701" t="s">
        <v>107</v>
      </c>
      <c r="J701" t="s">
        <v>50</v>
      </c>
      <c r="K701">
        <v>640461</v>
      </c>
      <c r="M701">
        <v>102.48</v>
      </c>
      <c r="N701">
        <v>181</v>
      </c>
      <c r="O701">
        <v>113</v>
      </c>
      <c r="P701">
        <v>4.4247787610619468E-2</v>
      </c>
      <c r="Q701">
        <v>5</v>
      </c>
      <c r="R701">
        <v>102.78</v>
      </c>
      <c r="S701">
        <v>66</v>
      </c>
      <c r="T701">
        <v>43</v>
      </c>
      <c r="U701" s="5">
        <v>4.6511627906976744E-2</v>
      </c>
      <c r="V701">
        <v>2</v>
      </c>
      <c r="W701">
        <v>0.284444444444444</v>
      </c>
      <c r="X701">
        <v>0.142222222222222</v>
      </c>
      <c r="Y701">
        <v>349</v>
      </c>
      <c r="Z701">
        <v>14</v>
      </c>
      <c r="AA701">
        <v>24.928571428571427</v>
      </c>
      <c r="AB701">
        <v>0.28723404255319102</v>
      </c>
      <c r="AC701">
        <v>0.13297872340425501</v>
      </c>
      <c r="AD701">
        <v>288</v>
      </c>
      <c r="AE701">
        <v>11</v>
      </c>
      <c r="AF701">
        <v>26.181818181818183</v>
      </c>
      <c r="AG701" s="3">
        <v>44735</v>
      </c>
    </row>
    <row r="702" spans="1:35" hidden="1" x14ac:dyDescent="0.25">
      <c r="A702" t="s">
        <v>18</v>
      </c>
      <c r="B702" t="s">
        <v>22</v>
      </c>
      <c r="C702" t="s">
        <v>103</v>
      </c>
      <c r="D702" t="s">
        <v>63</v>
      </c>
      <c r="E702">
        <v>592662</v>
      </c>
      <c r="F702" t="s">
        <v>51</v>
      </c>
      <c r="G702">
        <v>0.92168000000000005</v>
      </c>
      <c r="H702">
        <v>5</v>
      </c>
      <c r="I702" t="s">
        <v>105</v>
      </c>
      <c r="J702" t="s">
        <v>50</v>
      </c>
      <c r="K702">
        <v>542194</v>
      </c>
      <c r="M702">
        <v>103.619999999999</v>
      </c>
      <c r="N702">
        <v>149</v>
      </c>
      <c r="O702">
        <v>107</v>
      </c>
      <c r="P702">
        <v>3.7383177570093455E-2</v>
      </c>
      <c r="Q702">
        <v>4</v>
      </c>
      <c r="R702">
        <v>104.02</v>
      </c>
      <c r="S702">
        <v>70</v>
      </c>
      <c r="T702">
        <v>48</v>
      </c>
      <c r="U702" s="5">
        <v>4.1666666666666664E-2</v>
      </c>
      <c r="V702">
        <v>2</v>
      </c>
      <c r="W702">
        <v>0.284444444444444</v>
      </c>
      <c r="X702">
        <v>0.142222222222222</v>
      </c>
      <c r="Y702">
        <v>349</v>
      </c>
      <c r="Z702">
        <v>14</v>
      </c>
      <c r="AA702">
        <v>24.928571428571427</v>
      </c>
      <c r="AB702">
        <v>0.28723404255319102</v>
      </c>
      <c r="AC702">
        <v>0.13297872340425501</v>
      </c>
      <c r="AD702">
        <v>288</v>
      </c>
      <c r="AE702">
        <v>11</v>
      </c>
      <c r="AF702">
        <v>26.181818181818183</v>
      </c>
      <c r="AG702" s="3">
        <v>44735</v>
      </c>
    </row>
    <row r="703" spans="1:35" hidden="1" x14ac:dyDescent="0.25">
      <c r="A703" t="s">
        <v>18</v>
      </c>
      <c r="B703" t="s">
        <v>22</v>
      </c>
      <c r="C703" t="s">
        <v>103</v>
      </c>
      <c r="D703" t="s">
        <v>63</v>
      </c>
      <c r="E703">
        <v>592662</v>
      </c>
      <c r="F703" t="s">
        <v>51</v>
      </c>
      <c r="G703">
        <v>0.92168000000000005</v>
      </c>
      <c r="H703">
        <v>9</v>
      </c>
      <c r="I703" t="s">
        <v>287</v>
      </c>
      <c r="J703" t="s">
        <v>50</v>
      </c>
      <c r="K703">
        <v>665506</v>
      </c>
      <c r="M703">
        <v>102.3</v>
      </c>
      <c r="N703">
        <v>197</v>
      </c>
      <c r="O703">
        <v>136</v>
      </c>
      <c r="P703">
        <v>1.4705882352941176E-2</v>
      </c>
      <c r="Q703">
        <v>2</v>
      </c>
      <c r="R703">
        <v>103.2</v>
      </c>
      <c r="S703">
        <v>64</v>
      </c>
      <c r="T703">
        <v>51</v>
      </c>
      <c r="U703" s="5">
        <v>0</v>
      </c>
      <c r="V703">
        <v>0</v>
      </c>
      <c r="W703">
        <v>0.284444444444444</v>
      </c>
      <c r="X703">
        <v>0.142222222222222</v>
      </c>
      <c r="Y703">
        <v>349</v>
      </c>
      <c r="Z703">
        <v>14</v>
      </c>
      <c r="AA703">
        <v>24.928571428571427</v>
      </c>
      <c r="AB703">
        <v>0.28723404255319102</v>
      </c>
      <c r="AC703">
        <v>0.13297872340425501</v>
      </c>
      <c r="AD703">
        <v>288</v>
      </c>
      <c r="AE703">
        <v>11</v>
      </c>
      <c r="AF703">
        <v>26.181818181818183</v>
      </c>
      <c r="AG703" s="3">
        <v>44735</v>
      </c>
    </row>
    <row r="704" spans="1:35" hidden="1" x14ac:dyDescent="0.25">
      <c r="A704" t="s">
        <v>22</v>
      </c>
      <c r="B704" t="s">
        <v>18</v>
      </c>
      <c r="C704" t="s">
        <v>111</v>
      </c>
      <c r="D704" t="s">
        <v>50</v>
      </c>
      <c r="E704">
        <v>593423</v>
      </c>
      <c r="F704" t="s">
        <v>61</v>
      </c>
      <c r="G704">
        <v>0.92168000000000005</v>
      </c>
      <c r="H704">
        <v>5</v>
      </c>
      <c r="I704" t="s">
        <v>76</v>
      </c>
      <c r="J704" t="s">
        <v>50</v>
      </c>
      <c r="K704">
        <v>553993</v>
      </c>
      <c r="M704">
        <v>102.44</v>
      </c>
      <c r="N704">
        <v>294</v>
      </c>
      <c r="O704">
        <v>163</v>
      </c>
      <c r="P704">
        <v>7.9754601226993863E-2</v>
      </c>
      <c r="Q704">
        <v>13</v>
      </c>
      <c r="R704">
        <v>102.5</v>
      </c>
      <c r="S704">
        <v>225</v>
      </c>
      <c r="T704">
        <v>130</v>
      </c>
      <c r="U704" s="5">
        <v>8.461538461538462E-2</v>
      </c>
      <c r="V704">
        <v>11</v>
      </c>
      <c r="W704">
        <v>0.18421052631578899</v>
      </c>
      <c r="X704">
        <v>0.109649122807017</v>
      </c>
      <c r="Y704">
        <v>332</v>
      </c>
      <c r="Z704">
        <v>9</v>
      </c>
      <c r="AA704">
        <v>36.888888888888886</v>
      </c>
      <c r="AB704">
        <v>0.203703703703703</v>
      </c>
      <c r="AC704">
        <v>0.11111111111111099</v>
      </c>
      <c r="AD704">
        <v>162</v>
      </c>
      <c r="AE704">
        <v>3</v>
      </c>
      <c r="AF704">
        <v>54</v>
      </c>
      <c r="AG704" s="3">
        <v>44735</v>
      </c>
    </row>
    <row r="705" spans="1:34" hidden="1" x14ac:dyDescent="0.25">
      <c r="A705" t="s">
        <v>5</v>
      </c>
      <c r="B705" t="s">
        <v>2</v>
      </c>
      <c r="C705" t="s">
        <v>219</v>
      </c>
      <c r="D705" t="s">
        <v>50</v>
      </c>
      <c r="E705">
        <v>665152</v>
      </c>
      <c r="F705" t="s">
        <v>51</v>
      </c>
      <c r="G705">
        <v>1.08752</v>
      </c>
      <c r="H705">
        <v>5</v>
      </c>
      <c r="I705" t="s">
        <v>310</v>
      </c>
      <c r="J705" t="s">
        <v>50</v>
      </c>
      <c r="K705">
        <v>669394</v>
      </c>
      <c r="M705">
        <v>105.84</v>
      </c>
      <c r="N705">
        <v>166</v>
      </c>
      <c r="O705">
        <v>103</v>
      </c>
      <c r="P705">
        <v>7.7669902912621352E-2</v>
      </c>
      <c r="Q705">
        <v>8</v>
      </c>
      <c r="R705">
        <v>103.6</v>
      </c>
      <c r="S705">
        <v>121</v>
      </c>
      <c r="T705">
        <v>77</v>
      </c>
      <c r="U705" s="5">
        <v>6.4935064935064929E-2</v>
      </c>
      <c r="V705">
        <v>5</v>
      </c>
      <c r="W705">
        <v>0.3125</v>
      </c>
      <c r="X705">
        <v>0.10416666666666601</v>
      </c>
      <c r="Y705">
        <v>62</v>
      </c>
      <c r="Z705">
        <v>1</v>
      </c>
      <c r="AA705">
        <v>62</v>
      </c>
      <c r="AB705">
        <v>0.266666666666666</v>
      </c>
      <c r="AC705">
        <v>0.133333333333333</v>
      </c>
      <c r="AD705">
        <v>37</v>
      </c>
      <c r="AE705">
        <v>0</v>
      </c>
      <c r="AF705">
        <v>0</v>
      </c>
      <c r="AG705" s="3">
        <v>44735</v>
      </c>
    </row>
    <row r="706" spans="1:34" hidden="1" x14ac:dyDescent="0.25">
      <c r="A706" t="s">
        <v>23</v>
      </c>
      <c r="B706" t="s">
        <v>1</v>
      </c>
      <c r="C706" t="s">
        <v>217</v>
      </c>
      <c r="D706" t="s">
        <v>50</v>
      </c>
      <c r="E706">
        <v>657140</v>
      </c>
      <c r="F706" t="s">
        <v>61</v>
      </c>
      <c r="G706">
        <v>0.97888000000000008</v>
      </c>
      <c r="H706">
        <v>4</v>
      </c>
      <c r="I706" t="s">
        <v>196</v>
      </c>
      <c r="J706" t="s">
        <v>63</v>
      </c>
      <c r="K706">
        <v>592626</v>
      </c>
      <c r="L706">
        <v>3.3</v>
      </c>
      <c r="M706">
        <v>105.08</v>
      </c>
      <c r="N706">
        <v>195</v>
      </c>
      <c r="O706">
        <v>130</v>
      </c>
      <c r="P706">
        <v>0.11538461538461539</v>
      </c>
      <c r="Q706">
        <v>15</v>
      </c>
      <c r="R706">
        <v>105.3</v>
      </c>
      <c r="S706">
        <v>174</v>
      </c>
      <c r="T706">
        <v>117</v>
      </c>
      <c r="U706" s="5">
        <v>0.11965811965811966</v>
      </c>
      <c r="V706">
        <v>14</v>
      </c>
      <c r="W706">
        <v>0.19306930693069299</v>
      </c>
      <c r="X706">
        <v>9.4059405940594004E-2</v>
      </c>
      <c r="Y706">
        <v>321</v>
      </c>
      <c r="Z706">
        <v>4</v>
      </c>
      <c r="AA706">
        <v>80.25</v>
      </c>
      <c r="AB706">
        <v>0.25</v>
      </c>
      <c r="AC706">
        <v>0.13</v>
      </c>
      <c r="AD706">
        <v>160</v>
      </c>
      <c r="AE706">
        <v>2</v>
      </c>
      <c r="AF706">
        <v>80</v>
      </c>
      <c r="AG706" s="3">
        <v>44735</v>
      </c>
      <c r="AH706">
        <v>1</v>
      </c>
    </row>
    <row r="707" spans="1:34" hidden="1" x14ac:dyDescent="0.25">
      <c r="A707" t="s">
        <v>21</v>
      </c>
      <c r="B707" t="s">
        <v>19</v>
      </c>
      <c r="C707" t="s">
        <v>327</v>
      </c>
      <c r="D707" t="s">
        <v>63</v>
      </c>
      <c r="E707">
        <v>624133</v>
      </c>
      <c r="F707" t="s">
        <v>51</v>
      </c>
      <c r="G707">
        <v>1.0143</v>
      </c>
      <c r="H707">
        <v>4</v>
      </c>
      <c r="I707" t="s">
        <v>145</v>
      </c>
      <c r="J707" t="s">
        <v>50</v>
      </c>
      <c r="K707">
        <v>595751</v>
      </c>
      <c r="M707">
        <v>105</v>
      </c>
      <c r="N707">
        <v>138</v>
      </c>
      <c r="O707">
        <v>85</v>
      </c>
      <c r="P707">
        <v>7.0588235294117646E-2</v>
      </c>
      <c r="Q707">
        <v>6</v>
      </c>
      <c r="R707">
        <v>109.539999999999</v>
      </c>
      <c r="S707">
        <v>28</v>
      </c>
      <c r="T707">
        <v>14</v>
      </c>
      <c r="U707" s="5">
        <v>0.2857142857142857</v>
      </c>
      <c r="V707">
        <v>4</v>
      </c>
      <c r="W707">
        <v>0.20588235294117599</v>
      </c>
      <c r="X707">
        <v>7.8431372549019607E-2</v>
      </c>
      <c r="Y707">
        <v>288</v>
      </c>
      <c r="Z707">
        <v>7</v>
      </c>
      <c r="AA707">
        <v>41.142857142857146</v>
      </c>
      <c r="AB707">
        <v>0.221518987341772</v>
      </c>
      <c r="AC707">
        <v>0.10126582278481</v>
      </c>
      <c r="AD707">
        <v>226</v>
      </c>
      <c r="AE707">
        <v>7</v>
      </c>
      <c r="AF707">
        <v>32.285714285714285</v>
      </c>
      <c r="AG707" s="3">
        <v>44735</v>
      </c>
    </row>
    <row r="708" spans="1:34" hidden="1" x14ac:dyDescent="0.25">
      <c r="A708" t="s">
        <v>5</v>
      </c>
      <c r="B708" t="s">
        <v>2</v>
      </c>
      <c r="C708" t="s">
        <v>219</v>
      </c>
      <c r="D708" t="s">
        <v>50</v>
      </c>
      <c r="E708">
        <v>665152</v>
      </c>
      <c r="F708" t="s">
        <v>51</v>
      </c>
      <c r="G708">
        <v>1.08752</v>
      </c>
      <c r="H708">
        <v>4</v>
      </c>
      <c r="I708" t="s">
        <v>268</v>
      </c>
      <c r="J708" t="s">
        <v>50</v>
      </c>
      <c r="K708">
        <v>547989</v>
      </c>
      <c r="M708">
        <v>104.38</v>
      </c>
      <c r="N708">
        <v>290</v>
      </c>
      <c r="O708">
        <v>203</v>
      </c>
      <c r="P708">
        <v>4.4334975369458129E-2</v>
      </c>
      <c r="Q708">
        <v>9</v>
      </c>
      <c r="R708">
        <v>104.179999999999</v>
      </c>
      <c r="S708">
        <v>232</v>
      </c>
      <c r="T708">
        <v>166</v>
      </c>
      <c r="U708" s="5">
        <v>3.614457831325301E-2</v>
      </c>
      <c r="V708">
        <v>6</v>
      </c>
      <c r="W708">
        <v>0.3125</v>
      </c>
      <c r="X708">
        <v>0.10416666666666601</v>
      </c>
      <c r="Y708">
        <v>62</v>
      </c>
      <c r="Z708">
        <v>1</v>
      </c>
      <c r="AA708">
        <v>62</v>
      </c>
      <c r="AB708">
        <v>0.266666666666666</v>
      </c>
      <c r="AC708">
        <v>0.133333333333333</v>
      </c>
      <c r="AD708">
        <v>37</v>
      </c>
      <c r="AE708">
        <v>0</v>
      </c>
      <c r="AF708">
        <v>0</v>
      </c>
      <c r="AG708" s="3">
        <v>44735</v>
      </c>
    </row>
    <row r="709" spans="1:34" hidden="1" x14ac:dyDescent="0.25">
      <c r="A709" t="s">
        <v>22</v>
      </c>
      <c r="B709" t="s">
        <v>18</v>
      </c>
      <c r="C709" t="s">
        <v>111</v>
      </c>
      <c r="D709" t="s">
        <v>50</v>
      </c>
      <c r="E709">
        <v>593423</v>
      </c>
      <c r="F709" t="s">
        <v>61</v>
      </c>
      <c r="G709">
        <v>0.92168000000000005</v>
      </c>
      <c r="H709">
        <v>3</v>
      </c>
      <c r="I709" t="s">
        <v>75</v>
      </c>
      <c r="J709" t="s">
        <v>50</v>
      </c>
      <c r="K709">
        <v>677594</v>
      </c>
      <c r="M709">
        <v>106.1</v>
      </c>
      <c r="N709">
        <v>284</v>
      </c>
      <c r="O709">
        <v>178</v>
      </c>
      <c r="P709">
        <v>5.0561797752808987E-2</v>
      </c>
      <c r="Q709">
        <v>9</v>
      </c>
      <c r="R709">
        <v>105.8</v>
      </c>
      <c r="S709">
        <v>215</v>
      </c>
      <c r="T709">
        <v>136</v>
      </c>
      <c r="U709" s="5">
        <v>5.1470588235294115E-2</v>
      </c>
      <c r="V709">
        <v>7</v>
      </c>
      <c r="W709">
        <v>0.18421052631578899</v>
      </c>
      <c r="X709">
        <v>0.109649122807017</v>
      </c>
      <c r="Y709">
        <v>332</v>
      </c>
      <c r="Z709">
        <v>9</v>
      </c>
      <c r="AA709">
        <v>36.888888888888886</v>
      </c>
      <c r="AB709">
        <v>0.203703703703703</v>
      </c>
      <c r="AC709">
        <v>0.11111111111111099</v>
      </c>
      <c r="AD709">
        <v>162</v>
      </c>
      <c r="AE709">
        <v>3</v>
      </c>
      <c r="AF709">
        <v>54</v>
      </c>
      <c r="AG709" s="3">
        <v>44735</v>
      </c>
    </row>
    <row r="710" spans="1:34" hidden="1" x14ac:dyDescent="0.25">
      <c r="A710" t="s">
        <v>24</v>
      </c>
      <c r="B710" t="s">
        <v>14</v>
      </c>
      <c r="C710" t="s">
        <v>329</v>
      </c>
      <c r="D710" t="s">
        <v>50</v>
      </c>
      <c r="E710">
        <v>669920</v>
      </c>
      <c r="F710" t="s">
        <v>61</v>
      </c>
      <c r="G710">
        <v>1.06704</v>
      </c>
      <c r="H710">
        <v>8</v>
      </c>
      <c r="I710" t="s">
        <v>330</v>
      </c>
      <c r="J710" t="s">
        <v>63</v>
      </c>
      <c r="K710">
        <v>663457</v>
      </c>
      <c r="L710">
        <v>4.5</v>
      </c>
      <c r="M710">
        <v>102.32</v>
      </c>
      <c r="N710">
        <v>63</v>
      </c>
      <c r="O710">
        <v>37</v>
      </c>
      <c r="P710">
        <v>2.7027027027027029E-2</v>
      </c>
      <c r="Q710">
        <v>1</v>
      </c>
      <c r="R710">
        <v>104.16</v>
      </c>
      <c r="S710">
        <v>55</v>
      </c>
      <c r="T710">
        <v>32</v>
      </c>
      <c r="U710" s="5">
        <v>3.125E-2</v>
      </c>
      <c r="V710">
        <v>1</v>
      </c>
      <c r="W710">
        <v>0.19277108433734899</v>
      </c>
      <c r="X710">
        <v>6.0240963855421603E-2</v>
      </c>
      <c r="Y710">
        <v>100</v>
      </c>
      <c r="Z710">
        <v>0</v>
      </c>
      <c r="AA710">
        <v>0</v>
      </c>
      <c r="AB710">
        <v>0.36111111111111099</v>
      </c>
      <c r="AC710">
        <v>0.13888888888888801</v>
      </c>
      <c r="AD710">
        <v>45</v>
      </c>
      <c r="AE710">
        <v>0</v>
      </c>
      <c r="AF710">
        <v>0</v>
      </c>
      <c r="AG710" s="3">
        <v>44735</v>
      </c>
      <c r="AH710">
        <v>1</v>
      </c>
    </row>
    <row r="711" spans="1:34" hidden="1" x14ac:dyDescent="0.25">
      <c r="A711" t="s">
        <v>24</v>
      </c>
      <c r="B711" t="s">
        <v>14</v>
      </c>
      <c r="C711" t="s">
        <v>329</v>
      </c>
      <c r="D711" t="s">
        <v>50</v>
      </c>
      <c r="E711">
        <v>669920</v>
      </c>
      <c r="F711" t="s">
        <v>61</v>
      </c>
      <c r="G711">
        <v>1.06704</v>
      </c>
      <c r="H711">
        <v>2</v>
      </c>
      <c r="I711" t="s">
        <v>218</v>
      </c>
      <c r="J711" t="s">
        <v>63</v>
      </c>
      <c r="K711">
        <v>669357</v>
      </c>
      <c r="M711">
        <v>102.4</v>
      </c>
      <c r="N711">
        <v>107</v>
      </c>
      <c r="O711">
        <v>61</v>
      </c>
      <c r="P711">
        <v>9.8360655737704916E-2</v>
      </c>
      <c r="Q711">
        <v>6</v>
      </c>
      <c r="R711">
        <v>102.7</v>
      </c>
      <c r="S711">
        <v>98</v>
      </c>
      <c r="T711">
        <v>57</v>
      </c>
      <c r="U711" s="5">
        <v>0.10526315789473684</v>
      </c>
      <c r="V711">
        <v>6</v>
      </c>
      <c r="W711">
        <v>0.19277108433734899</v>
      </c>
      <c r="X711">
        <v>6.0240963855421603E-2</v>
      </c>
      <c r="Y711">
        <v>100</v>
      </c>
      <c r="Z711">
        <v>0</v>
      </c>
      <c r="AA711">
        <v>0</v>
      </c>
      <c r="AB711">
        <v>0.36111111111111099</v>
      </c>
      <c r="AC711">
        <v>0.13888888888888801</v>
      </c>
      <c r="AD711">
        <v>45</v>
      </c>
      <c r="AE711">
        <v>0</v>
      </c>
      <c r="AF711">
        <v>0</v>
      </c>
      <c r="AG711" s="3">
        <v>44735</v>
      </c>
    </row>
    <row r="712" spans="1:34" hidden="1" x14ac:dyDescent="0.25">
      <c r="A712" t="s">
        <v>20</v>
      </c>
      <c r="B712" t="s">
        <v>4</v>
      </c>
      <c r="C712" t="s">
        <v>326</v>
      </c>
      <c r="D712" t="s">
        <v>63</v>
      </c>
      <c r="E712">
        <v>657006</v>
      </c>
      <c r="F712" t="s">
        <v>51</v>
      </c>
      <c r="G712">
        <v>0.92907000000000006</v>
      </c>
      <c r="H712">
        <v>7</v>
      </c>
      <c r="I712" t="s">
        <v>323</v>
      </c>
      <c r="J712" t="s">
        <v>63</v>
      </c>
      <c r="K712">
        <v>665833</v>
      </c>
      <c r="M712">
        <v>105.16</v>
      </c>
      <c r="N712">
        <v>14</v>
      </c>
      <c r="O712">
        <v>13</v>
      </c>
      <c r="P712">
        <v>0</v>
      </c>
      <c r="Q712">
        <v>0</v>
      </c>
      <c r="R712">
        <v>107.76</v>
      </c>
      <c r="S712">
        <v>3</v>
      </c>
      <c r="T712">
        <v>2</v>
      </c>
      <c r="U712" s="5">
        <v>0</v>
      </c>
      <c r="V712">
        <v>0</v>
      </c>
      <c r="W712">
        <v>0.17977528089887601</v>
      </c>
      <c r="X712">
        <v>7.3033707865168496E-2</v>
      </c>
      <c r="Y712">
        <v>260</v>
      </c>
      <c r="Z712">
        <v>3</v>
      </c>
      <c r="AA712">
        <v>86.666666666666671</v>
      </c>
      <c r="AB712">
        <v>0.3</v>
      </c>
      <c r="AC712">
        <v>0.125</v>
      </c>
      <c r="AD712">
        <v>68</v>
      </c>
      <c r="AE712">
        <v>0</v>
      </c>
      <c r="AF712">
        <v>0</v>
      </c>
      <c r="AG712" s="3">
        <v>44735</v>
      </c>
    </row>
    <row r="713" spans="1:34" hidden="1" x14ac:dyDescent="0.25">
      <c r="A713" t="s">
        <v>18</v>
      </c>
      <c r="B713" t="s">
        <v>22</v>
      </c>
      <c r="C713" t="s">
        <v>103</v>
      </c>
      <c r="D713" t="s">
        <v>63</v>
      </c>
      <c r="E713">
        <v>592662</v>
      </c>
      <c r="F713" t="s">
        <v>51</v>
      </c>
      <c r="G713">
        <v>0.92168000000000005</v>
      </c>
      <c r="H713">
        <v>3</v>
      </c>
      <c r="I713" t="s">
        <v>104</v>
      </c>
      <c r="J713" t="s">
        <v>50</v>
      </c>
      <c r="K713">
        <v>657656</v>
      </c>
      <c r="M713">
        <v>101.8</v>
      </c>
      <c r="N713">
        <v>158</v>
      </c>
      <c r="O713">
        <v>111</v>
      </c>
      <c r="P713">
        <v>1.8018018018018018E-2</v>
      </c>
      <c r="Q713">
        <v>2</v>
      </c>
      <c r="R713">
        <v>102.539999999999</v>
      </c>
      <c r="S713">
        <v>44</v>
      </c>
      <c r="T713">
        <v>30</v>
      </c>
      <c r="U713" s="5">
        <v>3.3333333333333333E-2</v>
      </c>
      <c r="V713">
        <v>1</v>
      </c>
      <c r="W713">
        <v>0.284444444444444</v>
      </c>
      <c r="X713">
        <v>0.142222222222222</v>
      </c>
      <c r="Y713">
        <v>349</v>
      </c>
      <c r="Z713">
        <v>14</v>
      </c>
      <c r="AA713">
        <v>24.928571428571427</v>
      </c>
      <c r="AB713">
        <v>0.28723404255319102</v>
      </c>
      <c r="AC713">
        <v>0.13297872340425501</v>
      </c>
      <c r="AD713">
        <v>288</v>
      </c>
      <c r="AE713">
        <v>11</v>
      </c>
      <c r="AF713">
        <v>26.181818181818183</v>
      </c>
      <c r="AG713" s="3">
        <v>44735</v>
      </c>
    </row>
    <row r="714" spans="1:34" hidden="1" x14ac:dyDescent="0.25">
      <c r="A714" t="s">
        <v>19</v>
      </c>
      <c r="B714" t="s">
        <v>21</v>
      </c>
      <c r="C714" t="s">
        <v>251</v>
      </c>
      <c r="D714" t="s">
        <v>50</v>
      </c>
      <c r="E714">
        <v>605397</v>
      </c>
      <c r="F714" t="s">
        <v>61</v>
      </c>
      <c r="G714">
        <v>1.0143</v>
      </c>
      <c r="H714">
        <v>2</v>
      </c>
      <c r="I714" t="s">
        <v>159</v>
      </c>
      <c r="J714" t="s">
        <v>50</v>
      </c>
      <c r="K714">
        <v>656555</v>
      </c>
      <c r="M714">
        <v>102.5</v>
      </c>
      <c r="N714">
        <v>295</v>
      </c>
      <c r="O714">
        <v>185</v>
      </c>
      <c r="P714">
        <v>7.0270270270270274E-2</v>
      </c>
      <c r="Q714">
        <v>13</v>
      </c>
      <c r="R714">
        <v>102.06</v>
      </c>
      <c r="S714">
        <v>213</v>
      </c>
      <c r="T714">
        <v>135</v>
      </c>
      <c r="U714" s="5">
        <v>5.9259259259259262E-2</v>
      </c>
      <c r="V714">
        <v>8</v>
      </c>
      <c r="W714">
        <v>0.19417475728155301</v>
      </c>
      <c r="X714">
        <v>8.2524271844660199E-2</v>
      </c>
      <c r="Y714">
        <v>308</v>
      </c>
      <c r="Z714">
        <v>5</v>
      </c>
      <c r="AA714">
        <v>61.6</v>
      </c>
      <c r="AB714">
        <v>0.207920792079207</v>
      </c>
      <c r="AC714">
        <v>0.10891089108910799</v>
      </c>
      <c r="AD714">
        <v>142</v>
      </c>
      <c r="AE714">
        <v>3</v>
      </c>
      <c r="AF714">
        <v>47.333333333333336</v>
      </c>
      <c r="AG714" s="3">
        <v>44735</v>
      </c>
    </row>
    <row r="715" spans="1:34" hidden="1" x14ac:dyDescent="0.25">
      <c r="A715" t="s">
        <v>2</v>
      </c>
      <c r="B715" t="s">
        <v>5</v>
      </c>
      <c r="C715" t="s">
        <v>213</v>
      </c>
      <c r="D715" t="s">
        <v>50</v>
      </c>
      <c r="E715">
        <v>456501</v>
      </c>
      <c r="F715" t="s">
        <v>61</v>
      </c>
      <c r="G715">
        <v>1.08752</v>
      </c>
      <c r="H715">
        <v>5</v>
      </c>
      <c r="I715" t="s">
        <v>199</v>
      </c>
      <c r="J715" t="s">
        <v>50</v>
      </c>
      <c r="K715">
        <v>663624</v>
      </c>
      <c r="M715">
        <v>104.52</v>
      </c>
      <c r="N715">
        <v>245</v>
      </c>
      <c r="O715">
        <v>171</v>
      </c>
      <c r="P715">
        <v>7.0175438596491224E-2</v>
      </c>
      <c r="Q715">
        <v>12</v>
      </c>
      <c r="R715">
        <v>104.4</v>
      </c>
      <c r="S715">
        <v>182</v>
      </c>
      <c r="T715">
        <v>125</v>
      </c>
      <c r="U715" s="5">
        <v>0.08</v>
      </c>
      <c r="V715">
        <v>10</v>
      </c>
      <c r="W715">
        <v>0.32</v>
      </c>
      <c r="X715">
        <v>0.128</v>
      </c>
      <c r="Y715">
        <v>169</v>
      </c>
      <c r="Z715">
        <v>4</v>
      </c>
      <c r="AA715">
        <v>42.25</v>
      </c>
      <c r="AB715">
        <v>0.30588235294117599</v>
      </c>
      <c r="AC715">
        <v>0.14117647058823499</v>
      </c>
      <c r="AD715">
        <v>109</v>
      </c>
      <c r="AE715">
        <v>3</v>
      </c>
      <c r="AF715">
        <v>36.333333333333336</v>
      </c>
      <c r="AG715" s="3">
        <v>44735</v>
      </c>
    </row>
    <row r="716" spans="1:34" hidden="1" x14ac:dyDescent="0.25">
      <c r="A716" t="s">
        <v>18</v>
      </c>
      <c r="B716" t="s">
        <v>22</v>
      </c>
      <c r="C716" t="s">
        <v>103</v>
      </c>
      <c r="D716" t="s">
        <v>63</v>
      </c>
      <c r="E716">
        <v>592662</v>
      </c>
      <c r="F716" t="s">
        <v>51</v>
      </c>
      <c r="G716">
        <v>0.92168000000000005</v>
      </c>
      <c r="H716">
        <v>4</v>
      </c>
      <c r="I716" t="s">
        <v>106</v>
      </c>
      <c r="J716" t="s">
        <v>50</v>
      </c>
      <c r="K716">
        <v>669221</v>
      </c>
      <c r="M716">
        <v>102.22</v>
      </c>
      <c r="N716">
        <v>253</v>
      </c>
      <c r="O716">
        <v>166</v>
      </c>
      <c r="P716">
        <v>4.8192771084337352E-2</v>
      </c>
      <c r="Q716">
        <v>8</v>
      </c>
      <c r="R716">
        <v>102</v>
      </c>
      <c r="S716">
        <v>74</v>
      </c>
      <c r="T716">
        <v>41</v>
      </c>
      <c r="U716" s="5">
        <v>9.7560975609756101E-2</v>
      </c>
      <c r="V716">
        <v>4</v>
      </c>
      <c r="W716">
        <v>0.284444444444444</v>
      </c>
      <c r="X716">
        <v>0.142222222222222</v>
      </c>
      <c r="Y716">
        <v>349</v>
      </c>
      <c r="Z716">
        <v>14</v>
      </c>
      <c r="AA716">
        <v>24.928571428571427</v>
      </c>
      <c r="AB716">
        <v>0.28723404255319102</v>
      </c>
      <c r="AC716">
        <v>0.13297872340425501</v>
      </c>
      <c r="AD716">
        <v>288</v>
      </c>
      <c r="AE716">
        <v>11</v>
      </c>
      <c r="AF716">
        <v>26.181818181818183</v>
      </c>
      <c r="AG716" s="3">
        <v>44735</v>
      </c>
    </row>
    <row r="717" spans="1:34" hidden="1" x14ac:dyDescent="0.25">
      <c r="A717" t="s">
        <v>12</v>
      </c>
      <c r="B717" t="s">
        <v>6</v>
      </c>
      <c r="C717" t="s">
        <v>214</v>
      </c>
      <c r="D717" t="s">
        <v>50</v>
      </c>
      <c r="E717">
        <v>668881</v>
      </c>
      <c r="F717" t="s">
        <v>61</v>
      </c>
      <c r="G717">
        <v>1.3325</v>
      </c>
      <c r="H717">
        <v>1</v>
      </c>
      <c r="I717" t="s">
        <v>93</v>
      </c>
      <c r="J717" t="s">
        <v>50</v>
      </c>
      <c r="K717">
        <v>607208</v>
      </c>
      <c r="M717">
        <v>102.7</v>
      </c>
      <c r="N717">
        <v>291</v>
      </c>
      <c r="O717">
        <v>213</v>
      </c>
      <c r="P717">
        <v>4.2253521126760563E-2</v>
      </c>
      <c r="Q717">
        <v>9</v>
      </c>
      <c r="R717">
        <v>102.7</v>
      </c>
      <c r="S717">
        <v>215</v>
      </c>
      <c r="T717">
        <v>156</v>
      </c>
      <c r="U717" s="5">
        <v>3.8461538461538464E-2</v>
      </c>
      <c r="V717">
        <v>6</v>
      </c>
      <c r="W717">
        <v>0.44311377245508898</v>
      </c>
      <c r="X717">
        <v>0.155688622754491</v>
      </c>
      <c r="Y717">
        <v>282</v>
      </c>
      <c r="Z717">
        <v>17</v>
      </c>
      <c r="AA717">
        <v>16.588235294117649</v>
      </c>
      <c r="AB717">
        <v>0.45555555555555499</v>
      </c>
      <c r="AC717">
        <v>0.211111111111111</v>
      </c>
      <c r="AD717">
        <v>142</v>
      </c>
      <c r="AE717">
        <v>13</v>
      </c>
      <c r="AF717">
        <v>10.923076923076923</v>
      </c>
      <c r="AG717" s="3">
        <v>44735</v>
      </c>
    </row>
    <row r="718" spans="1:34" hidden="1" x14ac:dyDescent="0.25">
      <c r="A718" t="s">
        <v>22</v>
      </c>
      <c r="B718" t="s">
        <v>18</v>
      </c>
      <c r="C718" t="s">
        <v>111</v>
      </c>
      <c r="D718" t="s">
        <v>50</v>
      </c>
      <c r="E718">
        <v>593423</v>
      </c>
      <c r="F718" t="s">
        <v>61</v>
      </c>
      <c r="G718">
        <v>0.92168000000000005</v>
      </c>
      <c r="H718">
        <v>2</v>
      </c>
      <c r="I718" t="s">
        <v>328</v>
      </c>
      <c r="J718" t="s">
        <v>50</v>
      </c>
      <c r="K718">
        <v>664034</v>
      </c>
      <c r="M718">
        <v>101.72</v>
      </c>
      <c r="N718">
        <v>308</v>
      </c>
      <c r="O718">
        <v>231</v>
      </c>
      <c r="P718">
        <v>4.3290043290043288E-2</v>
      </c>
      <c r="Q718">
        <v>10</v>
      </c>
      <c r="R718">
        <v>102.86</v>
      </c>
      <c r="S718">
        <v>233</v>
      </c>
      <c r="T718">
        <v>177</v>
      </c>
      <c r="U718" s="5">
        <v>4.519774011299435E-2</v>
      </c>
      <c r="V718">
        <v>8</v>
      </c>
      <c r="W718">
        <v>0.18421052631578899</v>
      </c>
      <c r="X718">
        <v>0.109649122807017</v>
      </c>
      <c r="Y718">
        <v>332</v>
      </c>
      <c r="Z718">
        <v>9</v>
      </c>
      <c r="AA718">
        <v>36.888888888888886</v>
      </c>
      <c r="AB718">
        <v>0.203703703703703</v>
      </c>
      <c r="AC718">
        <v>0.11111111111111099</v>
      </c>
      <c r="AD718">
        <v>162</v>
      </c>
      <c r="AE718">
        <v>3</v>
      </c>
      <c r="AF718">
        <v>54</v>
      </c>
      <c r="AG718" s="3">
        <v>44735</v>
      </c>
    </row>
    <row r="719" spans="1:34" hidden="1" x14ac:dyDescent="0.25">
      <c r="A719" t="s">
        <v>17</v>
      </c>
      <c r="B719" t="s">
        <v>10</v>
      </c>
      <c r="C719" t="s">
        <v>272</v>
      </c>
      <c r="D719" t="s">
        <v>50</v>
      </c>
      <c r="E719">
        <v>434378</v>
      </c>
      <c r="F719" t="s">
        <v>51</v>
      </c>
      <c r="G719">
        <v>1.02918</v>
      </c>
      <c r="H719">
        <v>2</v>
      </c>
      <c r="I719" t="s">
        <v>254</v>
      </c>
      <c r="J719" t="s">
        <v>50</v>
      </c>
      <c r="K719">
        <v>592450</v>
      </c>
      <c r="M719">
        <v>107.7</v>
      </c>
      <c r="N719">
        <v>293</v>
      </c>
      <c r="O719">
        <v>190</v>
      </c>
      <c r="P719">
        <v>0.14210526315789473</v>
      </c>
      <c r="Q719">
        <v>27</v>
      </c>
      <c r="R719">
        <v>107.86</v>
      </c>
      <c r="S719">
        <v>202</v>
      </c>
      <c r="T719">
        <v>140</v>
      </c>
      <c r="U719" s="5">
        <v>0.14285714285714285</v>
      </c>
      <c r="V719">
        <v>20</v>
      </c>
      <c r="W719">
        <v>0.29223744292237402</v>
      </c>
      <c r="X719">
        <v>0.13242009132419999</v>
      </c>
      <c r="Y719">
        <v>319</v>
      </c>
      <c r="Z719">
        <v>10</v>
      </c>
      <c r="AA719">
        <v>31.9</v>
      </c>
      <c r="AB719">
        <v>0.28000000000000003</v>
      </c>
      <c r="AC719">
        <v>0.12</v>
      </c>
      <c r="AD719">
        <v>172</v>
      </c>
      <c r="AE719">
        <v>7</v>
      </c>
      <c r="AF719">
        <v>24.571428571428573</v>
      </c>
      <c r="AG719" s="3">
        <v>44736</v>
      </c>
    </row>
    <row r="720" spans="1:34" hidden="1" x14ac:dyDescent="0.25">
      <c r="A720" t="s">
        <v>26</v>
      </c>
      <c r="B720" t="s">
        <v>28</v>
      </c>
      <c r="C720" t="s">
        <v>187</v>
      </c>
      <c r="D720" t="s">
        <v>50</v>
      </c>
      <c r="E720">
        <v>502179</v>
      </c>
      <c r="F720" t="s">
        <v>51</v>
      </c>
      <c r="G720">
        <v>0.94175999999999993</v>
      </c>
      <c r="H720">
        <v>3</v>
      </c>
      <c r="I720" t="s">
        <v>197</v>
      </c>
      <c r="J720" t="s">
        <v>50</v>
      </c>
      <c r="K720">
        <v>666969</v>
      </c>
      <c r="L720">
        <v>2.9</v>
      </c>
      <c r="M720">
        <v>103.4</v>
      </c>
      <c r="N720">
        <v>279</v>
      </c>
      <c r="O720">
        <v>188</v>
      </c>
      <c r="P720">
        <v>6.9148936170212769E-2</v>
      </c>
      <c r="Q720">
        <v>13</v>
      </c>
      <c r="R720">
        <v>103.16</v>
      </c>
      <c r="S720">
        <v>200</v>
      </c>
      <c r="T720">
        <v>139</v>
      </c>
      <c r="U720" s="5">
        <v>6.4748201438848921E-2</v>
      </c>
      <c r="V720">
        <v>9</v>
      </c>
      <c r="W720">
        <v>0.29523809523809502</v>
      </c>
      <c r="X720">
        <v>0.114285714285714</v>
      </c>
      <c r="Y720">
        <v>140</v>
      </c>
      <c r="Z720">
        <v>3</v>
      </c>
      <c r="AA720">
        <v>46.666666666666664</v>
      </c>
      <c r="AB720">
        <v>0.30645161290322498</v>
      </c>
      <c r="AC720">
        <v>0.14516129032257999</v>
      </c>
      <c r="AD720">
        <v>86</v>
      </c>
      <c r="AE720">
        <v>3</v>
      </c>
      <c r="AF720">
        <v>28.666666666666668</v>
      </c>
      <c r="AG720" s="3">
        <v>44736</v>
      </c>
      <c r="AH720">
        <v>1</v>
      </c>
    </row>
    <row r="721" spans="1:35" hidden="1" x14ac:dyDescent="0.25">
      <c r="A721" t="s">
        <v>19</v>
      </c>
      <c r="B721" t="s">
        <v>21</v>
      </c>
      <c r="C721" t="s">
        <v>92</v>
      </c>
      <c r="D721" t="s">
        <v>63</v>
      </c>
      <c r="E721">
        <v>669022</v>
      </c>
      <c r="F721" t="s">
        <v>61</v>
      </c>
      <c r="G721">
        <v>1.0143</v>
      </c>
      <c r="H721">
        <v>6</v>
      </c>
      <c r="I721" t="s">
        <v>233</v>
      </c>
      <c r="J721" t="s">
        <v>50</v>
      </c>
      <c r="K721">
        <v>664761</v>
      </c>
      <c r="M721">
        <v>102.2</v>
      </c>
      <c r="N721">
        <v>276</v>
      </c>
      <c r="O721">
        <v>201</v>
      </c>
      <c r="P721">
        <v>1.9900497512437811E-2</v>
      </c>
      <c r="Q721">
        <v>4</v>
      </c>
      <c r="R721">
        <v>103.66</v>
      </c>
      <c r="S721">
        <v>84</v>
      </c>
      <c r="T721">
        <v>63</v>
      </c>
      <c r="U721" s="5">
        <v>3.1746031746031744E-2</v>
      </c>
      <c r="V721">
        <v>2</v>
      </c>
      <c r="W721">
        <v>0.24475524475524399</v>
      </c>
      <c r="X721">
        <v>0.111888111888111</v>
      </c>
      <c r="Y721">
        <v>230</v>
      </c>
      <c r="Z721">
        <v>4</v>
      </c>
      <c r="AA721">
        <v>57.5</v>
      </c>
      <c r="AB721">
        <v>0.25217391304347803</v>
      </c>
      <c r="AC721">
        <v>0.121739130434782</v>
      </c>
      <c r="AD721">
        <v>180</v>
      </c>
      <c r="AE721">
        <v>4</v>
      </c>
      <c r="AF721">
        <v>45</v>
      </c>
      <c r="AG721" s="3">
        <v>44736</v>
      </c>
    </row>
    <row r="722" spans="1:35" hidden="1" x14ac:dyDescent="0.25">
      <c r="A722" t="s">
        <v>2</v>
      </c>
      <c r="B722" t="s">
        <v>5</v>
      </c>
      <c r="C722" t="s">
        <v>183</v>
      </c>
      <c r="D722" t="s">
        <v>50</v>
      </c>
      <c r="E722">
        <v>656629</v>
      </c>
      <c r="F722" t="s">
        <v>61</v>
      </c>
      <c r="G722">
        <v>1.1166499999999999</v>
      </c>
      <c r="H722">
        <v>3</v>
      </c>
      <c r="I722" t="s">
        <v>122</v>
      </c>
      <c r="J722" t="s">
        <v>38</v>
      </c>
      <c r="K722">
        <v>623993</v>
      </c>
      <c r="M722">
        <v>101.9</v>
      </c>
      <c r="N722">
        <v>272</v>
      </c>
      <c r="O722">
        <v>183</v>
      </c>
      <c r="P722">
        <v>7.1038251366120214E-2</v>
      </c>
      <c r="Q722">
        <v>13</v>
      </c>
      <c r="R722">
        <v>102.6</v>
      </c>
      <c r="S722">
        <v>185</v>
      </c>
      <c r="T722">
        <v>126</v>
      </c>
      <c r="U722" s="5">
        <v>7.1428571428571425E-2</v>
      </c>
      <c r="V722">
        <v>9</v>
      </c>
      <c r="W722">
        <v>0.391608391608391</v>
      </c>
      <c r="X722">
        <v>0.16083916083916</v>
      </c>
      <c r="Y722">
        <v>224</v>
      </c>
      <c r="Z722">
        <v>4</v>
      </c>
      <c r="AA722">
        <v>56</v>
      </c>
      <c r="AB722">
        <v>0.52941176470588203</v>
      </c>
      <c r="AC722">
        <v>0.21568627450980299</v>
      </c>
      <c r="AD722">
        <v>93</v>
      </c>
      <c r="AE722">
        <v>1</v>
      </c>
      <c r="AF722">
        <v>93</v>
      </c>
      <c r="AG722" s="3">
        <v>44736</v>
      </c>
    </row>
    <row r="723" spans="1:35" hidden="1" x14ac:dyDescent="0.25">
      <c r="A723" t="s">
        <v>64</v>
      </c>
      <c r="B723" t="s">
        <v>18</v>
      </c>
      <c r="C723" t="s">
        <v>273</v>
      </c>
      <c r="D723" t="s">
        <v>63</v>
      </c>
      <c r="E723">
        <v>608344</v>
      </c>
      <c r="F723" t="s">
        <v>51</v>
      </c>
      <c r="G723">
        <v>0.97271999999999992</v>
      </c>
      <c r="H723">
        <v>3</v>
      </c>
      <c r="I723" t="s">
        <v>70</v>
      </c>
      <c r="J723" t="s">
        <v>50</v>
      </c>
      <c r="K723">
        <v>677951</v>
      </c>
      <c r="M723">
        <v>104.34</v>
      </c>
      <c r="N723">
        <v>273</v>
      </c>
      <c r="O723">
        <v>189</v>
      </c>
      <c r="P723">
        <v>5.2910052910052907E-2</v>
      </c>
      <c r="Q723">
        <v>10</v>
      </c>
      <c r="R723">
        <v>103.46</v>
      </c>
      <c r="S723">
        <v>70</v>
      </c>
      <c r="T723">
        <v>48</v>
      </c>
      <c r="U723" s="5">
        <v>4.1666666666666664E-2</v>
      </c>
      <c r="V723">
        <v>2</v>
      </c>
      <c r="W723">
        <v>0.25373134328358199</v>
      </c>
      <c r="X723">
        <v>0.13930348258706399</v>
      </c>
      <c r="Y723">
        <v>260</v>
      </c>
      <c r="Z723">
        <v>7</v>
      </c>
      <c r="AA723">
        <v>37.142857142857146</v>
      </c>
      <c r="AB723">
        <v>0.28187919463087202</v>
      </c>
      <c r="AC723">
        <v>0.14765100671140899</v>
      </c>
      <c r="AD723">
        <v>194</v>
      </c>
      <c r="AE723">
        <v>5</v>
      </c>
      <c r="AF723">
        <v>38.799999999999997</v>
      </c>
      <c r="AG723" s="3">
        <v>44736</v>
      </c>
    </row>
    <row r="724" spans="1:35" hidden="1" x14ac:dyDescent="0.25">
      <c r="A724" t="s">
        <v>22</v>
      </c>
      <c r="B724" t="s">
        <v>11</v>
      </c>
      <c r="C724" t="s">
        <v>150</v>
      </c>
      <c r="D724" t="s">
        <v>50</v>
      </c>
      <c r="E724">
        <v>547179</v>
      </c>
      <c r="F724" t="s">
        <v>61</v>
      </c>
      <c r="G724">
        <v>1.2732300000000001</v>
      </c>
      <c r="H724">
        <v>6</v>
      </c>
      <c r="I724" t="s">
        <v>77</v>
      </c>
      <c r="J724" t="s">
        <v>38</v>
      </c>
      <c r="K724">
        <v>663728</v>
      </c>
      <c r="M724">
        <v>102.8</v>
      </c>
      <c r="N724">
        <v>140</v>
      </c>
      <c r="O724">
        <v>82</v>
      </c>
      <c r="P724">
        <v>0.10975609756097561</v>
      </c>
      <c r="Q724">
        <v>9</v>
      </c>
      <c r="R724">
        <v>103.24</v>
      </c>
      <c r="S724">
        <v>101</v>
      </c>
      <c r="T724">
        <v>64</v>
      </c>
      <c r="U724" s="5">
        <v>0.109375</v>
      </c>
      <c r="V724">
        <v>7</v>
      </c>
      <c r="W724">
        <v>0.21761658031087999</v>
      </c>
      <c r="X724">
        <v>9.8445595854922199E-2</v>
      </c>
      <c r="Y724">
        <v>267</v>
      </c>
      <c r="Z724">
        <v>5</v>
      </c>
      <c r="AA724">
        <v>53.4</v>
      </c>
      <c r="AB724">
        <v>0.235955056179775</v>
      </c>
      <c r="AC724">
        <v>0.14606741573033699</v>
      </c>
      <c r="AD724">
        <v>123</v>
      </c>
      <c r="AE724">
        <v>5</v>
      </c>
      <c r="AF724">
        <v>24.6</v>
      </c>
      <c r="AG724" s="3">
        <v>44736</v>
      </c>
    </row>
    <row r="725" spans="1:35" hidden="1" x14ac:dyDescent="0.25">
      <c r="A725" t="s">
        <v>64</v>
      </c>
      <c r="B725" t="s">
        <v>18</v>
      </c>
      <c r="C725" t="s">
        <v>273</v>
      </c>
      <c r="D725" t="s">
        <v>63</v>
      </c>
      <c r="E725">
        <v>608344</v>
      </c>
      <c r="F725" t="s">
        <v>51</v>
      </c>
      <c r="G725">
        <v>0.97271999999999992</v>
      </c>
      <c r="H725">
        <v>6</v>
      </c>
      <c r="I725" t="s">
        <v>313</v>
      </c>
      <c r="J725" t="s">
        <v>38</v>
      </c>
      <c r="K725">
        <v>467793</v>
      </c>
      <c r="M725">
        <v>100.6</v>
      </c>
      <c r="N725">
        <v>198</v>
      </c>
      <c r="O725">
        <v>138</v>
      </c>
      <c r="P725">
        <v>2.8985507246376812E-2</v>
      </c>
      <c r="Q725">
        <v>4</v>
      </c>
      <c r="R725">
        <v>105.34</v>
      </c>
      <c r="S725">
        <v>51</v>
      </c>
      <c r="T725">
        <v>38</v>
      </c>
      <c r="U725" s="5">
        <v>2.6315789473684209E-2</v>
      </c>
      <c r="V725">
        <v>1</v>
      </c>
      <c r="W725">
        <v>0.25373134328358199</v>
      </c>
      <c r="X725">
        <v>0.13930348258706399</v>
      </c>
      <c r="Y725">
        <v>260</v>
      </c>
      <c r="Z725">
        <v>7</v>
      </c>
      <c r="AA725">
        <v>37.142857142857146</v>
      </c>
      <c r="AB725">
        <v>0.28187919463087202</v>
      </c>
      <c r="AC725">
        <v>0.14765100671140899</v>
      </c>
      <c r="AD725">
        <v>194</v>
      </c>
      <c r="AE725">
        <v>5</v>
      </c>
      <c r="AF725">
        <v>38.799999999999997</v>
      </c>
      <c r="AG725" s="3">
        <v>44736</v>
      </c>
    </row>
    <row r="726" spans="1:35" hidden="1" x14ac:dyDescent="0.25">
      <c r="A726" t="s">
        <v>0</v>
      </c>
      <c r="B726" t="s">
        <v>9</v>
      </c>
      <c r="C726" t="s">
        <v>320</v>
      </c>
      <c r="D726" t="s">
        <v>50</v>
      </c>
      <c r="E726">
        <v>665621</v>
      </c>
      <c r="F726" t="s">
        <v>51</v>
      </c>
      <c r="G726">
        <v>0.95350999999999997</v>
      </c>
      <c r="H726">
        <v>5</v>
      </c>
      <c r="I726" t="s">
        <v>263</v>
      </c>
      <c r="J726" t="s">
        <v>63</v>
      </c>
      <c r="K726">
        <v>444482</v>
      </c>
      <c r="M726">
        <v>103.12</v>
      </c>
      <c r="N726">
        <v>222</v>
      </c>
      <c r="O726">
        <v>148</v>
      </c>
      <c r="P726">
        <v>5.4054054054054057E-2</v>
      </c>
      <c r="Q726">
        <v>8</v>
      </c>
      <c r="R726">
        <v>104.16</v>
      </c>
      <c r="S726">
        <v>188</v>
      </c>
      <c r="T726">
        <v>129</v>
      </c>
      <c r="U726" s="5">
        <v>6.2015503875968991E-2</v>
      </c>
      <c r="V726">
        <v>8</v>
      </c>
      <c r="W726">
        <v>0.35</v>
      </c>
      <c r="X726">
        <v>0.23</v>
      </c>
      <c r="Y726">
        <v>150</v>
      </c>
      <c r="Z726">
        <v>8</v>
      </c>
      <c r="AA726">
        <v>18.75</v>
      </c>
      <c r="AB726">
        <v>0.42857142857142799</v>
      </c>
      <c r="AC726">
        <v>0.28571428571428498</v>
      </c>
      <c r="AD726">
        <v>64</v>
      </c>
      <c r="AE726">
        <v>3</v>
      </c>
      <c r="AF726">
        <v>21.333333333333332</v>
      </c>
      <c r="AG726" s="3">
        <v>44736</v>
      </c>
    </row>
    <row r="727" spans="1:35" hidden="1" x14ac:dyDescent="0.25">
      <c r="A727" t="s">
        <v>64</v>
      </c>
      <c r="B727" t="s">
        <v>18</v>
      </c>
      <c r="C727" t="s">
        <v>273</v>
      </c>
      <c r="D727" t="s">
        <v>63</v>
      </c>
      <c r="E727">
        <v>608344</v>
      </c>
      <c r="F727" t="s">
        <v>51</v>
      </c>
      <c r="G727">
        <v>0.97271999999999992</v>
      </c>
      <c r="H727">
        <v>8</v>
      </c>
      <c r="I727" t="s">
        <v>312</v>
      </c>
      <c r="J727" t="s">
        <v>50</v>
      </c>
      <c r="K727">
        <v>658668</v>
      </c>
      <c r="L727">
        <v>4.5999999999999996</v>
      </c>
      <c r="M727">
        <v>101.92</v>
      </c>
      <c r="N727">
        <v>38</v>
      </c>
      <c r="O727">
        <v>30</v>
      </c>
      <c r="P727">
        <v>0</v>
      </c>
      <c r="Q727">
        <v>0</v>
      </c>
      <c r="R727">
        <v>105.44</v>
      </c>
      <c r="S727">
        <v>15</v>
      </c>
      <c r="T727">
        <v>11</v>
      </c>
      <c r="U727" s="5">
        <v>0</v>
      </c>
      <c r="V727">
        <v>0</v>
      </c>
      <c r="W727">
        <v>0.25373134328358199</v>
      </c>
      <c r="X727">
        <v>0.13930348258706399</v>
      </c>
      <c r="Y727">
        <v>260</v>
      </c>
      <c r="Z727">
        <v>7</v>
      </c>
      <c r="AA727">
        <v>37.142857142857146</v>
      </c>
      <c r="AB727">
        <v>0.28187919463087202</v>
      </c>
      <c r="AC727">
        <v>0.14765100671140899</v>
      </c>
      <c r="AD727">
        <v>194</v>
      </c>
      <c r="AE727">
        <v>5</v>
      </c>
      <c r="AF727">
        <v>38.799999999999997</v>
      </c>
      <c r="AG727" s="3">
        <v>44736</v>
      </c>
      <c r="AH727">
        <v>1</v>
      </c>
      <c r="AI727" t="s">
        <v>416</v>
      </c>
    </row>
    <row r="728" spans="1:35" hidden="1" x14ac:dyDescent="0.25">
      <c r="A728" t="s">
        <v>21</v>
      </c>
      <c r="B728" t="s">
        <v>19</v>
      </c>
      <c r="C728" t="s">
        <v>247</v>
      </c>
      <c r="D728" t="s">
        <v>50</v>
      </c>
      <c r="E728">
        <v>605400</v>
      </c>
      <c r="F728" t="s">
        <v>51</v>
      </c>
      <c r="G728">
        <v>0.95219999999999994</v>
      </c>
      <c r="H728">
        <v>4</v>
      </c>
      <c r="I728" t="s">
        <v>193</v>
      </c>
      <c r="J728" t="s">
        <v>63</v>
      </c>
      <c r="K728">
        <v>543333</v>
      </c>
      <c r="M728">
        <v>103.88</v>
      </c>
      <c r="N728">
        <v>261</v>
      </c>
      <c r="O728">
        <v>199</v>
      </c>
      <c r="P728">
        <v>3.015075376884422E-2</v>
      </c>
      <c r="Q728">
        <v>6</v>
      </c>
      <c r="R728">
        <v>104.5</v>
      </c>
      <c r="S728">
        <v>187</v>
      </c>
      <c r="T728">
        <v>141</v>
      </c>
      <c r="U728" s="5">
        <v>2.8368794326241134E-2</v>
      </c>
      <c r="V728">
        <v>4</v>
      </c>
      <c r="W728">
        <v>0.275109170305676</v>
      </c>
      <c r="X728">
        <v>0.13100436681222699</v>
      </c>
      <c r="Y728">
        <v>344</v>
      </c>
      <c r="Z728">
        <v>10</v>
      </c>
      <c r="AA728">
        <v>34.4</v>
      </c>
      <c r="AB728">
        <v>0.29807692307692302</v>
      </c>
      <c r="AC728">
        <v>0.115384615384615</v>
      </c>
      <c r="AD728">
        <v>161</v>
      </c>
      <c r="AE728">
        <v>3</v>
      </c>
      <c r="AF728">
        <v>53.666666666666664</v>
      </c>
      <c r="AG728" s="3">
        <v>44736</v>
      </c>
    </row>
    <row r="729" spans="1:35" hidden="1" x14ac:dyDescent="0.25">
      <c r="A729" t="s">
        <v>26</v>
      </c>
      <c r="B729" t="s">
        <v>28</v>
      </c>
      <c r="C729" t="s">
        <v>187</v>
      </c>
      <c r="D729" t="s">
        <v>50</v>
      </c>
      <c r="E729">
        <v>502179</v>
      </c>
      <c r="F729" t="s">
        <v>51</v>
      </c>
      <c r="G729">
        <v>0.94175999999999993</v>
      </c>
      <c r="H729">
        <v>8</v>
      </c>
      <c r="I729" t="s">
        <v>325</v>
      </c>
      <c r="J729" t="s">
        <v>50</v>
      </c>
      <c r="K729">
        <v>677649</v>
      </c>
      <c r="M729">
        <v>103.44</v>
      </c>
      <c r="N729">
        <v>61</v>
      </c>
      <c r="O729">
        <v>42</v>
      </c>
      <c r="P729">
        <v>4.7619047619047616E-2</v>
      </c>
      <c r="Q729">
        <v>2</v>
      </c>
      <c r="R729">
        <v>103.3</v>
      </c>
      <c r="S729">
        <v>49</v>
      </c>
      <c r="T729">
        <v>33</v>
      </c>
      <c r="U729" s="5">
        <v>6.0606060606060608E-2</v>
      </c>
      <c r="V729">
        <v>2</v>
      </c>
      <c r="W729">
        <v>0.29523809523809502</v>
      </c>
      <c r="X729">
        <v>0.114285714285714</v>
      </c>
      <c r="Y729">
        <v>140</v>
      </c>
      <c r="Z729">
        <v>3</v>
      </c>
      <c r="AA729">
        <v>46.666666666666664</v>
      </c>
      <c r="AB729">
        <v>0.30645161290322498</v>
      </c>
      <c r="AC729">
        <v>0.14516129032257999</v>
      </c>
      <c r="AD729">
        <v>86</v>
      </c>
      <c r="AE729">
        <v>3</v>
      </c>
      <c r="AF729">
        <v>28.666666666666668</v>
      </c>
      <c r="AG729" s="3">
        <v>44736</v>
      </c>
    </row>
    <row r="730" spans="1:35" hidden="1" x14ac:dyDescent="0.25">
      <c r="A730" t="s">
        <v>7</v>
      </c>
      <c r="B730" t="s">
        <v>3</v>
      </c>
      <c r="C730" t="s">
        <v>56</v>
      </c>
      <c r="D730" t="s">
        <v>50</v>
      </c>
      <c r="E730">
        <v>601713</v>
      </c>
      <c r="F730" t="s">
        <v>51</v>
      </c>
      <c r="G730">
        <v>1.0123399999999998</v>
      </c>
      <c r="H730">
        <v>6</v>
      </c>
      <c r="I730" t="s">
        <v>176</v>
      </c>
      <c r="J730" t="s">
        <v>50</v>
      </c>
      <c r="K730">
        <v>614177</v>
      </c>
      <c r="M730">
        <v>103.18</v>
      </c>
      <c r="N730">
        <v>154</v>
      </c>
      <c r="O730">
        <v>81</v>
      </c>
      <c r="P730">
        <v>4.9382716049382713E-2</v>
      </c>
      <c r="Q730">
        <v>4</v>
      </c>
      <c r="R730">
        <v>103.9</v>
      </c>
      <c r="S730">
        <v>115</v>
      </c>
      <c r="T730">
        <v>57</v>
      </c>
      <c r="U730" s="5">
        <v>7.0175438596491224E-2</v>
      </c>
      <c r="V730">
        <v>4</v>
      </c>
      <c r="W730">
        <v>0.29166666666666602</v>
      </c>
      <c r="X730">
        <v>0.16203703703703701</v>
      </c>
      <c r="Y730">
        <v>329</v>
      </c>
      <c r="Z730">
        <v>8</v>
      </c>
      <c r="AA730">
        <v>41.125</v>
      </c>
      <c r="AB730">
        <v>0.25581395348837199</v>
      </c>
      <c r="AC730">
        <v>0.170542635658914</v>
      </c>
      <c r="AD730">
        <v>197</v>
      </c>
      <c r="AE730">
        <v>4</v>
      </c>
      <c r="AF730">
        <v>49.25</v>
      </c>
      <c r="AG730" s="3">
        <v>44736</v>
      </c>
    </row>
    <row r="731" spans="1:35" hidden="1" x14ac:dyDescent="0.25">
      <c r="A731" t="s">
        <v>17</v>
      </c>
      <c r="B731" t="s">
        <v>10</v>
      </c>
      <c r="C731" t="s">
        <v>272</v>
      </c>
      <c r="D731" t="s">
        <v>50</v>
      </c>
      <c r="E731">
        <v>434378</v>
      </c>
      <c r="F731" t="s">
        <v>51</v>
      </c>
      <c r="G731">
        <v>1.02918</v>
      </c>
      <c r="H731">
        <v>4</v>
      </c>
      <c r="I731" t="s">
        <v>255</v>
      </c>
      <c r="J731" t="s">
        <v>50</v>
      </c>
      <c r="K731">
        <v>519317</v>
      </c>
      <c r="L731">
        <v>3.3</v>
      </c>
      <c r="M731">
        <v>111.32</v>
      </c>
      <c r="N731">
        <v>233</v>
      </c>
      <c r="O731">
        <v>145</v>
      </c>
      <c r="P731">
        <v>0.10344827586206896</v>
      </c>
      <c r="Q731">
        <v>15</v>
      </c>
      <c r="R731">
        <v>111.16</v>
      </c>
      <c r="S731">
        <v>163</v>
      </c>
      <c r="T731">
        <v>100</v>
      </c>
      <c r="U731" s="5">
        <v>0.11</v>
      </c>
      <c r="V731">
        <v>11</v>
      </c>
      <c r="W731">
        <v>0.29223744292237402</v>
      </c>
      <c r="X731">
        <v>0.13242009132419999</v>
      </c>
      <c r="Y731">
        <v>319</v>
      </c>
      <c r="Z731">
        <v>10</v>
      </c>
      <c r="AA731">
        <v>31.9</v>
      </c>
      <c r="AB731">
        <v>0.28000000000000003</v>
      </c>
      <c r="AC731">
        <v>0.12</v>
      </c>
      <c r="AD731">
        <v>172</v>
      </c>
      <c r="AE731">
        <v>7</v>
      </c>
      <c r="AF731">
        <v>24.571428571428573</v>
      </c>
      <c r="AG731" s="3">
        <v>44736</v>
      </c>
      <c r="AH731">
        <v>1</v>
      </c>
    </row>
    <row r="732" spans="1:35" hidden="1" x14ac:dyDescent="0.25">
      <c r="A732" t="s">
        <v>19</v>
      </c>
      <c r="B732" t="s">
        <v>21</v>
      </c>
      <c r="C732" t="s">
        <v>92</v>
      </c>
      <c r="D732" t="s">
        <v>63</v>
      </c>
      <c r="E732">
        <v>669022</v>
      </c>
      <c r="F732" t="s">
        <v>61</v>
      </c>
      <c r="G732">
        <v>1.0143</v>
      </c>
      <c r="H732">
        <v>5</v>
      </c>
      <c r="I732" t="s">
        <v>232</v>
      </c>
      <c r="J732" t="s">
        <v>50</v>
      </c>
      <c r="K732">
        <v>592663</v>
      </c>
      <c r="M732">
        <v>102.18</v>
      </c>
      <c r="N732">
        <v>258</v>
      </c>
      <c r="O732">
        <v>177</v>
      </c>
      <c r="P732">
        <v>2.2598870056497175E-2</v>
      </c>
      <c r="Q732">
        <v>4</v>
      </c>
      <c r="R732">
        <v>102.66</v>
      </c>
      <c r="S732">
        <v>83</v>
      </c>
      <c r="T732">
        <v>54</v>
      </c>
      <c r="U732" s="5">
        <v>1.8518518518518517E-2</v>
      </c>
      <c r="V732">
        <v>1</v>
      </c>
      <c r="W732">
        <v>0.24475524475524399</v>
      </c>
      <c r="X732">
        <v>0.111888111888111</v>
      </c>
      <c r="Y732">
        <v>230</v>
      </c>
      <c r="Z732">
        <v>4</v>
      </c>
      <c r="AA732">
        <v>57.5</v>
      </c>
      <c r="AB732">
        <v>0.25217391304347803</v>
      </c>
      <c r="AC732">
        <v>0.121739130434782</v>
      </c>
      <c r="AD732">
        <v>180</v>
      </c>
      <c r="AE732">
        <v>4</v>
      </c>
      <c r="AF732">
        <v>45</v>
      </c>
      <c r="AG732" s="3">
        <v>44736</v>
      </c>
    </row>
    <row r="733" spans="1:35" hidden="1" x14ac:dyDescent="0.25">
      <c r="A733" t="s">
        <v>11</v>
      </c>
      <c r="B733" t="s">
        <v>22</v>
      </c>
      <c r="C733" t="s">
        <v>215</v>
      </c>
      <c r="D733" t="s">
        <v>50</v>
      </c>
      <c r="E733">
        <v>623167</v>
      </c>
      <c r="F733" t="s">
        <v>51</v>
      </c>
      <c r="G733">
        <v>1.2732300000000001</v>
      </c>
      <c r="H733">
        <v>4</v>
      </c>
      <c r="I733" t="s">
        <v>139</v>
      </c>
      <c r="J733" t="s">
        <v>63</v>
      </c>
      <c r="K733">
        <v>665120</v>
      </c>
      <c r="M733">
        <v>103</v>
      </c>
      <c r="N733">
        <v>264</v>
      </c>
      <c r="O733">
        <v>173</v>
      </c>
      <c r="P733">
        <v>7.5144508670520235E-2</v>
      </c>
      <c r="Q733">
        <v>13</v>
      </c>
      <c r="R733">
        <v>103</v>
      </c>
      <c r="S733">
        <v>196</v>
      </c>
      <c r="T733">
        <v>125</v>
      </c>
      <c r="U733" s="5">
        <v>8.7999999999999995E-2</v>
      </c>
      <c r="V733">
        <v>11</v>
      </c>
      <c r="W733">
        <v>0.34322033898304999</v>
      </c>
      <c r="X733">
        <v>0.13983050847457601</v>
      </c>
      <c r="Y733">
        <v>314</v>
      </c>
      <c r="Z733">
        <v>10</v>
      </c>
      <c r="AA733">
        <v>31.4</v>
      </c>
      <c r="AB733">
        <v>0.31868131868131799</v>
      </c>
      <c r="AC733">
        <v>0.12087912087912001</v>
      </c>
      <c r="AD733">
        <v>126</v>
      </c>
      <c r="AE733">
        <v>3</v>
      </c>
      <c r="AF733">
        <v>42</v>
      </c>
      <c r="AG733" s="3">
        <v>44736</v>
      </c>
    </row>
    <row r="734" spans="1:35" hidden="1" x14ac:dyDescent="0.25">
      <c r="A734" t="s">
        <v>10</v>
      </c>
      <c r="B734" t="s">
        <v>17</v>
      </c>
      <c r="C734" t="s">
        <v>250</v>
      </c>
      <c r="D734" t="s">
        <v>50</v>
      </c>
      <c r="E734">
        <v>622663</v>
      </c>
      <c r="F734" t="s">
        <v>61</v>
      </c>
      <c r="G734">
        <v>1.1098999999999999</v>
      </c>
      <c r="H734">
        <v>8</v>
      </c>
      <c r="I734" t="s">
        <v>322</v>
      </c>
      <c r="J734" t="s">
        <v>63</v>
      </c>
      <c r="K734">
        <v>488771</v>
      </c>
      <c r="M734">
        <v>102.34</v>
      </c>
      <c r="N734">
        <v>79</v>
      </c>
      <c r="O734">
        <v>34</v>
      </c>
      <c r="P734">
        <v>0</v>
      </c>
      <c r="Q734">
        <v>0</v>
      </c>
      <c r="R734">
        <v>102.4</v>
      </c>
      <c r="S734">
        <v>71</v>
      </c>
      <c r="T734">
        <v>31</v>
      </c>
      <c r="U734" s="5">
        <v>0</v>
      </c>
      <c r="V734">
        <v>0</v>
      </c>
      <c r="W734">
        <v>0.29090909090909001</v>
      </c>
      <c r="X734">
        <v>0.13939393939393899</v>
      </c>
      <c r="Y734">
        <v>268</v>
      </c>
      <c r="Z734">
        <v>10</v>
      </c>
      <c r="AA734">
        <v>26.8</v>
      </c>
      <c r="AB734">
        <v>0.33734939759036098</v>
      </c>
      <c r="AC734">
        <v>0.180722891566265</v>
      </c>
      <c r="AD734">
        <v>108</v>
      </c>
      <c r="AE734">
        <v>6</v>
      </c>
      <c r="AF734">
        <v>18</v>
      </c>
      <c r="AG734" s="3">
        <v>44736</v>
      </c>
    </row>
    <row r="735" spans="1:35" hidden="1" x14ac:dyDescent="0.25">
      <c r="A735" t="s">
        <v>17</v>
      </c>
      <c r="B735" t="s">
        <v>10</v>
      </c>
      <c r="C735" t="s">
        <v>272</v>
      </c>
      <c r="D735" t="s">
        <v>50</v>
      </c>
      <c r="E735">
        <v>434378</v>
      </c>
      <c r="F735" t="s">
        <v>51</v>
      </c>
      <c r="G735">
        <v>1.02918</v>
      </c>
      <c r="H735">
        <v>5</v>
      </c>
      <c r="I735" t="s">
        <v>256</v>
      </c>
      <c r="J735" t="s">
        <v>50</v>
      </c>
      <c r="K735">
        <v>518626</v>
      </c>
      <c r="M735">
        <v>102.619999999999</v>
      </c>
      <c r="N735">
        <v>220</v>
      </c>
      <c r="O735">
        <v>136</v>
      </c>
      <c r="P735">
        <v>4.4117647058823532E-2</v>
      </c>
      <c r="Q735">
        <v>6</v>
      </c>
      <c r="R735">
        <v>102.4</v>
      </c>
      <c r="S735">
        <v>167</v>
      </c>
      <c r="T735">
        <v>104</v>
      </c>
      <c r="U735" s="5">
        <v>3.8461538461538464E-2</v>
      </c>
      <c r="V735">
        <v>4</v>
      </c>
      <c r="W735">
        <v>0.29223744292237402</v>
      </c>
      <c r="X735">
        <v>0.13242009132419999</v>
      </c>
      <c r="Y735">
        <v>319</v>
      </c>
      <c r="Z735">
        <v>10</v>
      </c>
      <c r="AA735">
        <v>31.9</v>
      </c>
      <c r="AB735">
        <v>0.28000000000000003</v>
      </c>
      <c r="AC735">
        <v>0.12</v>
      </c>
      <c r="AD735">
        <v>172</v>
      </c>
      <c r="AE735">
        <v>7</v>
      </c>
      <c r="AF735">
        <v>24.571428571428573</v>
      </c>
      <c r="AG735" s="3">
        <v>44736</v>
      </c>
    </row>
    <row r="736" spans="1:35" hidden="1" x14ac:dyDescent="0.25">
      <c r="A736" t="s">
        <v>7</v>
      </c>
      <c r="B736" t="s">
        <v>3</v>
      </c>
      <c r="C736" t="s">
        <v>56</v>
      </c>
      <c r="D736" t="s">
        <v>50</v>
      </c>
      <c r="E736">
        <v>601713</v>
      </c>
      <c r="F736" t="s">
        <v>51</v>
      </c>
      <c r="G736">
        <v>1.11564</v>
      </c>
      <c r="H736">
        <v>4</v>
      </c>
      <c r="I736" t="s">
        <v>125</v>
      </c>
      <c r="J736" t="s">
        <v>63</v>
      </c>
      <c r="K736">
        <v>647304</v>
      </c>
      <c r="M736">
        <v>102.039999999999</v>
      </c>
      <c r="N736">
        <v>182</v>
      </c>
      <c r="O736">
        <v>135</v>
      </c>
      <c r="P736">
        <v>5.9259259259259262E-2</v>
      </c>
      <c r="Q736">
        <v>8</v>
      </c>
      <c r="R736">
        <v>102.179999999999</v>
      </c>
      <c r="S736">
        <v>124</v>
      </c>
      <c r="T736">
        <v>101</v>
      </c>
      <c r="U736" s="5">
        <v>6.9306930693069313E-2</v>
      </c>
      <c r="V736">
        <v>7</v>
      </c>
      <c r="W736">
        <v>0.29166666666666602</v>
      </c>
      <c r="X736">
        <v>0.16203703703703701</v>
      </c>
      <c r="Y736">
        <v>329</v>
      </c>
      <c r="Z736">
        <v>8</v>
      </c>
      <c r="AA736">
        <v>41.125</v>
      </c>
      <c r="AB736">
        <v>0.34482758620689602</v>
      </c>
      <c r="AC736">
        <v>0.14942528735632099</v>
      </c>
      <c r="AD736">
        <v>132</v>
      </c>
      <c r="AE736">
        <v>4</v>
      </c>
      <c r="AF736">
        <v>33</v>
      </c>
      <c r="AG736" s="3">
        <v>44736</v>
      </c>
    </row>
    <row r="737" spans="1:34" hidden="1" x14ac:dyDescent="0.25">
      <c r="A737" t="s">
        <v>10</v>
      </c>
      <c r="B737" t="s">
        <v>17</v>
      </c>
      <c r="C737" t="s">
        <v>250</v>
      </c>
      <c r="D737" t="s">
        <v>50</v>
      </c>
      <c r="E737">
        <v>622663</v>
      </c>
      <c r="F737" t="s">
        <v>61</v>
      </c>
      <c r="G737">
        <v>1.1098999999999999</v>
      </c>
      <c r="H737">
        <v>5</v>
      </c>
      <c r="I737" t="s">
        <v>68</v>
      </c>
      <c r="J737" t="s">
        <v>63</v>
      </c>
      <c r="K737">
        <v>663656</v>
      </c>
      <c r="L737">
        <v>3.85</v>
      </c>
      <c r="M737">
        <v>102.1</v>
      </c>
      <c r="N737">
        <v>260</v>
      </c>
      <c r="O737">
        <v>185</v>
      </c>
      <c r="P737">
        <v>7.0270270270270274E-2</v>
      </c>
      <c r="Q737">
        <v>13</v>
      </c>
      <c r="R737">
        <v>102.1</v>
      </c>
      <c r="S737">
        <v>178</v>
      </c>
      <c r="T737">
        <v>121</v>
      </c>
      <c r="U737" s="5">
        <v>6.6115702479338845E-2</v>
      </c>
      <c r="V737">
        <v>8</v>
      </c>
      <c r="W737">
        <v>0.29090909090909001</v>
      </c>
      <c r="X737">
        <v>0.13939393939393899</v>
      </c>
      <c r="Y737">
        <v>268</v>
      </c>
      <c r="Z737">
        <v>10</v>
      </c>
      <c r="AA737">
        <v>26.8</v>
      </c>
      <c r="AB737">
        <v>0.33734939759036098</v>
      </c>
      <c r="AC737">
        <v>0.180722891566265</v>
      </c>
      <c r="AD737">
        <v>108</v>
      </c>
      <c r="AE737">
        <v>6</v>
      </c>
      <c r="AF737">
        <v>18</v>
      </c>
      <c r="AG737" s="3">
        <v>44736</v>
      </c>
      <c r="AH737">
        <v>1</v>
      </c>
    </row>
    <row r="738" spans="1:34" hidden="1" x14ac:dyDescent="0.25">
      <c r="A738" t="s">
        <v>21</v>
      </c>
      <c r="B738" t="s">
        <v>19</v>
      </c>
      <c r="C738" t="s">
        <v>247</v>
      </c>
      <c r="D738" t="s">
        <v>50</v>
      </c>
      <c r="E738">
        <v>605400</v>
      </c>
      <c r="F738" t="s">
        <v>51</v>
      </c>
      <c r="G738">
        <v>1.0143</v>
      </c>
      <c r="H738">
        <v>3</v>
      </c>
      <c r="I738" t="s">
        <v>192</v>
      </c>
      <c r="J738" t="s">
        <v>50</v>
      </c>
      <c r="K738">
        <v>572228</v>
      </c>
      <c r="M738">
        <v>104.24</v>
      </c>
      <c r="N738">
        <v>223</v>
      </c>
      <c r="O738">
        <v>123</v>
      </c>
      <c r="P738">
        <v>7.3170731707317069E-2</v>
      </c>
      <c r="Q738">
        <v>9</v>
      </c>
      <c r="R738">
        <v>104.72</v>
      </c>
      <c r="S738">
        <v>157</v>
      </c>
      <c r="T738">
        <v>93</v>
      </c>
      <c r="U738" s="5">
        <v>9.6774193548387094E-2</v>
      </c>
      <c r="V738">
        <v>9</v>
      </c>
      <c r="W738">
        <v>0.275109170305676</v>
      </c>
      <c r="X738">
        <v>0.13100436681222699</v>
      </c>
      <c r="Y738">
        <v>344</v>
      </c>
      <c r="Z738">
        <v>10</v>
      </c>
      <c r="AA738">
        <v>34.4</v>
      </c>
      <c r="AB738">
        <v>0.25600000000000001</v>
      </c>
      <c r="AC738">
        <v>0.14399999999999999</v>
      </c>
      <c r="AD738">
        <v>183</v>
      </c>
      <c r="AE738">
        <v>7</v>
      </c>
      <c r="AF738">
        <v>26.142857142857142</v>
      </c>
      <c r="AG738" s="3">
        <v>44736</v>
      </c>
    </row>
    <row r="739" spans="1:34" hidden="1" x14ac:dyDescent="0.25">
      <c r="A739" t="s">
        <v>1</v>
      </c>
      <c r="B739" t="s">
        <v>12</v>
      </c>
      <c r="C739" t="s">
        <v>321</v>
      </c>
      <c r="D739" t="s">
        <v>63</v>
      </c>
      <c r="E739">
        <v>628711</v>
      </c>
      <c r="F739" t="s">
        <v>51</v>
      </c>
      <c r="G739">
        <v>0.97888000000000008</v>
      </c>
      <c r="H739">
        <v>4</v>
      </c>
      <c r="I739" t="s">
        <v>88</v>
      </c>
      <c r="J739" t="s">
        <v>63</v>
      </c>
      <c r="K739">
        <v>621566</v>
      </c>
      <c r="M739">
        <v>105.32</v>
      </c>
      <c r="N739">
        <v>311</v>
      </c>
      <c r="O739">
        <v>204</v>
      </c>
      <c r="P739">
        <v>4.9019607843137254E-2</v>
      </c>
      <c r="Q739">
        <v>10</v>
      </c>
      <c r="R739">
        <v>102</v>
      </c>
      <c r="S739">
        <v>106</v>
      </c>
      <c r="T739">
        <v>68</v>
      </c>
      <c r="U739" s="5">
        <v>2.9411764705882353E-2</v>
      </c>
      <c r="V739">
        <v>2</v>
      </c>
      <c r="W739">
        <v>0.28140703517587901</v>
      </c>
      <c r="X739">
        <v>0.110552763819095</v>
      </c>
      <c r="Y739">
        <v>279</v>
      </c>
      <c r="Z739">
        <v>12</v>
      </c>
      <c r="AA739">
        <v>23.25</v>
      </c>
      <c r="AB739">
        <v>0.34090909090909</v>
      </c>
      <c r="AC739">
        <v>0.15909090909090901</v>
      </c>
      <c r="AD739">
        <v>67</v>
      </c>
      <c r="AE739">
        <v>5</v>
      </c>
      <c r="AF739">
        <v>13.4</v>
      </c>
      <c r="AG739" s="3">
        <v>44736</v>
      </c>
    </row>
    <row r="740" spans="1:34" hidden="1" x14ac:dyDescent="0.25">
      <c r="A740" t="s">
        <v>11</v>
      </c>
      <c r="B740" t="s">
        <v>22</v>
      </c>
      <c r="C740" t="s">
        <v>215</v>
      </c>
      <c r="D740" t="s">
        <v>50</v>
      </c>
      <c r="E740">
        <v>623167</v>
      </c>
      <c r="F740" t="s">
        <v>51</v>
      </c>
      <c r="G740">
        <v>1.0264800000000001</v>
      </c>
      <c r="H740">
        <v>2</v>
      </c>
      <c r="I740" t="s">
        <v>137</v>
      </c>
      <c r="J740" t="s">
        <v>50</v>
      </c>
      <c r="K740">
        <v>545361</v>
      </c>
      <c r="L740">
        <v>2.35</v>
      </c>
      <c r="M740">
        <v>105.92</v>
      </c>
      <c r="N740">
        <v>260</v>
      </c>
      <c r="O740">
        <v>150</v>
      </c>
      <c r="P740">
        <v>0.14000000000000001</v>
      </c>
      <c r="Q740">
        <v>21</v>
      </c>
      <c r="R740">
        <v>105.88</v>
      </c>
      <c r="S740">
        <v>190</v>
      </c>
      <c r="T740">
        <v>110</v>
      </c>
      <c r="U740" s="5">
        <v>0.15454545454545454</v>
      </c>
      <c r="V740">
        <v>17</v>
      </c>
      <c r="W740">
        <v>0.34322033898304999</v>
      </c>
      <c r="X740">
        <v>0.13983050847457601</v>
      </c>
      <c r="Y740">
        <v>314</v>
      </c>
      <c r="Z740">
        <v>10</v>
      </c>
      <c r="AA740">
        <v>31.4</v>
      </c>
      <c r="AB740">
        <v>0.35862068965517202</v>
      </c>
      <c r="AC740">
        <v>0.15172413793103401</v>
      </c>
      <c r="AD740">
        <v>188</v>
      </c>
      <c r="AE740">
        <v>7</v>
      </c>
      <c r="AF740">
        <v>26.857142857142858</v>
      </c>
      <c r="AG740" s="3">
        <v>44736</v>
      </c>
      <c r="AH740">
        <v>1</v>
      </c>
    </row>
    <row r="741" spans="1:34" hidden="1" x14ac:dyDescent="0.25">
      <c r="A741" t="s">
        <v>28</v>
      </c>
      <c r="B741" t="s">
        <v>26</v>
      </c>
      <c r="C741" t="s">
        <v>198</v>
      </c>
      <c r="D741" t="s">
        <v>50</v>
      </c>
      <c r="E741">
        <v>641540</v>
      </c>
      <c r="F741" t="s">
        <v>61</v>
      </c>
      <c r="G741">
        <v>0.94175999999999993</v>
      </c>
      <c r="H741">
        <v>4</v>
      </c>
      <c r="I741" t="s">
        <v>116</v>
      </c>
      <c r="J741" t="s">
        <v>50</v>
      </c>
      <c r="K741">
        <v>443558</v>
      </c>
      <c r="M741">
        <v>103.1</v>
      </c>
      <c r="N741">
        <v>275</v>
      </c>
      <c r="O741">
        <v>183</v>
      </c>
      <c r="P741">
        <v>3.825136612021858E-2</v>
      </c>
      <c r="Q741">
        <v>7</v>
      </c>
      <c r="R741">
        <v>103.9</v>
      </c>
      <c r="S741">
        <v>186</v>
      </c>
      <c r="T741">
        <v>121</v>
      </c>
      <c r="U741" s="5">
        <v>4.1322314049586778E-2</v>
      </c>
      <c r="V741">
        <v>5</v>
      </c>
      <c r="W741">
        <v>0.212389380530973</v>
      </c>
      <c r="X741">
        <v>9.7345132743362803E-2</v>
      </c>
      <c r="Y741">
        <v>330</v>
      </c>
      <c r="Z741">
        <v>8</v>
      </c>
      <c r="AA741">
        <v>41.25</v>
      </c>
      <c r="AB741">
        <v>0.214876033057851</v>
      </c>
      <c r="AC741">
        <v>0.11570247933884199</v>
      </c>
      <c r="AD741">
        <v>168</v>
      </c>
      <c r="AE741">
        <v>3</v>
      </c>
      <c r="AF741">
        <v>56</v>
      </c>
      <c r="AG741" s="3">
        <v>44736</v>
      </c>
    </row>
    <row r="742" spans="1:34" hidden="1" x14ac:dyDescent="0.25">
      <c r="A742" t="s">
        <v>20</v>
      </c>
      <c r="B742" t="s">
        <v>25</v>
      </c>
      <c r="C742" t="s">
        <v>78</v>
      </c>
      <c r="D742" t="s">
        <v>63</v>
      </c>
      <c r="E742">
        <v>605488</v>
      </c>
      <c r="F742" t="s">
        <v>61</v>
      </c>
      <c r="G742">
        <v>0.95519999999999994</v>
      </c>
      <c r="H742">
        <v>6</v>
      </c>
      <c r="I742" t="s">
        <v>323</v>
      </c>
      <c r="J742" t="s">
        <v>63</v>
      </c>
      <c r="K742">
        <v>665833</v>
      </c>
      <c r="M742">
        <v>105.16</v>
      </c>
      <c r="N742">
        <v>18</v>
      </c>
      <c r="O742">
        <v>15</v>
      </c>
      <c r="P742">
        <v>0</v>
      </c>
      <c r="Q742">
        <v>0</v>
      </c>
      <c r="R742">
        <v>107.76</v>
      </c>
      <c r="S742">
        <v>6</v>
      </c>
      <c r="T742">
        <v>3</v>
      </c>
      <c r="U742" s="5">
        <v>0</v>
      </c>
      <c r="V742">
        <v>0</v>
      </c>
      <c r="W742">
        <v>0.25899280575539502</v>
      </c>
      <c r="X742">
        <v>0.12230215827338101</v>
      </c>
      <c r="Y742">
        <v>209</v>
      </c>
      <c r="Z742">
        <v>5</v>
      </c>
      <c r="AA742">
        <v>41.8</v>
      </c>
      <c r="AB742">
        <v>0.33333333333333298</v>
      </c>
      <c r="AC742">
        <v>0.24242424242424199</v>
      </c>
      <c r="AD742">
        <v>46</v>
      </c>
      <c r="AE742">
        <v>3</v>
      </c>
      <c r="AF742">
        <v>15.333333333333334</v>
      </c>
      <c r="AG742" s="3">
        <v>44736</v>
      </c>
    </row>
    <row r="743" spans="1:34" hidden="1" x14ac:dyDescent="0.25">
      <c r="A743" t="s">
        <v>7</v>
      </c>
      <c r="B743" t="s">
        <v>3</v>
      </c>
      <c r="C743" t="s">
        <v>56</v>
      </c>
      <c r="D743" t="s">
        <v>50</v>
      </c>
      <c r="E743">
        <v>601713</v>
      </c>
      <c r="F743" t="s">
        <v>51</v>
      </c>
      <c r="G743">
        <v>1.0123399999999998</v>
      </c>
      <c r="H743">
        <v>5</v>
      </c>
      <c r="I743" t="s">
        <v>266</v>
      </c>
      <c r="J743" t="s">
        <v>50</v>
      </c>
      <c r="K743">
        <v>660757</v>
      </c>
      <c r="M743">
        <v>105.42</v>
      </c>
      <c r="N743">
        <v>106</v>
      </c>
      <c r="O743">
        <v>79</v>
      </c>
      <c r="P743">
        <v>2.5316455696202531E-2</v>
      </c>
      <c r="Q743">
        <v>2</v>
      </c>
      <c r="R743">
        <v>105.36</v>
      </c>
      <c r="S743">
        <v>69</v>
      </c>
      <c r="T743">
        <v>54</v>
      </c>
      <c r="U743" s="5">
        <v>1.8518518518518517E-2</v>
      </c>
      <c r="V743">
        <v>1</v>
      </c>
      <c r="W743">
        <v>0.29166666666666602</v>
      </c>
      <c r="X743">
        <v>0.16203703703703701</v>
      </c>
      <c r="Y743">
        <v>329</v>
      </c>
      <c r="Z743">
        <v>8</v>
      </c>
      <c r="AA743">
        <v>41.125</v>
      </c>
      <c r="AB743">
        <v>0.25581395348837199</v>
      </c>
      <c r="AC743">
        <v>0.170542635658914</v>
      </c>
      <c r="AD743">
        <v>197</v>
      </c>
      <c r="AE743">
        <v>4</v>
      </c>
      <c r="AF743">
        <v>49.25</v>
      </c>
      <c r="AG743" s="3">
        <v>44736</v>
      </c>
    </row>
    <row r="744" spans="1:34" hidden="1" x14ac:dyDescent="0.25">
      <c r="A744" t="s">
        <v>25</v>
      </c>
      <c r="B744" t="s">
        <v>20</v>
      </c>
      <c r="C744" t="s">
        <v>279</v>
      </c>
      <c r="D744" t="s">
        <v>50</v>
      </c>
      <c r="E744">
        <v>656605</v>
      </c>
      <c r="F744" t="s">
        <v>51</v>
      </c>
      <c r="G744">
        <v>0.90544999999999998</v>
      </c>
      <c r="H744">
        <v>1</v>
      </c>
      <c r="I744" t="s">
        <v>81</v>
      </c>
      <c r="J744" t="s">
        <v>50</v>
      </c>
      <c r="K744">
        <v>668227</v>
      </c>
      <c r="M744">
        <v>103.4</v>
      </c>
      <c r="N744">
        <v>276</v>
      </c>
      <c r="O744">
        <v>188</v>
      </c>
      <c r="P744">
        <v>3.7234042553191488E-2</v>
      </c>
      <c r="Q744">
        <v>7</v>
      </c>
      <c r="R744">
        <v>103.58</v>
      </c>
      <c r="S744">
        <v>215</v>
      </c>
      <c r="T744">
        <v>141</v>
      </c>
      <c r="U744" s="5">
        <v>4.2553191489361701E-2</v>
      </c>
      <c r="V744">
        <v>6</v>
      </c>
      <c r="W744">
        <v>0.216931216931216</v>
      </c>
      <c r="X744">
        <v>0.11111111111111099</v>
      </c>
      <c r="Y744">
        <v>269</v>
      </c>
      <c r="Z744">
        <v>6</v>
      </c>
      <c r="AA744">
        <v>44.833333333333336</v>
      </c>
      <c r="AB744">
        <v>0.231578947368421</v>
      </c>
      <c r="AC744">
        <v>0.13684210526315699</v>
      </c>
      <c r="AD744">
        <v>142</v>
      </c>
      <c r="AE744">
        <v>4</v>
      </c>
      <c r="AF744">
        <v>35.5</v>
      </c>
      <c r="AG744" s="3">
        <v>44736</v>
      </c>
    </row>
    <row r="745" spans="1:34" hidden="1" x14ac:dyDescent="0.25">
      <c r="A745" t="s">
        <v>19</v>
      </c>
      <c r="B745" t="s">
        <v>21</v>
      </c>
      <c r="C745" t="s">
        <v>92</v>
      </c>
      <c r="D745" t="s">
        <v>63</v>
      </c>
      <c r="E745">
        <v>669022</v>
      </c>
      <c r="F745" t="s">
        <v>61</v>
      </c>
      <c r="G745">
        <v>1.0143</v>
      </c>
      <c r="H745">
        <v>2</v>
      </c>
      <c r="I745" t="s">
        <v>159</v>
      </c>
      <c r="J745" t="s">
        <v>50</v>
      </c>
      <c r="K745">
        <v>656555</v>
      </c>
      <c r="M745">
        <v>102.5</v>
      </c>
      <c r="N745">
        <v>299</v>
      </c>
      <c r="O745">
        <v>188</v>
      </c>
      <c r="P745">
        <v>6.9148936170212769E-2</v>
      </c>
      <c r="Q745">
        <v>13</v>
      </c>
      <c r="R745">
        <v>103</v>
      </c>
      <c r="S745">
        <v>82</v>
      </c>
      <c r="T745">
        <v>50</v>
      </c>
      <c r="U745" s="5">
        <v>0.1</v>
      </c>
      <c r="V745">
        <v>5</v>
      </c>
      <c r="W745">
        <v>0.24475524475524399</v>
      </c>
      <c r="X745">
        <v>0.111888111888111</v>
      </c>
      <c r="Y745">
        <v>230</v>
      </c>
      <c r="Z745">
        <v>4</v>
      </c>
      <c r="AA745">
        <v>57.5</v>
      </c>
      <c r="AB745">
        <v>0.25217391304347803</v>
      </c>
      <c r="AC745">
        <v>0.121739130434782</v>
      </c>
      <c r="AD745">
        <v>180</v>
      </c>
      <c r="AE745">
        <v>4</v>
      </c>
      <c r="AF745">
        <v>45</v>
      </c>
      <c r="AG745" s="3">
        <v>44736</v>
      </c>
    </row>
    <row r="746" spans="1:34" hidden="1" x14ac:dyDescent="0.25">
      <c r="A746" t="s">
        <v>2</v>
      </c>
      <c r="B746" t="s">
        <v>5</v>
      </c>
      <c r="C746" t="s">
        <v>183</v>
      </c>
      <c r="D746" t="s">
        <v>50</v>
      </c>
      <c r="E746">
        <v>656629</v>
      </c>
      <c r="F746" t="s">
        <v>61</v>
      </c>
      <c r="G746">
        <v>1.08752</v>
      </c>
      <c r="H746">
        <v>5</v>
      </c>
      <c r="I746" t="s">
        <v>199</v>
      </c>
      <c r="J746" t="s">
        <v>50</v>
      </c>
      <c r="K746">
        <v>663624</v>
      </c>
      <c r="M746">
        <v>104.52</v>
      </c>
      <c r="N746">
        <v>249</v>
      </c>
      <c r="O746">
        <v>174</v>
      </c>
      <c r="P746">
        <v>6.8965517241379309E-2</v>
      </c>
      <c r="Q746">
        <v>12</v>
      </c>
      <c r="R746">
        <v>104.4</v>
      </c>
      <c r="S746">
        <v>186</v>
      </c>
      <c r="T746">
        <v>128</v>
      </c>
      <c r="U746" s="5">
        <v>7.8125E-2</v>
      </c>
      <c r="V746">
        <v>10</v>
      </c>
      <c r="W746">
        <v>0.391608391608391</v>
      </c>
      <c r="X746">
        <v>0.16083916083916</v>
      </c>
      <c r="Y746">
        <v>224</v>
      </c>
      <c r="Z746">
        <v>4</v>
      </c>
      <c r="AA746">
        <v>56</v>
      </c>
      <c r="AB746">
        <v>0.31521739130434701</v>
      </c>
      <c r="AC746">
        <v>0.13043478260869501</v>
      </c>
      <c r="AD746">
        <v>131</v>
      </c>
      <c r="AE746">
        <v>3</v>
      </c>
      <c r="AF746">
        <v>43.666666666666664</v>
      </c>
      <c r="AG746" s="3">
        <v>44736</v>
      </c>
    </row>
    <row r="747" spans="1:34" hidden="1" x14ac:dyDescent="0.25">
      <c r="A747" t="s">
        <v>18</v>
      </c>
      <c r="B747" t="s">
        <v>64</v>
      </c>
      <c r="C747" t="s">
        <v>69</v>
      </c>
      <c r="D747" t="s">
        <v>50</v>
      </c>
      <c r="E747">
        <v>425844</v>
      </c>
      <c r="F747" t="s">
        <v>61</v>
      </c>
      <c r="G747">
        <v>0.97271999999999992</v>
      </c>
      <c r="H747">
        <v>5</v>
      </c>
      <c r="I747" t="s">
        <v>106</v>
      </c>
      <c r="J747" t="s">
        <v>50</v>
      </c>
      <c r="K747">
        <v>669221</v>
      </c>
      <c r="M747">
        <v>102.22</v>
      </c>
      <c r="N747">
        <v>257</v>
      </c>
      <c r="O747">
        <v>167</v>
      </c>
      <c r="P747">
        <v>4.790419161676647E-2</v>
      </c>
      <c r="Q747">
        <v>8</v>
      </c>
      <c r="R747">
        <v>102.42</v>
      </c>
      <c r="S747">
        <v>180</v>
      </c>
      <c r="T747">
        <v>125</v>
      </c>
      <c r="U747" s="5">
        <v>3.2000000000000001E-2</v>
      </c>
      <c r="V747">
        <v>4</v>
      </c>
      <c r="W747">
        <v>0.241935483870967</v>
      </c>
      <c r="X747">
        <v>0.13440860215053699</v>
      </c>
      <c r="Y747">
        <v>223</v>
      </c>
      <c r="Z747">
        <v>7</v>
      </c>
      <c r="AA747">
        <v>31.857142857142858</v>
      </c>
      <c r="AB747">
        <v>0.30476190476190401</v>
      </c>
      <c r="AC747">
        <v>0.161904761904761</v>
      </c>
      <c r="AD747">
        <v>130</v>
      </c>
      <c r="AE747">
        <v>4</v>
      </c>
      <c r="AF747">
        <v>32.5</v>
      </c>
      <c r="AG747" s="3">
        <v>44736</v>
      </c>
    </row>
    <row r="748" spans="1:34" hidden="1" x14ac:dyDescent="0.25">
      <c r="A748" t="s">
        <v>11</v>
      </c>
      <c r="B748" t="s">
        <v>22</v>
      </c>
      <c r="C748" t="s">
        <v>215</v>
      </c>
      <c r="D748" t="s">
        <v>50</v>
      </c>
      <c r="E748">
        <v>623167</v>
      </c>
      <c r="F748" t="s">
        <v>51</v>
      </c>
      <c r="G748">
        <v>1.2732300000000001</v>
      </c>
      <c r="H748">
        <v>3</v>
      </c>
      <c r="I748" t="s">
        <v>138</v>
      </c>
      <c r="J748" t="s">
        <v>63</v>
      </c>
      <c r="K748">
        <v>660271</v>
      </c>
      <c r="M748">
        <v>105.92</v>
      </c>
      <c r="N748">
        <v>294</v>
      </c>
      <c r="O748">
        <v>194</v>
      </c>
      <c r="P748">
        <v>7.7319587628865982E-2</v>
      </c>
      <c r="Q748">
        <v>15</v>
      </c>
      <c r="R748">
        <v>106.46</v>
      </c>
      <c r="S748">
        <v>186</v>
      </c>
      <c r="T748">
        <v>126</v>
      </c>
      <c r="U748" s="5">
        <v>9.5238095238095233E-2</v>
      </c>
      <c r="V748">
        <v>12</v>
      </c>
      <c r="W748">
        <v>0.34322033898304999</v>
      </c>
      <c r="X748">
        <v>0.13983050847457601</v>
      </c>
      <c r="Y748">
        <v>314</v>
      </c>
      <c r="Z748">
        <v>10</v>
      </c>
      <c r="AA748">
        <v>31.4</v>
      </c>
      <c r="AB748">
        <v>0.31868131868131799</v>
      </c>
      <c r="AC748">
        <v>0.12087912087912001</v>
      </c>
      <c r="AD748">
        <v>126</v>
      </c>
      <c r="AE748">
        <v>3</v>
      </c>
      <c r="AF748">
        <v>42</v>
      </c>
      <c r="AG748" s="3">
        <v>44736</v>
      </c>
    </row>
    <row r="749" spans="1:34" hidden="1" x14ac:dyDescent="0.25">
      <c r="A749" t="s">
        <v>22</v>
      </c>
      <c r="B749" t="s">
        <v>11</v>
      </c>
      <c r="C749" t="s">
        <v>150</v>
      </c>
      <c r="D749" t="s">
        <v>50</v>
      </c>
      <c r="E749">
        <v>547179</v>
      </c>
      <c r="F749" t="s">
        <v>61</v>
      </c>
      <c r="G749">
        <v>1.2732300000000001</v>
      </c>
      <c r="H749">
        <v>5</v>
      </c>
      <c r="I749" t="s">
        <v>324</v>
      </c>
      <c r="J749" t="s">
        <v>63</v>
      </c>
      <c r="K749">
        <v>666211</v>
      </c>
      <c r="M749">
        <v>101.12</v>
      </c>
      <c r="N749">
        <v>80</v>
      </c>
      <c r="O749">
        <v>49</v>
      </c>
      <c r="P749">
        <v>6.1224489795918366E-2</v>
      </c>
      <c r="Q749">
        <v>3</v>
      </c>
      <c r="R749">
        <v>103.1</v>
      </c>
      <c r="S749">
        <v>69</v>
      </c>
      <c r="T749">
        <v>41</v>
      </c>
      <c r="U749" s="5">
        <v>7.3170731707317069E-2</v>
      </c>
      <c r="V749">
        <v>3</v>
      </c>
      <c r="W749">
        <v>0.21761658031087999</v>
      </c>
      <c r="X749">
        <v>9.8445595854922199E-2</v>
      </c>
      <c r="Y749">
        <v>267</v>
      </c>
      <c r="Z749">
        <v>5</v>
      </c>
      <c r="AA749">
        <v>53.4</v>
      </c>
      <c r="AB749">
        <v>0.235955056179775</v>
      </c>
      <c r="AC749">
        <v>0.14606741573033699</v>
      </c>
      <c r="AD749">
        <v>123</v>
      </c>
      <c r="AE749">
        <v>5</v>
      </c>
      <c r="AF749">
        <v>24.6</v>
      </c>
      <c r="AG749" s="3">
        <v>44736</v>
      </c>
    </row>
    <row r="750" spans="1:34" hidden="1" x14ac:dyDescent="0.25">
      <c r="A750" t="s">
        <v>11</v>
      </c>
      <c r="B750" t="s">
        <v>22</v>
      </c>
      <c r="C750" t="s">
        <v>215</v>
      </c>
      <c r="D750" t="s">
        <v>50</v>
      </c>
      <c r="E750">
        <v>623167</v>
      </c>
      <c r="F750" t="s">
        <v>51</v>
      </c>
      <c r="G750">
        <v>1.0264800000000001</v>
      </c>
      <c r="H750">
        <v>1</v>
      </c>
      <c r="I750" t="s">
        <v>136</v>
      </c>
      <c r="J750" t="s">
        <v>50</v>
      </c>
      <c r="K750">
        <v>621493</v>
      </c>
      <c r="M750">
        <v>101.8</v>
      </c>
      <c r="N750">
        <v>203</v>
      </c>
      <c r="O750">
        <v>128</v>
      </c>
      <c r="P750">
        <v>8.59375E-2</v>
      </c>
      <c r="Q750">
        <v>11</v>
      </c>
      <c r="R750">
        <v>102.3</v>
      </c>
      <c r="S750">
        <v>147</v>
      </c>
      <c r="T750">
        <v>91</v>
      </c>
      <c r="U750" s="5">
        <v>8.7912087912087919E-2</v>
      </c>
      <c r="V750">
        <v>8</v>
      </c>
      <c r="W750">
        <v>0.34322033898304999</v>
      </c>
      <c r="X750">
        <v>0.13983050847457601</v>
      </c>
      <c r="Y750">
        <v>314</v>
      </c>
      <c r="Z750">
        <v>10</v>
      </c>
      <c r="AA750">
        <v>31.4</v>
      </c>
      <c r="AB750">
        <v>0.35862068965517202</v>
      </c>
      <c r="AC750">
        <v>0.15172413793103401</v>
      </c>
      <c r="AD750">
        <v>188</v>
      </c>
      <c r="AE750">
        <v>7</v>
      </c>
      <c r="AF750">
        <v>26.857142857142858</v>
      </c>
      <c r="AG750" s="3">
        <v>44736</v>
      </c>
    </row>
    <row r="751" spans="1:34" hidden="1" x14ac:dyDescent="0.25">
      <c r="A751" t="s">
        <v>25</v>
      </c>
      <c r="B751" t="s">
        <v>20</v>
      </c>
      <c r="C751" t="s">
        <v>279</v>
      </c>
      <c r="D751" t="s">
        <v>50</v>
      </c>
      <c r="E751">
        <v>656605</v>
      </c>
      <c r="F751" t="s">
        <v>51</v>
      </c>
      <c r="G751">
        <v>0.90544999999999998</v>
      </c>
      <c r="H751">
        <v>3</v>
      </c>
      <c r="I751" t="s">
        <v>79</v>
      </c>
      <c r="J751" t="s">
        <v>50</v>
      </c>
      <c r="K751">
        <v>650490</v>
      </c>
      <c r="M751">
        <v>104.62</v>
      </c>
      <c r="N751">
        <v>246</v>
      </c>
      <c r="O751">
        <v>178</v>
      </c>
      <c r="P751">
        <v>1.6853932584269662E-2</v>
      </c>
      <c r="Q751">
        <v>3</v>
      </c>
      <c r="R751">
        <v>104.06</v>
      </c>
      <c r="S751">
        <v>176</v>
      </c>
      <c r="T751">
        <v>121</v>
      </c>
      <c r="U751" s="5">
        <v>8.2644628099173556E-3</v>
      </c>
      <c r="V751">
        <v>1</v>
      </c>
      <c r="W751">
        <v>0.216931216931216</v>
      </c>
      <c r="X751">
        <v>0.11111111111111099</v>
      </c>
      <c r="Y751">
        <v>269</v>
      </c>
      <c r="Z751">
        <v>6</v>
      </c>
      <c r="AA751">
        <v>44.833333333333336</v>
      </c>
      <c r="AB751">
        <v>0.231578947368421</v>
      </c>
      <c r="AC751">
        <v>0.13684210526315699</v>
      </c>
      <c r="AD751">
        <v>142</v>
      </c>
      <c r="AE751">
        <v>4</v>
      </c>
      <c r="AF751">
        <v>35.5</v>
      </c>
      <c r="AG751" s="3">
        <v>44736</v>
      </c>
    </row>
    <row r="752" spans="1:34" hidden="1" x14ac:dyDescent="0.25">
      <c r="A752" t="s">
        <v>10</v>
      </c>
      <c r="B752" t="s">
        <v>17</v>
      </c>
      <c r="C752" t="s">
        <v>250</v>
      </c>
      <c r="D752" t="s">
        <v>50</v>
      </c>
      <c r="E752">
        <v>622663</v>
      </c>
      <c r="F752" t="s">
        <v>61</v>
      </c>
      <c r="G752">
        <v>1.1098999999999999</v>
      </c>
      <c r="H752">
        <v>4</v>
      </c>
      <c r="I752" t="s">
        <v>67</v>
      </c>
      <c r="J752" t="s">
        <v>63</v>
      </c>
      <c r="K752">
        <v>670541</v>
      </c>
      <c r="M752">
        <v>106.56</v>
      </c>
      <c r="N752">
        <v>259</v>
      </c>
      <c r="O752">
        <v>185</v>
      </c>
      <c r="P752">
        <v>0.11891891891891893</v>
      </c>
      <c r="Q752">
        <v>22</v>
      </c>
      <c r="R752">
        <v>106.86</v>
      </c>
      <c r="S752">
        <v>166</v>
      </c>
      <c r="T752">
        <v>127</v>
      </c>
      <c r="U752" s="5">
        <v>0.14960629921259844</v>
      </c>
      <c r="V752">
        <v>19</v>
      </c>
      <c r="W752">
        <v>0.29090909090909001</v>
      </c>
      <c r="X752">
        <v>0.13939393939393899</v>
      </c>
      <c r="Y752">
        <v>268</v>
      </c>
      <c r="Z752">
        <v>10</v>
      </c>
      <c r="AA752">
        <v>26.8</v>
      </c>
      <c r="AB752">
        <v>0.33734939759036098</v>
      </c>
      <c r="AC752">
        <v>0.180722891566265</v>
      </c>
      <c r="AD752">
        <v>108</v>
      </c>
      <c r="AE752">
        <v>6</v>
      </c>
      <c r="AF752">
        <v>18</v>
      </c>
      <c r="AG752" s="3">
        <v>44736</v>
      </c>
    </row>
    <row r="753" spans="1:34" hidden="1" x14ac:dyDescent="0.25">
      <c r="A753" t="s">
        <v>17</v>
      </c>
      <c r="B753" t="s">
        <v>10</v>
      </c>
      <c r="C753" t="s">
        <v>151</v>
      </c>
      <c r="D753" t="s">
        <v>50</v>
      </c>
      <c r="E753">
        <v>664299</v>
      </c>
      <c r="F753" t="s">
        <v>51</v>
      </c>
      <c r="G753">
        <v>1.05264</v>
      </c>
      <c r="H753">
        <v>1</v>
      </c>
      <c r="I753" t="s">
        <v>254</v>
      </c>
      <c r="J753" t="s">
        <v>50</v>
      </c>
      <c r="K753">
        <v>592450</v>
      </c>
      <c r="M753">
        <v>107.7</v>
      </c>
      <c r="N753">
        <v>297</v>
      </c>
      <c r="O753">
        <v>193</v>
      </c>
      <c r="P753">
        <v>0.13989637305699482</v>
      </c>
      <c r="Q753">
        <v>27</v>
      </c>
      <c r="R753">
        <v>107.86</v>
      </c>
      <c r="S753">
        <v>206</v>
      </c>
      <c r="T753">
        <v>143</v>
      </c>
      <c r="U753" s="5">
        <v>0.13986013986013987</v>
      </c>
      <c r="V753">
        <v>20</v>
      </c>
      <c r="W753">
        <v>0.39705882352941102</v>
      </c>
      <c r="X753">
        <v>0.183823529411764</v>
      </c>
      <c r="Y753">
        <v>232</v>
      </c>
      <c r="Z753">
        <v>4</v>
      </c>
      <c r="AA753">
        <v>58</v>
      </c>
      <c r="AB753">
        <v>0.46296296296296202</v>
      </c>
      <c r="AC753">
        <v>0.24074074074074001</v>
      </c>
      <c r="AD753">
        <v>106</v>
      </c>
      <c r="AE753">
        <v>1</v>
      </c>
      <c r="AF753">
        <v>106</v>
      </c>
      <c r="AG753" s="3">
        <v>44737</v>
      </c>
    </row>
    <row r="754" spans="1:34" hidden="1" x14ac:dyDescent="0.25">
      <c r="A754" t="s">
        <v>26</v>
      </c>
      <c r="B754" t="s">
        <v>28</v>
      </c>
      <c r="C754" t="s">
        <v>152</v>
      </c>
      <c r="D754" t="s">
        <v>50</v>
      </c>
      <c r="E754">
        <v>680686</v>
      </c>
      <c r="F754" t="s">
        <v>51</v>
      </c>
      <c r="G754">
        <v>0.94175999999999993</v>
      </c>
      <c r="H754">
        <v>3</v>
      </c>
      <c r="I754" t="s">
        <v>197</v>
      </c>
      <c r="J754" t="s">
        <v>50</v>
      </c>
      <c r="K754">
        <v>666969</v>
      </c>
      <c r="L754">
        <v>4.2</v>
      </c>
      <c r="M754">
        <v>103.4</v>
      </c>
      <c r="N754">
        <v>283</v>
      </c>
      <c r="O754">
        <v>191</v>
      </c>
      <c r="P754">
        <v>7.3298429319371722E-2</v>
      </c>
      <c r="Q754">
        <v>14</v>
      </c>
      <c r="R754">
        <v>103.16</v>
      </c>
      <c r="S754">
        <v>204</v>
      </c>
      <c r="T754">
        <v>142</v>
      </c>
      <c r="U754" s="5">
        <v>7.0422535211267609E-2</v>
      </c>
      <c r="V754">
        <v>10</v>
      </c>
      <c r="W754">
        <v>0.33333333333333298</v>
      </c>
      <c r="X754">
        <v>0.17777777777777701</v>
      </c>
      <c r="Y754">
        <v>291</v>
      </c>
      <c r="Z754">
        <v>14</v>
      </c>
      <c r="AA754">
        <v>20.785714285714285</v>
      </c>
      <c r="AB754">
        <v>0.30841121495327101</v>
      </c>
      <c r="AC754">
        <v>0.121495327102803</v>
      </c>
      <c r="AD754">
        <v>168</v>
      </c>
      <c r="AE754">
        <v>6</v>
      </c>
      <c r="AF754">
        <v>28</v>
      </c>
      <c r="AG754" s="3">
        <v>44737</v>
      </c>
      <c r="AH754">
        <v>1</v>
      </c>
    </row>
    <row r="755" spans="1:34" hidden="1" x14ac:dyDescent="0.25">
      <c r="A755" t="s">
        <v>19</v>
      </c>
      <c r="B755" t="s">
        <v>21</v>
      </c>
      <c r="C755" t="s">
        <v>314</v>
      </c>
      <c r="D755" t="s">
        <v>63</v>
      </c>
      <c r="E755">
        <v>605483</v>
      </c>
      <c r="F755" t="s">
        <v>61</v>
      </c>
      <c r="G755">
        <v>1.0143</v>
      </c>
      <c r="H755">
        <v>6</v>
      </c>
      <c r="I755" t="s">
        <v>233</v>
      </c>
      <c r="J755" t="s">
        <v>50</v>
      </c>
      <c r="K755">
        <v>664761</v>
      </c>
      <c r="M755">
        <v>102.2</v>
      </c>
      <c r="N755">
        <v>280</v>
      </c>
      <c r="O755">
        <v>205</v>
      </c>
      <c r="P755">
        <v>1.9512195121951219E-2</v>
      </c>
      <c r="Q755">
        <v>4</v>
      </c>
      <c r="R755">
        <v>103.66</v>
      </c>
      <c r="S755">
        <v>87</v>
      </c>
      <c r="T755">
        <v>66</v>
      </c>
      <c r="U755" s="5">
        <v>3.0303030303030304E-2</v>
      </c>
      <c r="V755">
        <v>2</v>
      </c>
      <c r="W755">
        <v>0.3</v>
      </c>
      <c r="X755">
        <v>0.125</v>
      </c>
      <c r="Y755">
        <v>131</v>
      </c>
      <c r="Z755">
        <v>2</v>
      </c>
      <c r="AA755">
        <v>65.5</v>
      </c>
      <c r="AB755">
        <v>0.31884057971014401</v>
      </c>
      <c r="AC755">
        <v>0.13043478260869501</v>
      </c>
      <c r="AD755">
        <v>107</v>
      </c>
      <c r="AE755">
        <v>2</v>
      </c>
      <c r="AF755">
        <v>53.5</v>
      </c>
      <c r="AG755" s="3">
        <v>44737</v>
      </c>
    </row>
    <row r="756" spans="1:34" hidden="1" x14ac:dyDescent="0.25">
      <c r="A756" t="s">
        <v>27</v>
      </c>
      <c r="B756" t="s">
        <v>14</v>
      </c>
      <c r="C756" t="s">
        <v>318</v>
      </c>
      <c r="D756" t="s">
        <v>50</v>
      </c>
      <c r="E756">
        <v>669203</v>
      </c>
      <c r="F756" t="s">
        <v>61</v>
      </c>
      <c r="G756">
        <v>1.12632</v>
      </c>
      <c r="H756">
        <v>4</v>
      </c>
      <c r="I756" t="s">
        <v>167</v>
      </c>
      <c r="J756" t="s">
        <v>50</v>
      </c>
      <c r="K756">
        <v>672386</v>
      </c>
      <c r="M756">
        <v>103.28</v>
      </c>
      <c r="N756">
        <v>223</v>
      </c>
      <c r="O756">
        <v>173</v>
      </c>
      <c r="P756">
        <v>5.2023121387283239E-2</v>
      </c>
      <c r="Q756">
        <v>9</v>
      </c>
      <c r="R756">
        <v>104.5</v>
      </c>
      <c r="S756">
        <v>175</v>
      </c>
      <c r="T756">
        <v>134</v>
      </c>
      <c r="U756" s="5">
        <v>5.2238805970149252E-2</v>
      </c>
      <c r="V756">
        <v>7</v>
      </c>
      <c r="W756">
        <v>0.27586206896551702</v>
      </c>
      <c r="X756">
        <v>8.8669950738916203E-2</v>
      </c>
      <c r="Y756">
        <v>337</v>
      </c>
      <c r="Z756">
        <v>10</v>
      </c>
      <c r="AA756">
        <v>33.700000000000003</v>
      </c>
      <c r="AB756">
        <v>0.34821428571428498</v>
      </c>
      <c r="AC756">
        <v>0.11607142857142801</v>
      </c>
      <c r="AD756">
        <v>181</v>
      </c>
      <c r="AE756">
        <v>7</v>
      </c>
      <c r="AF756">
        <v>25.857142857142858</v>
      </c>
      <c r="AG756" s="3">
        <v>44737</v>
      </c>
    </row>
    <row r="757" spans="1:34" hidden="1" x14ac:dyDescent="0.25">
      <c r="A757" t="s">
        <v>3</v>
      </c>
      <c r="B757" t="s">
        <v>7</v>
      </c>
      <c r="C757" t="s">
        <v>253</v>
      </c>
      <c r="D757" t="s">
        <v>50</v>
      </c>
      <c r="E757">
        <v>669456</v>
      </c>
      <c r="F757" t="s">
        <v>61</v>
      </c>
      <c r="G757">
        <v>0.96120000000000005</v>
      </c>
      <c r="H757">
        <v>5</v>
      </c>
      <c r="I757" t="s">
        <v>298</v>
      </c>
      <c r="J757" t="s">
        <v>63</v>
      </c>
      <c r="K757">
        <v>657077</v>
      </c>
      <c r="L757">
        <v>7.3</v>
      </c>
      <c r="M757">
        <v>101.62</v>
      </c>
      <c r="N757">
        <v>270</v>
      </c>
      <c r="O757">
        <v>226</v>
      </c>
      <c r="P757">
        <v>1.7699115044247787E-2</v>
      </c>
      <c r="Q757">
        <v>4</v>
      </c>
      <c r="R757">
        <v>102.14</v>
      </c>
      <c r="S757">
        <v>203</v>
      </c>
      <c r="T757">
        <v>168</v>
      </c>
      <c r="U757" s="5">
        <v>2.3809523809523808E-2</v>
      </c>
      <c r="V757">
        <v>4</v>
      </c>
      <c r="W757">
        <v>0.22429906542056</v>
      </c>
      <c r="X757">
        <v>9.34579439252336E-2</v>
      </c>
      <c r="Y757">
        <v>317</v>
      </c>
      <c r="Z757">
        <v>6</v>
      </c>
      <c r="AA757">
        <v>52.833333333333336</v>
      </c>
      <c r="AB757">
        <v>0.30120481927710802</v>
      </c>
      <c r="AC757">
        <v>0.108433734939759</v>
      </c>
      <c r="AD757">
        <v>131</v>
      </c>
      <c r="AE757">
        <v>2</v>
      </c>
      <c r="AF757">
        <v>65.5</v>
      </c>
      <c r="AG757" s="3">
        <v>44737</v>
      </c>
      <c r="AH757">
        <v>1</v>
      </c>
    </row>
    <row r="758" spans="1:34" hidden="1" x14ac:dyDescent="0.25">
      <c r="A758" t="s">
        <v>5</v>
      </c>
      <c r="B758" t="s">
        <v>2</v>
      </c>
      <c r="C758" t="s">
        <v>309</v>
      </c>
      <c r="D758" t="s">
        <v>50</v>
      </c>
      <c r="E758">
        <v>657093</v>
      </c>
      <c r="F758" t="s">
        <v>51</v>
      </c>
      <c r="G758">
        <v>1.0001600000000002</v>
      </c>
      <c r="H758">
        <v>2</v>
      </c>
      <c r="I758" t="s">
        <v>292</v>
      </c>
      <c r="J758" t="s">
        <v>50</v>
      </c>
      <c r="K758">
        <v>683734</v>
      </c>
      <c r="M758">
        <v>102.78</v>
      </c>
      <c r="N758">
        <v>221</v>
      </c>
      <c r="O758">
        <v>168</v>
      </c>
      <c r="P758">
        <v>4.1666666666666664E-2</v>
      </c>
      <c r="Q758">
        <v>7</v>
      </c>
      <c r="R758">
        <v>102.4</v>
      </c>
      <c r="S758">
        <v>172</v>
      </c>
      <c r="T758">
        <v>129</v>
      </c>
      <c r="U758" s="5">
        <v>4.6511627906976744E-2</v>
      </c>
      <c r="V758">
        <v>6</v>
      </c>
      <c r="W758">
        <v>0.27777777777777701</v>
      </c>
      <c r="X758">
        <v>0.13888888888888801</v>
      </c>
      <c r="Y758">
        <v>140</v>
      </c>
      <c r="Z758">
        <v>5</v>
      </c>
      <c r="AA758">
        <v>28</v>
      </c>
      <c r="AB758">
        <v>0.33333333333333298</v>
      </c>
      <c r="AC758">
        <v>0.19047619047618999</v>
      </c>
      <c r="AD758">
        <v>84</v>
      </c>
      <c r="AE758">
        <v>5</v>
      </c>
      <c r="AF758">
        <v>16.8</v>
      </c>
      <c r="AG758" s="3">
        <v>44737</v>
      </c>
    </row>
    <row r="759" spans="1:34" hidden="1" x14ac:dyDescent="0.25">
      <c r="A759" t="s">
        <v>1</v>
      </c>
      <c r="B759" t="s">
        <v>12</v>
      </c>
      <c r="C759" t="s">
        <v>257</v>
      </c>
      <c r="D759" t="s">
        <v>50</v>
      </c>
      <c r="E759">
        <v>669952</v>
      </c>
      <c r="F759" t="s">
        <v>51</v>
      </c>
      <c r="G759">
        <v>1.0001599999999999</v>
      </c>
      <c r="H759">
        <v>4</v>
      </c>
      <c r="I759" t="s">
        <v>54</v>
      </c>
      <c r="J759" t="s">
        <v>50</v>
      </c>
      <c r="K759">
        <v>663586</v>
      </c>
      <c r="M759">
        <v>106.5</v>
      </c>
      <c r="N759">
        <v>303</v>
      </c>
      <c r="O759">
        <v>191</v>
      </c>
      <c r="P759">
        <v>9.4240837696335081E-2</v>
      </c>
      <c r="Q759">
        <v>18</v>
      </c>
      <c r="R759">
        <v>106.28</v>
      </c>
      <c r="S759">
        <v>217</v>
      </c>
      <c r="T759">
        <v>143</v>
      </c>
      <c r="U759" s="5">
        <v>9.0909090909090912E-2</v>
      </c>
      <c r="V759">
        <v>13</v>
      </c>
      <c r="W759">
        <v>0.25</v>
      </c>
      <c r="X759">
        <v>0.11764705882352899</v>
      </c>
      <c r="Y759">
        <v>105</v>
      </c>
      <c r="Z759">
        <v>3</v>
      </c>
      <c r="AA759">
        <v>35</v>
      </c>
      <c r="AB759">
        <v>0.314285714285714</v>
      </c>
      <c r="AC759">
        <v>0.14285714285714199</v>
      </c>
      <c r="AD759">
        <v>57</v>
      </c>
      <c r="AE759">
        <v>1</v>
      </c>
      <c r="AF759">
        <v>57</v>
      </c>
      <c r="AG759" s="3">
        <v>44737</v>
      </c>
    </row>
    <row r="760" spans="1:34" hidden="1" x14ac:dyDescent="0.25">
      <c r="A760" t="s">
        <v>27</v>
      </c>
      <c r="B760" t="s">
        <v>14</v>
      </c>
      <c r="C760" t="s">
        <v>318</v>
      </c>
      <c r="D760" t="s">
        <v>50</v>
      </c>
      <c r="E760">
        <v>669203</v>
      </c>
      <c r="F760" t="s">
        <v>61</v>
      </c>
      <c r="G760">
        <v>1.12632</v>
      </c>
      <c r="H760">
        <v>2</v>
      </c>
      <c r="I760" t="s">
        <v>165</v>
      </c>
      <c r="J760" t="s">
        <v>50</v>
      </c>
      <c r="K760">
        <v>666182</v>
      </c>
      <c r="L760">
        <v>5</v>
      </c>
      <c r="M760">
        <v>103.8</v>
      </c>
      <c r="N760">
        <v>312</v>
      </c>
      <c r="O760">
        <v>217</v>
      </c>
      <c r="P760">
        <v>5.0691244239631339E-2</v>
      </c>
      <c r="Q760">
        <v>11</v>
      </c>
      <c r="R760">
        <v>104.14</v>
      </c>
      <c r="S760">
        <v>266</v>
      </c>
      <c r="T760">
        <v>188</v>
      </c>
      <c r="U760" s="5">
        <v>4.7872340425531915E-2</v>
      </c>
      <c r="V760">
        <v>9</v>
      </c>
      <c r="W760">
        <v>0.27586206896551702</v>
      </c>
      <c r="X760">
        <v>8.8669950738916203E-2</v>
      </c>
      <c r="Y760">
        <v>337</v>
      </c>
      <c r="Z760">
        <v>10</v>
      </c>
      <c r="AA760">
        <v>33.700000000000003</v>
      </c>
      <c r="AB760">
        <v>0.34821428571428498</v>
      </c>
      <c r="AC760">
        <v>0.11607142857142801</v>
      </c>
      <c r="AD760">
        <v>181</v>
      </c>
      <c r="AE760">
        <v>7</v>
      </c>
      <c r="AF760">
        <v>25.857142857142858</v>
      </c>
      <c r="AG760" s="3">
        <v>44737</v>
      </c>
      <c r="AH760">
        <v>1</v>
      </c>
    </row>
    <row r="761" spans="1:34" hidden="1" x14ac:dyDescent="0.25">
      <c r="A761" t="s">
        <v>64</v>
      </c>
      <c r="B761" t="s">
        <v>18</v>
      </c>
      <c r="C761" t="s">
        <v>311</v>
      </c>
      <c r="D761" t="s">
        <v>63</v>
      </c>
      <c r="E761">
        <v>657649</v>
      </c>
      <c r="F761" t="s">
        <v>51</v>
      </c>
      <c r="G761">
        <v>0.92904000000000009</v>
      </c>
      <c r="H761">
        <v>3</v>
      </c>
      <c r="I761" t="s">
        <v>70</v>
      </c>
      <c r="J761" t="s">
        <v>50</v>
      </c>
      <c r="K761">
        <v>677951</v>
      </c>
      <c r="L761">
        <v>5.9</v>
      </c>
      <c r="M761">
        <v>104.34</v>
      </c>
      <c r="N761">
        <v>277</v>
      </c>
      <c r="O761">
        <v>192</v>
      </c>
      <c r="P761">
        <v>5.2083333333333336E-2</v>
      </c>
      <c r="Q761">
        <v>10</v>
      </c>
      <c r="R761">
        <v>103.46</v>
      </c>
      <c r="S761">
        <v>73</v>
      </c>
      <c r="T761">
        <v>50</v>
      </c>
      <c r="U761" s="5">
        <v>0.04</v>
      </c>
      <c r="V761">
        <v>2</v>
      </c>
      <c r="W761">
        <v>0.26</v>
      </c>
      <c r="X761">
        <v>0.16</v>
      </c>
      <c r="Y761">
        <v>67</v>
      </c>
      <c r="Z761">
        <v>2</v>
      </c>
      <c r="AA761">
        <v>33.5</v>
      </c>
      <c r="AB761">
        <v>0.22857142857142801</v>
      </c>
      <c r="AC761">
        <v>0.17142857142857101</v>
      </c>
      <c r="AD761">
        <v>49</v>
      </c>
      <c r="AE761">
        <v>1</v>
      </c>
      <c r="AF761">
        <v>49</v>
      </c>
      <c r="AG761" s="3">
        <v>44737</v>
      </c>
      <c r="AH761">
        <v>1</v>
      </c>
    </row>
    <row r="762" spans="1:34" hidden="1" x14ac:dyDescent="0.25">
      <c r="A762" t="s">
        <v>64</v>
      </c>
      <c r="B762" t="s">
        <v>18</v>
      </c>
      <c r="C762" t="s">
        <v>311</v>
      </c>
      <c r="D762" t="s">
        <v>63</v>
      </c>
      <c r="E762">
        <v>657649</v>
      </c>
      <c r="F762" t="s">
        <v>51</v>
      </c>
      <c r="G762">
        <v>0.92904000000000009</v>
      </c>
      <c r="H762">
        <v>7</v>
      </c>
      <c r="I762" t="s">
        <v>313</v>
      </c>
      <c r="J762" t="s">
        <v>38</v>
      </c>
      <c r="K762">
        <v>467793</v>
      </c>
      <c r="M762">
        <v>100.6</v>
      </c>
      <c r="N762">
        <v>202</v>
      </c>
      <c r="O762">
        <v>141</v>
      </c>
      <c r="P762">
        <v>2.8368794326241134E-2</v>
      </c>
      <c r="Q762">
        <v>4</v>
      </c>
      <c r="R762">
        <v>105.34</v>
      </c>
      <c r="S762">
        <v>54</v>
      </c>
      <c r="T762">
        <v>40</v>
      </c>
      <c r="U762" s="5">
        <v>2.5000000000000001E-2</v>
      </c>
      <c r="V762">
        <v>1</v>
      </c>
      <c r="W762">
        <v>0.26</v>
      </c>
      <c r="X762">
        <v>0.16</v>
      </c>
      <c r="Y762">
        <v>67</v>
      </c>
      <c r="Z762">
        <v>2</v>
      </c>
      <c r="AA762">
        <v>33.5</v>
      </c>
      <c r="AB762">
        <v>0.22857142857142801</v>
      </c>
      <c r="AC762">
        <v>0.17142857142857101</v>
      </c>
      <c r="AD762">
        <v>49</v>
      </c>
      <c r="AE762">
        <v>1</v>
      </c>
      <c r="AF762">
        <v>49</v>
      </c>
      <c r="AG762" s="3">
        <v>44737</v>
      </c>
    </row>
    <row r="763" spans="1:34" hidden="1" x14ac:dyDescent="0.25">
      <c r="A763" t="s">
        <v>26</v>
      </c>
      <c r="B763" t="s">
        <v>28</v>
      </c>
      <c r="C763" t="s">
        <v>152</v>
      </c>
      <c r="D763" t="s">
        <v>50</v>
      </c>
      <c r="E763">
        <v>680686</v>
      </c>
      <c r="F763" t="s">
        <v>51</v>
      </c>
      <c r="G763">
        <v>0.93194999999999995</v>
      </c>
      <c r="H763">
        <v>2</v>
      </c>
      <c r="I763" t="s">
        <v>113</v>
      </c>
      <c r="J763" t="s">
        <v>63</v>
      </c>
      <c r="K763">
        <v>608369</v>
      </c>
      <c r="M763">
        <v>102.7</v>
      </c>
      <c r="N763">
        <v>292</v>
      </c>
      <c r="O763">
        <v>216</v>
      </c>
      <c r="P763">
        <v>6.9444444444444448E-2</v>
      </c>
      <c r="Q763">
        <v>15</v>
      </c>
      <c r="R763">
        <v>103.46</v>
      </c>
      <c r="S763">
        <v>202</v>
      </c>
      <c r="T763">
        <v>149</v>
      </c>
      <c r="U763" s="5">
        <v>6.0402684563758392E-2</v>
      </c>
      <c r="V763">
        <v>9</v>
      </c>
      <c r="W763">
        <v>0.33333333333333298</v>
      </c>
      <c r="X763">
        <v>0.17777777777777701</v>
      </c>
      <c r="Y763">
        <v>291</v>
      </c>
      <c r="Z763">
        <v>14</v>
      </c>
      <c r="AA763">
        <v>20.785714285714285</v>
      </c>
      <c r="AB763">
        <v>0.36986301369863001</v>
      </c>
      <c r="AC763">
        <v>0.26027397260273899</v>
      </c>
      <c r="AD763">
        <v>123</v>
      </c>
      <c r="AE763">
        <v>8</v>
      </c>
      <c r="AF763">
        <v>15.375</v>
      </c>
      <c r="AG763" s="3">
        <v>44737</v>
      </c>
    </row>
    <row r="764" spans="1:34" hidden="1" x14ac:dyDescent="0.25">
      <c r="A764" t="s">
        <v>1</v>
      </c>
      <c r="B764" t="s">
        <v>12</v>
      </c>
      <c r="C764" t="s">
        <v>257</v>
      </c>
      <c r="D764" t="s">
        <v>50</v>
      </c>
      <c r="E764">
        <v>669952</v>
      </c>
      <c r="F764" t="s">
        <v>51</v>
      </c>
      <c r="G764">
        <v>1.0001599999999999</v>
      </c>
      <c r="H764">
        <v>2</v>
      </c>
      <c r="I764" t="s">
        <v>53</v>
      </c>
      <c r="J764" t="s">
        <v>50</v>
      </c>
      <c r="K764">
        <v>621020</v>
      </c>
      <c r="L764">
        <v>4.0999999999999996</v>
      </c>
      <c r="M764">
        <v>102.9</v>
      </c>
      <c r="N764">
        <v>295</v>
      </c>
      <c r="O764">
        <v>188</v>
      </c>
      <c r="P764">
        <v>6.3829787234042548E-2</v>
      </c>
      <c r="Q764">
        <v>12</v>
      </c>
      <c r="R764">
        <v>102.72</v>
      </c>
      <c r="S764">
        <v>215</v>
      </c>
      <c r="T764">
        <v>137</v>
      </c>
      <c r="U764" s="5">
        <v>5.8394160583941604E-2</v>
      </c>
      <c r="V764">
        <v>8</v>
      </c>
      <c r="W764">
        <v>0.25</v>
      </c>
      <c r="X764">
        <v>0.11764705882352899</v>
      </c>
      <c r="Y764">
        <v>105</v>
      </c>
      <c r="Z764">
        <v>3</v>
      </c>
      <c r="AA764">
        <v>35</v>
      </c>
      <c r="AB764">
        <v>0.314285714285714</v>
      </c>
      <c r="AC764">
        <v>0.14285714285714199</v>
      </c>
      <c r="AD764">
        <v>57</v>
      </c>
      <c r="AE764">
        <v>1</v>
      </c>
      <c r="AF764">
        <v>57</v>
      </c>
      <c r="AG764" s="3">
        <v>44737</v>
      </c>
      <c r="AH764">
        <v>1</v>
      </c>
    </row>
    <row r="765" spans="1:34" hidden="1" x14ac:dyDescent="0.25">
      <c r="A765" t="s">
        <v>0</v>
      </c>
      <c r="B765" t="s">
        <v>9</v>
      </c>
      <c r="C765" t="s">
        <v>308</v>
      </c>
      <c r="D765" t="s">
        <v>50</v>
      </c>
      <c r="E765">
        <v>656412</v>
      </c>
      <c r="F765" t="s">
        <v>51</v>
      </c>
      <c r="G765">
        <v>0.95350999999999997</v>
      </c>
      <c r="H765">
        <v>5</v>
      </c>
      <c r="I765" t="s">
        <v>263</v>
      </c>
      <c r="J765" t="s">
        <v>63</v>
      </c>
      <c r="K765">
        <v>444482</v>
      </c>
      <c r="L765">
        <v>4.9000000000000004</v>
      </c>
      <c r="M765">
        <v>103.12</v>
      </c>
      <c r="N765">
        <v>225</v>
      </c>
      <c r="O765">
        <v>150</v>
      </c>
      <c r="P765">
        <v>5.3333333333333337E-2</v>
      </c>
      <c r="Q765">
        <v>8</v>
      </c>
      <c r="R765">
        <v>104.16</v>
      </c>
      <c r="S765">
        <v>191</v>
      </c>
      <c r="T765">
        <v>131</v>
      </c>
      <c r="U765" s="5">
        <v>6.1068702290076333E-2</v>
      </c>
      <c r="V765">
        <v>8</v>
      </c>
      <c r="W765">
        <v>0.33793103448275802</v>
      </c>
      <c r="X765">
        <v>0.12413793103448199</v>
      </c>
      <c r="Y765">
        <v>195</v>
      </c>
      <c r="Z765">
        <v>6</v>
      </c>
      <c r="AA765">
        <v>32.5</v>
      </c>
      <c r="AB765">
        <v>0.43589743589743501</v>
      </c>
      <c r="AC765">
        <v>0.141025641025641</v>
      </c>
      <c r="AD765">
        <v>97</v>
      </c>
      <c r="AE765">
        <v>4</v>
      </c>
      <c r="AF765">
        <v>24.25</v>
      </c>
      <c r="AG765" s="3">
        <v>44737</v>
      </c>
      <c r="AH765">
        <v>1</v>
      </c>
    </row>
    <row r="766" spans="1:34" hidden="1" x14ac:dyDescent="0.25">
      <c r="A766" t="s">
        <v>64</v>
      </c>
      <c r="B766" t="s">
        <v>18</v>
      </c>
      <c r="C766" t="s">
        <v>311</v>
      </c>
      <c r="D766" t="s">
        <v>63</v>
      </c>
      <c r="E766">
        <v>657649</v>
      </c>
      <c r="F766" t="s">
        <v>51</v>
      </c>
      <c r="G766">
        <v>0.92904000000000009</v>
      </c>
      <c r="H766">
        <v>4</v>
      </c>
      <c r="I766" t="s">
        <v>312</v>
      </c>
      <c r="J766" t="s">
        <v>50</v>
      </c>
      <c r="K766">
        <v>658668</v>
      </c>
      <c r="M766">
        <v>101.92</v>
      </c>
      <c r="N766">
        <v>41</v>
      </c>
      <c r="O766">
        <v>33</v>
      </c>
      <c r="P766">
        <v>6.0606060606060608E-2</v>
      </c>
      <c r="Q766">
        <v>2</v>
      </c>
      <c r="R766">
        <v>105.44</v>
      </c>
      <c r="S766">
        <v>17</v>
      </c>
      <c r="T766">
        <v>13</v>
      </c>
      <c r="U766" s="5">
        <v>0.15384615384615385</v>
      </c>
      <c r="V766">
        <v>2</v>
      </c>
      <c r="W766">
        <v>0.26</v>
      </c>
      <c r="X766">
        <v>0.16</v>
      </c>
      <c r="Y766">
        <v>67</v>
      </c>
      <c r="Z766">
        <v>2</v>
      </c>
      <c r="AA766">
        <v>33.5</v>
      </c>
      <c r="AB766">
        <v>0.22857142857142801</v>
      </c>
      <c r="AC766">
        <v>0.17142857142857101</v>
      </c>
      <c r="AD766">
        <v>49</v>
      </c>
      <c r="AE766">
        <v>1</v>
      </c>
      <c r="AF766">
        <v>49</v>
      </c>
      <c r="AG766" s="3">
        <v>44737</v>
      </c>
    </row>
    <row r="767" spans="1:34" hidden="1" x14ac:dyDescent="0.25">
      <c r="A767" t="s">
        <v>21</v>
      </c>
      <c r="B767" t="s">
        <v>19</v>
      </c>
      <c r="C767" t="s">
        <v>315</v>
      </c>
      <c r="D767" t="s">
        <v>50</v>
      </c>
      <c r="E767">
        <v>621107</v>
      </c>
      <c r="F767" t="s">
        <v>51</v>
      </c>
      <c r="G767">
        <v>0.95219999999999994</v>
      </c>
      <c r="H767">
        <v>4</v>
      </c>
      <c r="I767" t="s">
        <v>193</v>
      </c>
      <c r="J767" t="s">
        <v>63</v>
      </c>
      <c r="K767">
        <v>543333</v>
      </c>
      <c r="M767">
        <v>103.88</v>
      </c>
      <c r="N767">
        <v>265</v>
      </c>
      <c r="O767">
        <v>200</v>
      </c>
      <c r="P767">
        <v>0.03</v>
      </c>
      <c r="Q767">
        <v>6</v>
      </c>
      <c r="R767">
        <v>104.5</v>
      </c>
      <c r="S767">
        <v>190</v>
      </c>
      <c r="T767">
        <v>142</v>
      </c>
      <c r="U767" s="5">
        <v>2.8169014084507043E-2</v>
      </c>
      <c r="V767">
        <v>4</v>
      </c>
      <c r="W767">
        <v>0.29381443298969001</v>
      </c>
      <c r="X767">
        <v>0.118556701030927</v>
      </c>
      <c r="Y767">
        <v>263</v>
      </c>
      <c r="Z767">
        <v>8</v>
      </c>
      <c r="AA767">
        <v>32.875</v>
      </c>
      <c r="AB767">
        <v>0.35051546391752503</v>
      </c>
      <c r="AC767">
        <v>0.14432989690721601</v>
      </c>
      <c r="AD767">
        <v>134</v>
      </c>
      <c r="AE767">
        <v>4</v>
      </c>
      <c r="AF767">
        <v>33.5</v>
      </c>
      <c r="AG767" s="3">
        <v>44737</v>
      </c>
    </row>
    <row r="768" spans="1:34" hidden="1" x14ac:dyDescent="0.25">
      <c r="A768" t="s">
        <v>17</v>
      </c>
      <c r="B768" t="s">
        <v>10</v>
      </c>
      <c r="C768" t="s">
        <v>151</v>
      </c>
      <c r="D768" t="s">
        <v>50</v>
      </c>
      <c r="E768">
        <v>664299</v>
      </c>
      <c r="F768" t="s">
        <v>51</v>
      </c>
      <c r="G768">
        <v>1.05264</v>
      </c>
      <c r="H768">
        <v>4</v>
      </c>
      <c r="I768" t="s">
        <v>255</v>
      </c>
      <c r="J768" t="s">
        <v>50</v>
      </c>
      <c r="K768">
        <v>519317</v>
      </c>
      <c r="M768">
        <v>111.32</v>
      </c>
      <c r="N768">
        <v>237</v>
      </c>
      <c r="O768">
        <v>147</v>
      </c>
      <c r="P768">
        <v>0.10884353741496598</v>
      </c>
      <c r="Q768">
        <v>16</v>
      </c>
      <c r="R768">
        <v>111.16</v>
      </c>
      <c r="S768">
        <v>167</v>
      </c>
      <c r="T768">
        <v>102</v>
      </c>
      <c r="U768" s="5">
        <v>0.11764705882352941</v>
      </c>
      <c r="V768">
        <v>12</v>
      </c>
      <c r="W768">
        <v>0.39705882352941102</v>
      </c>
      <c r="X768">
        <v>0.183823529411764</v>
      </c>
      <c r="Y768">
        <v>232</v>
      </c>
      <c r="Z768">
        <v>4</v>
      </c>
      <c r="AA768">
        <v>58</v>
      </c>
      <c r="AB768">
        <v>0.46296296296296202</v>
      </c>
      <c r="AC768">
        <v>0.24074074074074001</v>
      </c>
      <c r="AD768">
        <v>106</v>
      </c>
      <c r="AE768">
        <v>1</v>
      </c>
      <c r="AF768">
        <v>106</v>
      </c>
      <c r="AG768" s="3">
        <v>44737</v>
      </c>
    </row>
    <row r="769" spans="1:34" hidden="1" x14ac:dyDescent="0.25">
      <c r="A769" t="s">
        <v>19</v>
      </c>
      <c r="B769" t="s">
        <v>21</v>
      </c>
      <c r="C769" t="s">
        <v>314</v>
      </c>
      <c r="D769" t="s">
        <v>63</v>
      </c>
      <c r="E769">
        <v>605483</v>
      </c>
      <c r="F769" t="s">
        <v>61</v>
      </c>
      <c r="G769">
        <v>1.0143</v>
      </c>
      <c r="H769">
        <v>5</v>
      </c>
      <c r="I769" t="s">
        <v>232</v>
      </c>
      <c r="J769" t="s">
        <v>50</v>
      </c>
      <c r="K769">
        <v>592663</v>
      </c>
      <c r="L769">
        <v>5.4</v>
      </c>
      <c r="M769">
        <v>102.18</v>
      </c>
      <c r="N769">
        <v>262</v>
      </c>
      <c r="O769">
        <v>178</v>
      </c>
      <c r="P769">
        <v>2.247191011235955E-2</v>
      </c>
      <c r="Q769">
        <v>4</v>
      </c>
      <c r="R769">
        <v>102.66</v>
      </c>
      <c r="S769">
        <v>86</v>
      </c>
      <c r="T769">
        <v>54</v>
      </c>
      <c r="U769" s="5">
        <v>1.8518518518518517E-2</v>
      </c>
      <c r="V769">
        <v>1</v>
      </c>
      <c r="W769">
        <v>0.3</v>
      </c>
      <c r="X769">
        <v>0.125</v>
      </c>
      <c r="Y769">
        <v>131</v>
      </c>
      <c r="Z769">
        <v>2</v>
      </c>
      <c r="AA769">
        <v>65.5</v>
      </c>
      <c r="AB769">
        <v>0.31884057971014401</v>
      </c>
      <c r="AC769">
        <v>0.13043478260869501</v>
      </c>
      <c r="AD769">
        <v>107</v>
      </c>
      <c r="AE769">
        <v>2</v>
      </c>
      <c r="AF769">
        <v>53.5</v>
      </c>
      <c r="AG769" s="3">
        <v>44737</v>
      </c>
      <c r="AH769">
        <v>1</v>
      </c>
    </row>
    <row r="770" spans="1:34" hidden="1" x14ac:dyDescent="0.25">
      <c r="A770" t="s">
        <v>5</v>
      </c>
      <c r="B770" t="s">
        <v>2</v>
      </c>
      <c r="C770" t="s">
        <v>309</v>
      </c>
      <c r="D770" t="s">
        <v>50</v>
      </c>
      <c r="E770">
        <v>657093</v>
      </c>
      <c r="F770" t="s">
        <v>51</v>
      </c>
      <c r="G770">
        <v>1.0001600000000002</v>
      </c>
      <c r="H770">
        <v>7</v>
      </c>
      <c r="I770" t="s">
        <v>310</v>
      </c>
      <c r="J770" t="s">
        <v>50</v>
      </c>
      <c r="K770">
        <v>669394</v>
      </c>
      <c r="M770">
        <v>105.84</v>
      </c>
      <c r="N770">
        <v>173</v>
      </c>
      <c r="O770">
        <v>109</v>
      </c>
      <c r="P770">
        <v>7.3394495412844041E-2</v>
      </c>
      <c r="Q770">
        <v>8</v>
      </c>
      <c r="R770">
        <v>103.6</v>
      </c>
      <c r="S770">
        <v>127</v>
      </c>
      <c r="T770">
        <v>82</v>
      </c>
      <c r="U770" s="5">
        <v>6.097560975609756E-2</v>
      </c>
      <c r="V770">
        <v>5</v>
      </c>
      <c r="W770">
        <v>0.27777777777777701</v>
      </c>
      <c r="X770">
        <v>0.13888888888888801</v>
      </c>
      <c r="Y770">
        <v>140</v>
      </c>
      <c r="Z770">
        <v>5</v>
      </c>
      <c r="AA770">
        <v>28</v>
      </c>
      <c r="AB770">
        <v>0.33333333333333298</v>
      </c>
      <c r="AC770">
        <v>0.19047619047618999</v>
      </c>
      <c r="AD770">
        <v>84</v>
      </c>
      <c r="AE770">
        <v>5</v>
      </c>
      <c r="AF770">
        <v>16.8</v>
      </c>
      <c r="AG770" s="3">
        <v>44737</v>
      </c>
    </row>
    <row r="771" spans="1:34" hidden="1" x14ac:dyDescent="0.25">
      <c r="A771" t="s">
        <v>11</v>
      </c>
      <c r="B771" t="s">
        <v>22</v>
      </c>
      <c r="C771" t="s">
        <v>74</v>
      </c>
      <c r="D771" t="s">
        <v>50</v>
      </c>
      <c r="E771">
        <v>669302</v>
      </c>
      <c r="F771" t="s">
        <v>51</v>
      </c>
      <c r="G771">
        <v>1.2732300000000001</v>
      </c>
      <c r="H771">
        <v>4</v>
      </c>
      <c r="I771" t="s">
        <v>139</v>
      </c>
      <c r="J771" t="s">
        <v>63</v>
      </c>
      <c r="K771">
        <v>665120</v>
      </c>
      <c r="M771">
        <v>103</v>
      </c>
      <c r="N771">
        <v>268</v>
      </c>
      <c r="O771">
        <v>174</v>
      </c>
      <c r="P771">
        <v>7.4712643678160925E-2</v>
      </c>
      <c r="Q771">
        <v>13</v>
      </c>
      <c r="R771">
        <v>103</v>
      </c>
      <c r="S771">
        <v>199</v>
      </c>
      <c r="T771">
        <v>126</v>
      </c>
      <c r="U771" s="5">
        <v>8.7301587301587297E-2</v>
      </c>
      <c r="V771">
        <v>11</v>
      </c>
      <c r="W771">
        <v>0.27027027027027001</v>
      </c>
      <c r="X771">
        <v>0.135135135135135</v>
      </c>
      <c r="Y771">
        <v>330</v>
      </c>
      <c r="Z771">
        <v>6</v>
      </c>
      <c r="AA771">
        <v>55</v>
      </c>
      <c r="AB771">
        <v>0.266666666666666</v>
      </c>
      <c r="AC771">
        <v>0.122222222222222</v>
      </c>
      <c r="AD771">
        <v>141</v>
      </c>
      <c r="AE771">
        <v>1</v>
      </c>
      <c r="AF771">
        <v>141</v>
      </c>
      <c r="AG771" s="3">
        <v>44737</v>
      </c>
    </row>
    <row r="772" spans="1:34" hidden="1" x14ac:dyDescent="0.25">
      <c r="A772" t="s">
        <v>3</v>
      </c>
      <c r="B772" t="s">
        <v>7</v>
      </c>
      <c r="C772" t="s">
        <v>253</v>
      </c>
      <c r="D772" t="s">
        <v>50</v>
      </c>
      <c r="E772">
        <v>669456</v>
      </c>
      <c r="F772" t="s">
        <v>61</v>
      </c>
      <c r="G772">
        <v>0.96120000000000005</v>
      </c>
      <c r="H772">
        <v>1</v>
      </c>
      <c r="I772" t="s">
        <v>296</v>
      </c>
      <c r="J772" t="s">
        <v>63</v>
      </c>
      <c r="K772">
        <v>680776</v>
      </c>
      <c r="M772">
        <v>101.14</v>
      </c>
      <c r="N772">
        <v>46</v>
      </c>
      <c r="O772">
        <v>31</v>
      </c>
      <c r="P772">
        <v>0</v>
      </c>
      <c r="Q772">
        <v>0</v>
      </c>
      <c r="R772">
        <v>102.38</v>
      </c>
      <c r="S772">
        <v>37</v>
      </c>
      <c r="T772">
        <v>25</v>
      </c>
      <c r="U772" s="5">
        <v>0</v>
      </c>
      <c r="V772">
        <v>0</v>
      </c>
      <c r="W772">
        <v>0.22429906542056</v>
      </c>
      <c r="X772">
        <v>9.34579439252336E-2</v>
      </c>
      <c r="Y772">
        <v>317</v>
      </c>
      <c r="Z772">
        <v>6</v>
      </c>
      <c r="AA772">
        <v>52.833333333333336</v>
      </c>
      <c r="AB772">
        <v>0.30120481927710802</v>
      </c>
      <c r="AC772">
        <v>0.108433734939759</v>
      </c>
      <c r="AD772">
        <v>131</v>
      </c>
      <c r="AE772">
        <v>2</v>
      </c>
      <c r="AF772">
        <v>65.5</v>
      </c>
      <c r="AG772" s="3">
        <v>44737</v>
      </c>
    </row>
    <row r="773" spans="1:34" hidden="1" x14ac:dyDescent="0.25">
      <c r="A773" t="s">
        <v>25</v>
      </c>
      <c r="B773" t="s">
        <v>20</v>
      </c>
      <c r="C773" t="s">
        <v>252</v>
      </c>
      <c r="D773" t="s">
        <v>50</v>
      </c>
      <c r="E773">
        <v>664141</v>
      </c>
      <c r="F773" t="s">
        <v>51</v>
      </c>
      <c r="G773">
        <v>0.95519999999999994</v>
      </c>
      <c r="H773">
        <v>4</v>
      </c>
      <c r="I773" t="s">
        <v>162</v>
      </c>
      <c r="J773" t="s">
        <v>63</v>
      </c>
      <c r="K773">
        <v>596847</v>
      </c>
      <c r="M773">
        <v>102.1</v>
      </c>
      <c r="N773">
        <v>188</v>
      </c>
      <c r="O773">
        <v>111</v>
      </c>
      <c r="P773">
        <v>5.4054054054054057E-2</v>
      </c>
      <c r="Q773">
        <v>6</v>
      </c>
      <c r="R773">
        <v>102.22</v>
      </c>
      <c r="S773">
        <v>163</v>
      </c>
      <c r="T773">
        <v>96</v>
      </c>
      <c r="U773" s="5">
        <v>6.25E-2</v>
      </c>
      <c r="V773">
        <v>6</v>
      </c>
      <c r="W773">
        <v>0.25352112676056299</v>
      </c>
      <c r="X773">
        <v>0.117370892018779</v>
      </c>
      <c r="Y773">
        <v>318</v>
      </c>
      <c r="Z773">
        <v>9</v>
      </c>
      <c r="AA773">
        <v>35.333333333333336</v>
      </c>
      <c r="AB773">
        <v>0.34020618556700999</v>
      </c>
      <c r="AC773">
        <v>0.14432989690721601</v>
      </c>
      <c r="AD773">
        <v>148</v>
      </c>
      <c r="AE773">
        <v>5</v>
      </c>
      <c r="AF773">
        <v>29.6</v>
      </c>
      <c r="AG773" s="3">
        <v>44737</v>
      </c>
    </row>
    <row r="774" spans="1:34" hidden="1" x14ac:dyDescent="0.25">
      <c r="A774" t="s">
        <v>17</v>
      </c>
      <c r="B774" t="s">
        <v>10</v>
      </c>
      <c r="C774" t="s">
        <v>151</v>
      </c>
      <c r="D774" t="s">
        <v>50</v>
      </c>
      <c r="E774">
        <v>664299</v>
      </c>
      <c r="F774" t="s">
        <v>51</v>
      </c>
      <c r="G774">
        <v>1.1352000000000002</v>
      </c>
      <c r="H774">
        <v>9</v>
      </c>
      <c r="I774" t="s">
        <v>102</v>
      </c>
      <c r="J774" t="s">
        <v>63</v>
      </c>
      <c r="K774">
        <v>608336</v>
      </c>
      <c r="M774">
        <v>104.46</v>
      </c>
      <c r="N774">
        <v>204</v>
      </c>
      <c r="O774">
        <v>96</v>
      </c>
      <c r="P774">
        <v>9.375E-2</v>
      </c>
      <c r="Q774">
        <v>9</v>
      </c>
      <c r="R774">
        <v>105.66</v>
      </c>
      <c r="S774">
        <v>146</v>
      </c>
      <c r="T774">
        <v>75</v>
      </c>
      <c r="U774" s="5">
        <v>0.10666666666666667</v>
      </c>
      <c r="V774">
        <v>8</v>
      </c>
      <c r="W774">
        <v>0.39705882352941102</v>
      </c>
      <c r="X774">
        <v>0.183823529411764</v>
      </c>
      <c r="Y774">
        <v>232</v>
      </c>
      <c r="Z774">
        <v>4</v>
      </c>
      <c r="AA774">
        <v>58</v>
      </c>
      <c r="AB774">
        <v>0.353658536585365</v>
      </c>
      <c r="AC774">
        <v>0.146341463414634</v>
      </c>
      <c r="AD774">
        <v>126</v>
      </c>
      <c r="AE774">
        <v>3</v>
      </c>
      <c r="AF774">
        <v>42</v>
      </c>
      <c r="AG774" s="3">
        <v>44737</v>
      </c>
    </row>
    <row r="775" spans="1:34" hidden="1" x14ac:dyDescent="0.25">
      <c r="A775" t="s">
        <v>5</v>
      </c>
      <c r="B775" t="s">
        <v>2</v>
      </c>
      <c r="C775" t="s">
        <v>309</v>
      </c>
      <c r="D775" t="s">
        <v>50</v>
      </c>
      <c r="E775">
        <v>657093</v>
      </c>
      <c r="F775" t="s">
        <v>51</v>
      </c>
      <c r="G775">
        <v>1.0001600000000002</v>
      </c>
      <c r="H775">
        <v>4</v>
      </c>
      <c r="I775" t="s">
        <v>268</v>
      </c>
      <c r="J775" t="s">
        <v>50</v>
      </c>
      <c r="K775">
        <v>547989</v>
      </c>
      <c r="M775">
        <v>104.38</v>
      </c>
      <c r="N775">
        <v>297</v>
      </c>
      <c r="O775">
        <v>208</v>
      </c>
      <c r="P775">
        <v>4.3269230769230768E-2</v>
      </c>
      <c r="Q775">
        <v>9</v>
      </c>
      <c r="R775">
        <v>104.179999999999</v>
      </c>
      <c r="S775">
        <v>239</v>
      </c>
      <c r="T775">
        <v>171</v>
      </c>
      <c r="U775" s="5">
        <v>3.5087719298245612E-2</v>
      </c>
      <c r="V775">
        <v>6</v>
      </c>
      <c r="W775">
        <v>0.27777777777777701</v>
      </c>
      <c r="X775">
        <v>0.13888888888888801</v>
      </c>
      <c r="Y775">
        <v>140</v>
      </c>
      <c r="Z775">
        <v>5</v>
      </c>
      <c r="AA775">
        <v>28</v>
      </c>
      <c r="AB775">
        <v>0.33333333333333298</v>
      </c>
      <c r="AC775">
        <v>0.19047619047618999</v>
      </c>
      <c r="AD775">
        <v>84</v>
      </c>
      <c r="AE775">
        <v>5</v>
      </c>
      <c r="AF775">
        <v>16.8</v>
      </c>
      <c r="AG775" s="3">
        <v>44737</v>
      </c>
    </row>
    <row r="776" spans="1:34" hidden="1" x14ac:dyDescent="0.25">
      <c r="A776" t="s">
        <v>17</v>
      </c>
      <c r="B776" t="s">
        <v>10</v>
      </c>
      <c r="C776" t="s">
        <v>151</v>
      </c>
      <c r="D776" t="s">
        <v>50</v>
      </c>
      <c r="E776">
        <v>664299</v>
      </c>
      <c r="F776" t="s">
        <v>51</v>
      </c>
      <c r="G776">
        <v>1.05264</v>
      </c>
      <c r="H776">
        <v>3</v>
      </c>
      <c r="I776" t="s">
        <v>256</v>
      </c>
      <c r="J776" t="s">
        <v>50</v>
      </c>
      <c r="K776">
        <v>518626</v>
      </c>
      <c r="M776">
        <v>102.619999999999</v>
      </c>
      <c r="N776">
        <v>224</v>
      </c>
      <c r="O776">
        <v>139</v>
      </c>
      <c r="P776">
        <v>4.3165467625899283E-2</v>
      </c>
      <c r="Q776">
        <v>6</v>
      </c>
      <c r="R776">
        <v>102.4</v>
      </c>
      <c r="S776">
        <v>171</v>
      </c>
      <c r="T776">
        <v>107</v>
      </c>
      <c r="U776" s="5">
        <v>3.7383177570093455E-2</v>
      </c>
      <c r="V776">
        <v>4</v>
      </c>
      <c r="W776">
        <v>0.39705882352941102</v>
      </c>
      <c r="X776">
        <v>0.183823529411764</v>
      </c>
      <c r="Y776">
        <v>232</v>
      </c>
      <c r="Z776">
        <v>4</v>
      </c>
      <c r="AA776">
        <v>58</v>
      </c>
      <c r="AB776">
        <v>0.46296296296296202</v>
      </c>
      <c r="AC776">
        <v>0.24074074074074001</v>
      </c>
      <c r="AD776">
        <v>106</v>
      </c>
      <c r="AE776">
        <v>1</v>
      </c>
      <c r="AF776">
        <v>106</v>
      </c>
      <c r="AG776" s="3">
        <v>44737</v>
      </c>
    </row>
    <row r="777" spans="1:34" hidden="1" x14ac:dyDescent="0.25">
      <c r="A777" t="s">
        <v>10</v>
      </c>
      <c r="B777" t="s">
        <v>17</v>
      </c>
      <c r="C777" t="s">
        <v>124</v>
      </c>
      <c r="D777" t="s">
        <v>50</v>
      </c>
      <c r="E777">
        <v>543037</v>
      </c>
      <c r="F777" t="s">
        <v>61</v>
      </c>
      <c r="G777">
        <v>1.1352000000000002</v>
      </c>
      <c r="H777">
        <v>5</v>
      </c>
      <c r="I777" t="s">
        <v>68</v>
      </c>
      <c r="J777" t="s">
        <v>63</v>
      </c>
      <c r="K777">
        <v>663656</v>
      </c>
      <c r="M777">
        <v>102.1</v>
      </c>
      <c r="N777">
        <v>264</v>
      </c>
      <c r="O777">
        <v>188</v>
      </c>
      <c r="P777">
        <v>7.4468085106382975E-2</v>
      </c>
      <c r="Q777">
        <v>14</v>
      </c>
      <c r="R777">
        <v>102.1</v>
      </c>
      <c r="S777">
        <v>182</v>
      </c>
      <c r="T777">
        <v>124</v>
      </c>
      <c r="U777" s="5">
        <v>7.2580645161290328E-2</v>
      </c>
      <c r="V777">
        <v>9</v>
      </c>
      <c r="W777">
        <v>0.29292929292929198</v>
      </c>
      <c r="X777">
        <v>0.10606060606060599</v>
      </c>
      <c r="Y777">
        <v>323</v>
      </c>
      <c r="Z777">
        <v>11</v>
      </c>
      <c r="AA777">
        <v>29.363636363636363</v>
      </c>
      <c r="AB777">
        <v>0.41095890410958902</v>
      </c>
      <c r="AC777">
        <v>0.164383561643835</v>
      </c>
      <c r="AD777">
        <v>140</v>
      </c>
      <c r="AE777">
        <v>5</v>
      </c>
      <c r="AF777">
        <v>28</v>
      </c>
      <c r="AG777" s="3">
        <v>44737</v>
      </c>
    </row>
    <row r="778" spans="1:34" hidden="1" x14ac:dyDescent="0.25">
      <c r="A778" t="s">
        <v>5</v>
      </c>
      <c r="B778" t="s">
        <v>2</v>
      </c>
      <c r="C778" t="s">
        <v>309</v>
      </c>
      <c r="D778" t="s">
        <v>50</v>
      </c>
      <c r="E778">
        <v>657093</v>
      </c>
      <c r="F778" t="s">
        <v>51</v>
      </c>
      <c r="G778">
        <v>1.0001600000000002</v>
      </c>
      <c r="H778">
        <v>3</v>
      </c>
      <c r="I778" t="s">
        <v>267</v>
      </c>
      <c r="J778" t="s">
        <v>50</v>
      </c>
      <c r="K778">
        <v>673357</v>
      </c>
      <c r="M778">
        <v>101.98</v>
      </c>
      <c r="N778">
        <v>238</v>
      </c>
      <c r="O778">
        <v>184</v>
      </c>
      <c r="P778">
        <v>3.8043478260869568E-2</v>
      </c>
      <c r="Q778">
        <v>7</v>
      </c>
      <c r="R778">
        <v>102.36</v>
      </c>
      <c r="S778">
        <v>184</v>
      </c>
      <c r="T778">
        <v>145</v>
      </c>
      <c r="U778" s="5">
        <v>3.4482758620689655E-2</v>
      </c>
      <c r="V778">
        <v>5</v>
      </c>
      <c r="W778">
        <v>0.27777777777777701</v>
      </c>
      <c r="X778">
        <v>0.13888888888888801</v>
      </c>
      <c r="Y778">
        <v>140</v>
      </c>
      <c r="Z778">
        <v>5</v>
      </c>
      <c r="AA778">
        <v>28</v>
      </c>
      <c r="AB778">
        <v>0.33333333333333298</v>
      </c>
      <c r="AC778">
        <v>0.19047619047618999</v>
      </c>
      <c r="AD778">
        <v>84</v>
      </c>
      <c r="AE778">
        <v>5</v>
      </c>
      <c r="AF778">
        <v>16.8</v>
      </c>
      <c r="AG778" s="3">
        <v>44737</v>
      </c>
    </row>
    <row r="779" spans="1:34" hidden="1" x14ac:dyDescent="0.25">
      <c r="A779" t="s">
        <v>25</v>
      </c>
      <c r="B779" t="s">
        <v>20</v>
      </c>
      <c r="C779" t="s">
        <v>252</v>
      </c>
      <c r="D779" t="s">
        <v>50</v>
      </c>
      <c r="E779">
        <v>664141</v>
      </c>
      <c r="F779" t="s">
        <v>51</v>
      </c>
      <c r="G779">
        <v>0.95519999999999994</v>
      </c>
      <c r="H779">
        <v>6</v>
      </c>
      <c r="I779" t="s">
        <v>317</v>
      </c>
      <c r="J779" t="s">
        <v>63</v>
      </c>
      <c r="K779">
        <v>670042</v>
      </c>
      <c r="M779">
        <v>100.96</v>
      </c>
      <c r="N779">
        <v>4</v>
      </c>
      <c r="O779">
        <v>3</v>
      </c>
      <c r="P779">
        <v>0</v>
      </c>
      <c r="Q779">
        <v>0</v>
      </c>
      <c r="R779">
        <v>102.14</v>
      </c>
      <c r="S779">
        <v>2</v>
      </c>
      <c r="T779">
        <v>2</v>
      </c>
      <c r="U779" s="5">
        <v>0</v>
      </c>
      <c r="V779">
        <v>0</v>
      </c>
      <c r="W779">
        <v>0.25352112676056299</v>
      </c>
      <c r="X779">
        <v>0.117370892018779</v>
      </c>
      <c r="Y779">
        <v>318</v>
      </c>
      <c r="Z779">
        <v>9</v>
      </c>
      <c r="AA779">
        <v>35.333333333333336</v>
      </c>
      <c r="AB779">
        <v>0.34020618556700999</v>
      </c>
      <c r="AC779">
        <v>0.14432989690721601</v>
      </c>
      <c r="AD779">
        <v>148</v>
      </c>
      <c r="AE779">
        <v>5</v>
      </c>
      <c r="AF779">
        <v>29.6</v>
      </c>
      <c r="AG779" s="3">
        <v>44737</v>
      </c>
    </row>
    <row r="780" spans="1:34" hidden="1" x14ac:dyDescent="0.25">
      <c r="A780" t="s">
        <v>1</v>
      </c>
      <c r="B780" t="s">
        <v>12</v>
      </c>
      <c r="C780" t="s">
        <v>257</v>
      </c>
      <c r="D780" t="s">
        <v>50</v>
      </c>
      <c r="E780">
        <v>669952</v>
      </c>
      <c r="F780" t="s">
        <v>51</v>
      </c>
      <c r="G780">
        <v>1.0001599999999999</v>
      </c>
      <c r="H780">
        <v>6</v>
      </c>
      <c r="I780" t="s">
        <v>55</v>
      </c>
      <c r="J780" t="s">
        <v>50</v>
      </c>
      <c r="K780">
        <v>542303</v>
      </c>
      <c r="L780">
        <v>4.2</v>
      </c>
      <c r="M780">
        <v>104.5</v>
      </c>
      <c r="N780">
        <v>289</v>
      </c>
      <c r="O780">
        <v>202</v>
      </c>
      <c r="P780">
        <v>6.4356435643564358E-2</v>
      </c>
      <c r="Q780">
        <v>13</v>
      </c>
      <c r="R780">
        <v>104.92</v>
      </c>
      <c r="S780">
        <v>204</v>
      </c>
      <c r="T780">
        <v>146</v>
      </c>
      <c r="U780" s="5">
        <v>8.2191780821917804E-2</v>
      </c>
      <c r="V780">
        <v>12</v>
      </c>
      <c r="W780">
        <v>0.25</v>
      </c>
      <c r="X780">
        <v>0.11764705882352899</v>
      </c>
      <c r="Y780">
        <v>105</v>
      </c>
      <c r="Z780">
        <v>3</v>
      </c>
      <c r="AA780">
        <v>35</v>
      </c>
      <c r="AB780">
        <v>0.314285714285714</v>
      </c>
      <c r="AC780">
        <v>0.14285714285714199</v>
      </c>
      <c r="AD780">
        <v>57</v>
      </c>
      <c r="AE780">
        <v>1</v>
      </c>
      <c r="AF780">
        <v>57</v>
      </c>
      <c r="AG780" s="3">
        <v>44737</v>
      </c>
      <c r="AH780">
        <v>1</v>
      </c>
    </row>
    <row r="781" spans="1:34" hidden="1" x14ac:dyDescent="0.25">
      <c r="A781" t="s">
        <v>27</v>
      </c>
      <c r="B781" t="s">
        <v>14</v>
      </c>
      <c r="C781" t="s">
        <v>318</v>
      </c>
      <c r="D781" t="s">
        <v>50</v>
      </c>
      <c r="E781">
        <v>669203</v>
      </c>
      <c r="F781" t="s">
        <v>61</v>
      </c>
      <c r="G781">
        <v>1.12632</v>
      </c>
      <c r="H781">
        <v>7</v>
      </c>
      <c r="I781" t="s">
        <v>226</v>
      </c>
      <c r="J781" t="s">
        <v>50</v>
      </c>
      <c r="K781">
        <v>656305</v>
      </c>
      <c r="L781">
        <v>5</v>
      </c>
      <c r="M781">
        <v>104.28</v>
      </c>
      <c r="N781">
        <v>257</v>
      </c>
      <c r="O781">
        <v>164</v>
      </c>
      <c r="P781">
        <v>5.4878048780487805E-2</v>
      </c>
      <c r="Q781">
        <v>9</v>
      </c>
      <c r="R781">
        <v>104.38</v>
      </c>
      <c r="S781">
        <v>213</v>
      </c>
      <c r="T781">
        <v>128</v>
      </c>
      <c r="U781" s="5">
        <v>5.46875E-2</v>
      </c>
      <c r="V781">
        <v>7</v>
      </c>
      <c r="W781">
        <v>0.27586206896551702</v>
      </c>
      <c r="X781">
        <v>8.8669950738916203E-2</v>
      </c>
      <c r="Y781">
        <v>337</v>
      </c>
      <c r="Z781">
        <v>10</v>
      </c>
      <c r="AA781">
        <v>33.700000000000003</v>
      </c>
      <c r="AB781">
        <v>0.34821428571428498</v>
      </c>
      <c r="AC781">
        <v>0.11607142857142801</v>
      </c>
      <c r="AD781">
        <v>181</v>
      </c>
      <c r="AE781">
        <v>7</v>
      </c>
      <c r="AF781">
        <v>25.857142857142858</v>
      </c>
      <c r="AG781" s="3">
        <v>44737</v>
      </c>
      <c r="AH781">
        <v>1</v>
      </c>
    </row>
    <row r="782" spans="1:34" hidden="1" x14ac:dyDescent="0.25">
      <c r="A782" t="s">
        <v>11</v>
      </c>
      <c r="B782" t="s">
        <v>22</v>
      </c>
      <c r="C782" t="s">
        <v>74</v>
      </c>
      <c r="D782" t="s">
        <v>50</v>
      </c>
      <c r="E782">
        <v>669302</v>
      </c>
      <c r="F782" t="s">
        <v>51</v>
      </c>
      <c r="G782">
        <v>1.0264800000000001</v>
      </c>
      <c r="H782">
        <v>2</v>
      </c>
      <c r="I782" t="s">
        <v>137</v>
      </c>
      <c r="J782" t="s">
        <v>50</v>
      </c>
      <c r="K782">
        <v>545361</v>
      </c>
      <c r="M782">
        <v>105.92</v>
      </c>
      <c r="N782">
        <v>263</v>
      </c>
      <c r="O782">
        <v>153</v>
      </c>
      <c r="P782">
        <v>0.1437908496732026</v>
      </c>
      <c r="Q782">
        <v>22</v>
      </c>
      <c r="R782">
        <v>105.88</v>
      </c>
      <c r="S782">
        <v>193</v>
      </c>
      <c r="T782">
        <v>113</v>
      </c>
      <c r="U782" s="5">
        <v>0.15929203539823009</v>
      </c>
      <c r="V782">
        <v>18</v>
      </c>
      <c r="W782">
        <v>0.27027027027027001</v>
      </c>
      <c r="X782">
        <v>0.135135135135135</v>
      </c>
      <c r="Y782">
        <v>330</v>
      </c>
      <c r="Z782">
        <v>6</v>
      </c>
      <c r="AA782">
        <v>55</v>
      </c>
      <c r="AB782">
        <v>0.27272727272727199</v>
      </c>
      <c r="AC782">
        <v>0.14393939393939301</v>
      </c>
      <c r="AD782">
        <v>189</v>
      </c>
      <c r="AE782">
        <v>5</v>
      </c>
      <c r="AF782">
        <v>37.799999999999997</v>
      </c>
      <c r="AG782" s="3">
        <v>44737</v>
      </c>
    </row>
    <row r="783" spans="1:34" hidden="1" x14ac:dyDescent="0.25">
      <c r="A783" t="s">
        <v>26</v>
      </c>
      <c r="B783" t="s">
        <v>28</v>
      </c>
      <c r="C783" t="s">
        <v>152</v>
      </c>
      <c r="D783" t="s">
        <v>50</v>
      </c>
      <c r="E783">
        <v>680686</v>
      </c>
      <c r="F783" t="s">
        <v>51</v>
      </c>
      <c r="G783">
        <v>0.93194999999999995</v>
      </c>
      <c r="H783">
        <v>6</v>
      </c>
      <c r="I783" t="s">
        <v>114</v>
      </c>
      <c r="J783" t="s">
        <v>63</v>
      </c>
      <c r="K783">
        <v>663993</v>
      </c>
      <c r="L783">
        <v>4.4000000000000004</v>
      </c>
      <c r="M783">
        <v>102.98</v>
      </c>
      <c r="N783">
        <v>256</v>
      </c>
      <c r="O783">
        <v>177</v>
      </c>
      <c r="P783">
        <v>5.0847457627118647E-2</v>
      </c>
      <c r="Q783">
        <v>9</v>
      </c>
      <c r="R783">
        <v>102.76</v>
      </c>
      <c r="S783">
        <v>187</v>
      </c>
      <c r="T783">
        <v>127</v>
      </c>
      <c r="U783" s="5">
        <v>3.937007874015748E-2</v>
      </c>
      <c r="V783">
        <v>5</v>
      </c>
      <c r="W783">
        <v>0.33333333333333298</v>
      </c>
      <c r="X783">
        <v>0.17777777777777701</v>
      </c>
      <c r="Y783">
        <v>291</v>
      </c>
      <c r="Z783">
        <v>14</v>
      </c>
      <c r="AA783">
        <v>20.785714285714285</v>
      </c>
      <c r="AB783">
        <v>0.36986301369863001</v>
      </c>
      <c r="AC783">
        <v>0.26027397260273899</v>
      </c>
      <c r="AD783">
        <v>123</v>
      </c>
      <c r="AE783">
        <v>8</v>
      </c>
      <c r="AF783">
        <v>15.375</v>
      </c>
      <c r="AG783" s="3">
        <v>44737</v>
      </c>
      <c r="AH783">
        <v>1</v>
      </c>
    </row>
    <row r="784" spans="1:34" hidden="1" x14ac:dyDescent="0.25">
      <c r="A784" t="s">
        <v>24</v>
      </c>
      <c r="B784" t="s">
        <v>4</v>
      </c>
      <c r="C784" t="s">
        <v>316</v>
      </c>
      <c r="D784" t="s">
        <v>50</v>
      </c>
      <c r="E784">
        <v>592716</v>
      </c>
      <c r="F784" t="s">
        <v>51</v>
      </c>
      <c r="G784">
        <v>0.98208000000000006</v>
      </c>
      <c r="H784">
        <v>2</v>
      </c>
      <c r="I784" t="s">
        <v>218</v>
      </c>
      <c r="J784" t="s">
        <v>63</v>
      </c>
      <c r="K784">
        <v>669357</v>
      </c>
      <c r="M784">
        <v>102.4</v>
      </c>
      <c r="N784">
        <v>115</v>
      </c>
      <c r="O784">
        <v>68</v>
      </c>
      <c r="P784">
        <v>8.8235294117647065E-2</v>
      </c>
      <c r="Q784">
        <v>6</v>
      </c>
      <c r="R784">
        <v>102.7</v>
      </c>
      <c r="S784">
        <v>106</v>
      </c>
      <c r="T784">
        <v>64</v>
      </c>
      <c r="U784" s="5">
        <v>9.375E-2</v>
      </c>
      <c r="V784">
        <v>6</v>
      </c>
      <c r="W784">
        <v>0.266666666666666</v>
      </c>
      <c r="X784">
        <v>0.2</v>
      </c>
      <c r="Y784">
        <v>20</v>
      </c>
      <c r="Z784">
        <v>0</v>
      </c>
      <c r="AA784">
        <v>0</v>
      </c>
      <c r="AB784">
        <v>0.2</v>
      </c>
      <c r="AC784">
        <v>0.2</v>
      </c>
      <c r="AD784">
        <v>5</v>
      </c>
      <c r="AE784">
        <v>0</v>
      </c>
      <c r="AF784">
        <v>0</v>
      </c>
      <c r="AG784" s="3">
        <v>44737</v>
      </c>
    </row>
    <row r="785" spans="1:34" hidden="1" x14ac:dyDescent="0.25">
      <c r="A785" t="s">
        <v>1</v>
      </c>
      <c r="B785" t="s">
        <v>12</v>
      </c>
      <c r="C785" t="s">
        <v>257</v>
      </c>
      <c r="D785" t="s">
        <v>50</v>
      </c>
      <c r="E785">
        <v>669952</v>
      </c>
      <c r="F785" t="s">
        <v>51</v>
      </c>
      <c r="G785">
        <v>1.0001599999999999</v>
      </c>
      <c r="H785">
        <v>7</v>
      </c>
      <c r="I785" t="s">
        <v>229</v>
      </c>
      <c r="J785" t="s">
        <v>50</v>
      </c>
      <c r="K785">
        <v>606115</v>
      </c>
      <c r="M785">
        <v>102.4</v>
      </c>
      <c r="N785">
        <v>93</v>
      </c>
      <c r="O785">
        <v>64</v>
      </c>
      <c r="P785">
        <v>4.6875E-2</v>
      </c>
      <c r="Q785">
        <v>3</v>
      </c>
      <c r="R785">
        <v>102.78</v>
      </c>
      <c r="S785">
        <v>63</v>
      </c>
      <c r="T785">
        <v>43</v>
      </c>
      <c r="U785" s="5">
        <v>6.9767441860465115E-2</v>
      </c>
      <c r="V785">
        <v>3</v>
      </c>
      <c r="W785">
        <v>0.25</v>
      </c>
      <c r="X785">
        <v>0.11764705882352899</v>
      </c>
      <c r="Y785">
        <v>105</v>
      </c>
      <c r="Z785">
        <v>3</v>
      </c>
      <c r="AA785">
        <v>35</v>
      </c>
      <c r="AB785">
        <v>0.314285714285714</v>
      </c>
      <c r="AC785">
        <v>0.14285714285714199</v>
      </c>
      <c r="AD785">
        <v>57</v>
      </c>
      <c r="AE785">
        <v>1</v>
      </c>
      <c r="AF785">
        <v>57</v>
      </c>
      <c r="AG785" s="3">
        <v>44737</v>
      </c>
    </row>
    <row r="786" spans="1:34" hidden="1" x14ac:dyDescent="0.25">
      <c r="A786" t="s">
        <v>3</v>
      </c>
      <c r="B786" t="s">
        <v>7</v>
      </c>
      <c r="C786" t="s">
        <v>253</v>
      </c>
      <c r="D786" t="s">
        <v>50</v>
      </c>
      <c r="E786">
        <v>669456</v>
      </c>
      <c r="F786" t="s">
        <v>61</v>
      </c>
      <c r="G786">
        <v>0.96120000000000005</v>
      </c>
      <c r="H786">
        <v>2</v>
      </c>
      <c r="I786" t="s">
        <v>297</v>
      </c>
      <c r="J786" t="s">
        <v>63</v>
      </c>
      <c r="K786">
        <v>646240</v>
      </c>
      <c r="M786">
        <v>105.72</v>
      </c>
      <c r="N786">
        <v>300</v>
      </c>
      <c r="O786">
        <v>225</v>
      </c>
      <c r="P786">
        <v>7.5555555555555556E-2</v>
      </c>
      <c r="Q786">
        <v>17</v>
      </c>
      <c r="R786">
        <v>105.82</v>
      </c>
      <c r="S786">
        <v>221</v>
      </c>
      <c r="T786">
        <v>171</v>
      </c>
      <c r="U786" s="5">
        <v>8.1871345029239762E-2</v>
      </c>
      <c r="V786">
        <v>14</v>
      </c>
      <c r="W786">
        <v>0.22429906542056</v>
      </c>
      <c r="X786">
        <v>9.34579439252336E-2</v>
      </c>
      <c r="Y786">
        <v>317</v>
      </c>
      <c r="Z786">
        <v>6</v>
      </c>
      <c r="AA786">
        <v>52.833333333333336</v>
      </c>
      <c r="AB786">
        <v>0.30120481927710802</v>
      </c>
      <c r="AC786">
        <v>0.108433734939759</v>
      </c>
      <c r="AD786">
        <v>131</v>
      </c>
      <c r="AE786">
        <v>2</v>
      </c>
      <c r="AF786">
        <v>65.5</v>
      </c>
      <c r="AG786" s="3">
        <v>44737</v>
      </c>
    </row>
    <row r="787" spans="1:34" hidden="1" x14ac:dyDescent="0.25">
      <c r="A787" t="s">
        <v>19</v>
      </c>
      <c r="B787" t="s">
        <v>21</v>
      </c>
      <c r="C787" t="s">
        <v>314</v>
      </c>
      <c r="D787" t="s">
        <v>63</v>
      </c>
      <c r="E787">
        <v>605483</v>
      </c>
      <c r="F787" t="s">
        <v>61</v>
      </c>
      <c r="G787">
        <v>1.0143</v>
      </c>
      <c r="H787">
        <v>2</v>
      </c>
      <c r="I787" t="s">
        <v>159</v>
      </c>
      <c r="J787" t="s">
        <v>50</v>
      </c>
      <c r="K787">
        <v>656555</v>
      </c>
      <c r="M787">
        <v>102.5</v>
      </c>
      <c r="N787">
        <v>303</v>
      </c>
      <c r="O787">
        <v>190</v>
      </c>
      <c r="P787">
        <v>6.8421052631578952E-2</v>
      </c>
      <c r="Q787">
        <v>13</v>
      </c>
      <c r="R787">
        <v>103</v>
      </c>
      <c r="S787">
        <v>85</v>
      </c>
      <c r="T787">
        <v>52</v>
      </c>
      <c r="U787" s="5">
        <v>9.6153846153846159E-2</v>
      </c>
      <c r="V787">
        <v>5</v>
      </c>
      <c r="W787">
        <v>0.3</v>
      </c>
      <c r="X787">
        <v>0.125</v>
      </c>
      <c r="Y787">
        <v>131</v>
      </c>
      <c r="Z787">
        <v>2</v>
      </c>
      <c r="AA787">
        <v>65.5</v>
      </c>
      <c r="AB787">
        <v>0.31884057971014401</v>
      </c>
      <c r="AC787">
        <v>0.13043478260869501</v>
      </c>
      <c r="AD787">
        <v>107</v>
      </c>
      <c r="AE787">
        <v>2</v>
      </c>
      <c r="AF787">
        <v>53.5</v>
      </c>
      <c r="AG787" s="3">
        <v>44737</v>
      </c>
    </row>
    <row r="788" spans="1:34" hidden="1" x14ac:dyDescent="0.25">
      <c r="A788" t="s">
        <v>1</v>
      </c>
      <c r="B788" t="s">
        <v>12</v>
      </c>
      <c r="C788" t="s">
        <v>257</v>
      </c>
      <c r="D788" t="s">
        <v>50</v>
      </c>
      <c r="E788">
        <v>669952</v>
      </c>
      <c r="F788" t="s">
        <v>51</v>
      </c>
      <c r="G788">
        <v>1.0001599999999999</v>
      </c>
      <c r="H788">
        <v>1</v>
      </c>
      <c r="I788" t="s">
        <v>52</v>
      </c>
      <c r="J788" t="s">
        <v>50</v>
      </c>
      <c r="K788">
        <v>660670</v>
      </c>
      <c r="M788">
        <v>106</v>
      </c>
      <c r="N788">
        <v>191</v>
      </c>
      <c r="O788">
        <v>117</v>
      </c>
      <c r="P788">
        <v>5.9829059829059832E-2</v>
      </c>
      <c r="Q788">
        <v>7</v>
      </c>
      <c r="R788">
        <v>105.74</v>
      </c>
      <c r="S788">
        <v>144</v>
      </c>
      <c r="T788">
        <v>90</v>
      </c>
      <c r="U788" s="5">
        <v>4.4444444444444446E-2</v>
      </c>
      <c r="V788">
        <v>4</v>
      </c>
      <c r="W788">
        <v>0.25</v>
      </c>
      <c r="X788">
        <v>0.11764705882352899</v>
      </c>
      <c r="Y788">
        <v>105</v>
      </c>
      <c r="Z788">
        <v>3</v>
      </c>
      <c r="AA788">
        <v>35</v>
      </c>
      <c r="AB788">
        <v>0.314285714285714</v>
      </c>
      <c r="AC788">
        <v>0.14285714285714199</v>
      </c>
      <c r="AD788">
        <v>57</v>
      </c>
      <c r="AE788">
        <v>1</v>
      </c>
      <c r="AF788">
        <v>57</v>
      </c>
      <c r="AG788" s="3">
        <v>44737</v>
      </c>
    </row>
    <row r="789" spans="1:34" hidden="1" x14ac:dyDescent="0.25">
      <c r="A789" t="s">
        <v>11</v>
      </c>
      <c r="B789" t="s">
        <v>22</v>
      </c>
      <c r="C789" t="s">
        <v>74</v>
      </c>
      <c r="D789" t="s">
        <v>50</v>
      </c>
      <c r="E789">
        <v>669302</v>
      </c>
      <c r="F789" t="s">
        <v>51</v>
      </c>
      <c r="G789">
        <v>1.2732300000000001</v>
      </c>
      <c r="H789">
        <v>3</v>
      </c>
      <c r="I789" t="s">
        <v>138</v>
      </c>
      <c r="J789" t="s">
        <v>63</v>
      </c>
      <c r="K789">
        <v>660271</v>
      </c>
      <c r="L789">
        <v>3.15</v>
      </c>
      <c r="M789">
        <v>105.92</v>
      </c>
      <c r="N789">
        <v>298</v>
      </c>
      <c r="O789">
        <v>196</v>
      </c>
      <c r="P789">
        <v>7.6530612244897961E-2</v>
      </c>
      <c r="Q789">
        <v>15</v>
      </c>
      <c r="R789">
        <v>106.46</v>
      </c>
      <c r="S789">
        <v>189</v>
      </c>
      <c r="T789">
        <v>127</v>
      </c>
      <c r="U789" s="5">
        <v>9.4488188976377951E-2</v>
      </c>
      <c r="V789">
        <v>12</v>
      </c>
      <c r="W789">
        <v>0.27027027027027001</v>
      </c>
      <c r="X789">
        <v>0.135135135135135</v>
      </c>
      <c r="Y789">
        <v>330</v>
      </c>
      <c r="Z789">
        <v>6</v>
      </c>
      <c r="AA789">
        <v>55</v>
      </c>
      <c r="AB789">
        <v>0.266666666666666</v>
      </c>
      <c r="AC789">
        <v>0.122222222222222</v>
      </c>
      <c r="AD789">
        <v>141</v>
      </c>
      <c r="AE789">
        <v>1</v>
      </c>
      <c r="AF789">
        <v>141</v>
      </c>
      <c r="AG789" s="3">
        <v>44737</v>
      </c>
      <c r="AH789">
        <v>1</v>
      </c>
    </row>
    <row r="790" spans="1:34" hidden="1" x14ac:dyDescent="0.25">
      <c r="A790" t="s">
        <v>11</v>
      </c>
      <c r="B790" t="s">
        <v>22</v>
      </c>
      <c r="C790" t="s">
        <v>74</v>
      </c>
      <c r="D790" t="s">
        <v>50</v>
      </c>
      <c r="E790">
        <v>669302</v>
      </c>
      <c r="F790" t="s">
        <v>51</v>
      </c>
      <c r="G790">
        <v>1.0264800000000001</v>
      </c>
      <c r="H790">
        <v>1</v>
      </c>
      <c r="I790" t="s">
        <v>136</v>
      </c>
      <c r="J790" t="s">
        <v>50</v>
      </c>
      <c r="K790">
        <v>621493</v>
      </c>
      <c r="M790">
        <v>101.8</v>
      </c>
      <c r="N790">
        <v>207</v>
      </c>
      <c r="O790">
        <v>130</v>
      </c>
      <c r="P790">
        <v>8.461538461538462E-2</v>
      </c>
      <c r="Q790">
        <v>11</v>
      </c>
      <c r="R790">
        <v>102.3</v>
      </c>
      <c r="S790">
        <v>151</v>
      </c>
      <c r="T790">
        <v>93</v>
      </c>
      <c r="U790" s="5">
        <v>8.6021505376344093E-2</v>
      </c>
      <c r="V790">
        <v>8</v>
      </c>
      <c r="W790">
        <v>0.27027027027027001</v>
      </c>
      <c r="X790">
        <v>0.135135135135135</v>
      </c>
      <c r="Y790">
        <v>330</v>
      </c>
      <c r="Z790">
        <v>6</v>
      </c>
      <c r="AA790">
        <v>55</v>
      </c>
      <c r="AB790">
        <v>0.27272727272727199</v>
      </c>
      <c r="AC790">
        <v>0.14393939393939301</v>
      </c>
      <c r="AD790">
        <v>189</v>
      </c>
      <c r="AE790">
        <v>5</v>
      </c>
      <c r="AF790">
        <v>37.799999999999997</v>
      </c>
      <c r="AG790" s="3">
        <v>44737</v>
      </c>
    </row>
    <row r="791" spans="1:34" hidden="1" x14ac:dyDescent="0.25">
      <c r="A791" t="s">
        <v>27</v>
      </c>
      <c r="B791" t="s">
        <v>14</v>
      </c>
      <c r="C791" t="s">
        <v>318</v>
      </c>
      <c r="D791" t="s">
        <v>50</v>
      </c>
      <c r="E791">
        <v>669203</v>
      </c>
      <c r="F791" t="s">
        <v>61</v>
      </c>
      <c r="G791">
        <v>1.12632</v>
      </c>
      <c r="H791">
        <v>5</v>
      </c>
      <c r="I791" t="s">
        <v>168</v>
      </c>
      <c r="J791" t="s">
        <v>50</v>
      </c>
      <c r="K791">
        <v>606192</v>
      </c>
      <c r="M791">
        <v>104.06</v>
      </c>
      <c r="N791">
        <v>191</v>
      </c>
      <c r="O791">
        <v>127</v>
      </c>
      <c r="P791">
        <v>5.5118110236220472E-2</v>
      </c>
      <c r="Q791">
        <v>7</v>
      </c>
      <c r="R791">
        <v>103.6</v>
      </c>
      <c r="S791">
        <v>161</v>
      </c>
      <c r="T791">
        <v>104</v>
      </c>
      <c r="U791" s="5">
        <v>4.807692307692308E-2</v>
      </c>
      <c r="V791">
        <v>5</v>
      </c>
      <c r="W791">
        <v>0.27586206896551702</v>
      </c>
      <c r="X791">
        <v>8.8669950738916203E-2</v>
      </c>
      <c r="Y791">
        <v>337</v>
      </c>
      <c r="Z791">
        <v>10</v>
      </c>
      <c r="AA791">
        <v>33.700000000000003</v>
      </c>
      <c r="AB791">
        <v>0.34821428571428498</v>
      </c>
      <c r="AC791">
        <v>0.11607142857142801</v>
      </c>
      <c r="AD791">
        <v>181</v>
      </c>
      <c r="AE791">
        <v>7</v>
      </c>
      <c r="AF791">
        <v>25.857142857142858</v>
      </c>
      <c r="AG791" s="3">
        <v>44737</v>
      </c>
    </row>
    <row r="792" spans="1:34" hidden="1" x14ac:dyDescent="0.25">
      <c r="A792" t="s">
        <v>14</v>
      </c>
      <c r="B792" t="s">
        <v>27</v>
      </c>
      <c r="C792" t="s">
        <v>259</v>
      </c>
      <c r="D792" t="s">
        <v>63</v>
      </c>
      <c r="E792">
        <v>579328</v>
      </c>
      <c r="F792" t="s">
        <v>51</v>
      </c>
      <c r="G792">
        <v>1.12632</v>
      </c>
      <c r="H792">
        <v>7</v>
      </c>
      <c r="I792" t="s">
        <v>271</v>
      </c>
      <c r="J792" t="s">
        <v>38</v>
      </c>
      <c r="K792">
        <v>605170</v>
      </c>
      <c r="M792">
        <v>102.16</v>
      </c>
      <c r="N792">
        <v>115</v>
      </c>
      <c r="O792">
        <v>75</v>
      </c>
      <c r="P792">
        <v>6.6666666666666666E-2</v>
      </c>
      <c r="Q792">
        <v>5</v>
      </c>
      <c r="R792">
        <v>102.9</v>
      </c>
      <c r="S792">
        <v>50</v>
      </c>
      <c r="T792">
        <v>29</v>
      </c>
      <c r="U792" s="5">
        <v>0.10344827586206896</v>
      </c>
      <c r="V792">
        <v>3</v>
      </c>
      <c r="W792">
        <v>0.25342465753424598</v>
      </c>
      <c r="X792">
        <v>0.184931506849315</v>
      </c>
      <c r="Y792">
        <v>243</v>
      </c>
      <c r="Z792">
        <v>11</v>
      </c>
      <c r="AA792">
        <v>22.09090909090909</v>
      </c>
      <c r="AB792">
        <v>0.25688073394495398</v>
      </c>
      <c r="AC792">
        <v>0.18348623853210999</v>
      </c>
      <c r="AD792">
        <v>191</v>
      </c>
      <c r="AE792">
        <v>9</v>
      </c>
      <c r="AF792">
        <v>21.222222222222221</v>
      </c>
      <c r="AG792" s="3">
        <v>44737</v>
      </c>
    </row>
    <row r="793" spans="1:34" hidden="1" x14ac:dyDescent="0.25">
      <c r="A793" t="s">
        <v>27</v>
      </c>
      <c r="B793" t="s">
        <v>14</v>
      </c>
      <c r="C793" t="s">
        <v>318</v>
      </c>
      <c r="D793" t="s">
        <v>50</v>
      </c>
      <c r="E793">
        <v>669203</v>
      </c>
      <c r="F793" t="s">
        <v>61</v>
      </c>
      <c r="G793">
        <v>1.12632</v>
      </c>
      <c r="H793">
        <v>3</v>
      </c>
      <c r="I793" t="s">
        <v>166</v>
      </c>
      <c r="J793" t="s">
        <v>50</v>
      </c>
      <c r="K793">
        <v>665489</v>
      </c>
      <c r="M793">
        <v>108.12</v>
      </c>
      <c r="N793">
        <v>295</v>
      </c>
      <c r="O793">
        <v>210</v>
      </c>
      <c r="P793">
        <v>8.0952380952380956E-2</v>
      </c>
      <c r="Q793">
        <v>17</v>
      </c>
      <c r="R793">
        <v>107.78</v>
      </c>
      <c r="S793">
        <v>253</v>
      </c>
      <c r="T793">
        <v>175</v>
      </c>
      <c r="U793" s="5">
        <v>7.4285714285714288E-2</v>
      </c>
      <c r="V793">
        <v>13</v>
      </c>
      <c r="W793">
        <v>0.27586206896551702</v>
      </c>
      <c r="X793">
        <v>8.8669950738916203E-2</v>
      </c>
      <c r="Y793">
        <v>337</v>
      </c>
      <c r="Z793">
        <v>10</v>
      </c>
      <c r="AA793">
        <v>33.700000000000003</v>
      </c>
      <c r="AB793">
        <v>0.34821428571428498</v>
      </c>
      <c r="AC793">
        <v>0.11607142857142801</v>
      </c>
      <c r="AD793">
        <v>181</v>
      </c>
      <c r="AE793">
        <v>7</v>
      </c>
      <c r="AF793">
        <v>25.857142857142858</v>
      </c>
      <c r="AG793" s="3">
        <v>44737</v>
      </c>
    </row>
    <row r="794" spans="1:34" hidden="1" x14ac:dyDescent="0.25">
      <c r="A794" t="s">
        <v>14</v>
      </c>
      <c r="B794" t="s">
        <v>27</v>
      </c>
      <c r="C794" t="s">
        <v>259</v>
      </c>
      <c r="D794" t="s">
        <v>63</v>
      </c>
      <c r="E794">
        <v>579328</v>
      </c>
      <c r="F794" t="s">
        <v>51</v>
      </c>
      <c r="G794">
        <v>1.12632</v>
      </c>
      <c r="H794">
        <v>2</v>
      </c>
      <c r="I794" t="s">
        <v>270</v>
      </c>
      <c r="J794" t="s">
        <v>50</v>
      </c>
      <c r="K794">
        <v>642715</v>
      </c>
      <c r="M794">
        <v>102.62</v>
      </c>
      <c r="N794">
        <v>214</v>
      </c>
      <c r="O794">
        <v>135</v>
      </c>
      <c r="P794">
        <v>0.1111111111111111</v>
      </c>
      <c r="Q794">
        <v>15</v>
      </c>
      <c r="R794">
        <v>104.4</v>
      </c>
      <c r="S794">
        <v>53</v>
      </c>
      <c r="T794">
        <v>33</v>
      </c>
      <c r="U794" s="5">
        <v>9.0909090909090912E-2</v>
      </c>
      <c r="V794">
        <v>3</v>
      </c>
      <c r="W794">
        <v>0.25342465753424598</v>
      </c>
      <c r="X794">
        <v>0.184931506849315</v>
      </c>
      <c r="Y794">
        <v>243</v>
      </c>
      <c r="Z794">
        <v>11</v>
      </c>
      <c r="AA794">
        <v>22.09090909090909</v>
      </c>
      <c r="AB794">
        <v>0.25688073394495398</v>
      </c>
      <c r="AC794">
        <v>0.18348623853210999</v>
      </c>
      <c r="AD794">
        <v>191</v>
      </c>
      <c r="AE794">
        <v>9</v>
      </c>
      <c r="AF794">
        <v>21.222222222222221</v>
      </c>
      <c r="AG794" s="3">
        <v>44737</v>
      </c>
    </row>
    <row r="795" spans="1:34" hidden="1" x14ac:dyDescent="0.25">
      <c r="A795" t="s">
        <v>10</v>
      </c>
      <c r="B795" t="s">
        <v>17</v>
      </c>
      <c r="C795" t="s">
        <v>124</v>
      </c>
      <c r="D795" t="s">
        <v>50</v>
      </c>
      <c r="E795">
        <v>543037</v>
      </c>
      <c r="F795" t="s">
        <v>61</v>
      </c>
      <c r="G795">
        <v>1.1352000000000002</v>
      </c>
      <c r="H795">
        <v>4</v>
      </c>
      <c r="I795" t="s">
        <v>67</v>
      </c>
      <c r="J795" t="s">
        <v>63</v>
      </c>
      <c r="K795">
        <v>670541</v>
      </c>
      <c r="M795">
        <v>106.56</v>
      </c>
      <c r="N795">
        <v>263</v>
      </c>
      <c r="O795">
        <v>187</v>
      </c>
      <c r="P795">
        <v>0.11764705882352941</v>
      </c>
      <c r="Q795">
        <v>22</v>
      </c>
      <c r="R795">
        <v>106.86</v>
      </c>
      <c r="S795">
        <v>170</v>
      </c>
      <c r="T795">
        <v>129</v>
      </c>
      <c r="U795" s="5">
        <v>0.14728682170542637</v>
      </c>
      <c r="V795">
        <v>19</v>
      </c>
      <c r="W795">
        <v>0.29292929292929198</v>
      </c>
      <c r="X795">
        <v>0.10606060606060599</v>
      </c>
      <c r="Y795">
        <v>323</v>
      </c>
      <c r="Z795">
        <v>11</v>
      </c>
      <c r="AA795">
        <v>29.363636363636363</v>
      </c>
      <c r="AB795">
        <v>0.41095890410958902</v>
      </c>
      <c r="AC795">
        <v>0.164383561643835</v>
      </c>
      <c r="AD795">
        <v>140</v>
      </c>
      <c r="AE795">
        <v>5</v>
      </c>
      <c r="AF795">
        <v>28</v>
      </c>
      <c r="AG795" s="3">
        <v>44737</v>
      </c>
    </row>
    <row r="796" spans="1:34" hidden="1" x14ac:dyDescent="0.25">
      <c r="A796" t="s">
        <v>17</v>
      </c>
      <c r="B796" t="s">
        <v>10</v>
      </c>
      <c r="C796" t="s">
        <v>134</v>
      </c>
      <c r="D796" t="s">
        <v>50</v>
      </c>
      <c r="E796">
        <v>664353</v>
      </c>
      <c r="F796" t="s">
        <v>51</v>
      </c>
      <c r="G796">
        <v>1.02918</v>
      </c>
      <c r="H796">
        <v>2</v>
      </c>
      <c r="I796" t="s">
        <v>254</v>
      </c>
      <c r="J796" t="s">
        <v>50</v>
      </c>
      <c r="K796">
        <v>592450</v>
      </c>
      <c r="L796">
        <v>2.4</v>
      </c>
      <c r="M796">
        <v>107.7</v>
      </c>
      <c r="N796">
        <v>306</v>
      </c>
      <c r="O796">
        <v>199</v>
      </c>
      <c r="P796">
        <v>0.1407035175879397</v>
      </c>
      <c r="Q796">
        <v>28</v>
      </c>
      <c r="R796">
        <v>107.86</v>
      </c>
      <c r="S796">
        <v>215</v>
      </c>
      <c r="T796">
        <v>149</v>
      </c>
      <c r="U796" s="5">
        <v>0.14093959731543623</v>
      </c>
      <c r="V796">
        <v>21</v>
      </c>
      <c r="W796">
        <v>0.29083665338645398</v>
      </c>
      <c r="X796">
        <v>0.143426294820717</v>
      </c>
      <c r="Y796">
        <v>324</v>
      </c>
      <c r="Z796">
        <v>14</v>
      </c>
      <c r="AA796">
        <v>23.142857142857142</v>
      </c>
      <c r="AB796">
        <v>0.25874125874125797</v>
      </c>
      <c r="AC796">
        <v>0.15384615384615299</v>
      </c>
      <c r="AD796">
        <v>180</v>
      </c>
      <c r="AE796">
        <v>11</v>
      </c>
      <c r="AF796">
        <v>16.363636363636363</v>
      </c>
      <c r="AG796" s="3">
        <v>44738</v>
      </c>
      <c r="AH796">
        <v>1</v>
      </c>
    </row>
    <row r="797" spans="1:34" hidden="1" x14ac:dyDescent="0.25">
      <c r="A797" t="s">
        <v>27</v>
      </c>
      <c r="B797" t="s">
        <v>14</v>
      </c>
      <c r="C797" t="s">
        <v>305</v>
      </c>
      <c r="D797" t="s">
        <v>50</v>
      </c>
      <c r="E797">
        <v>592346</v>
      </c>
      <c r="F797" t="s">
        <v>51</v>
      </c>
      <c r="G797">
        <v>1.12632</v>
      </c>
      <c r="H797">
        <v>5</v>
      </c>
      <c r="I797" t="s">
        <v>167</v>
      </c>
      <c r="J797" t="s">
        <v>50</v>
      </c>
      <c r="K797">
        <v>672386</v>
      </c>
      <c r="L797">
        <v>5.2</v>
      </c>
      <c r="M797">
        <v>103.28</v>
      </c>
      <c r="N797">
        <v>231</v>
      </c>
      <c r="O797">
        <v>178</v>
      </c>
      <c r="P797">
        <v>5.6179775280898875E-2</v>
      </c>
      <c r="Q797">
        <v>10</v>
      </c>
      <c r="R797">
        <v>104.5</v>
      </c>
      <c r="S797">
        <v>182</v>
      </c>
      <c r="T797">
        <v>138</v>
      </c>
      <c r="U797" s="5">
        <v>5.7971014492753624E-2</v>
      </c>
      <c r="V797">
        <v>8</v>
      </c>
      <c r="W797">
        <v>0.28846153846153799</v>
      </c>
      <c r="X797">
        <v>0.115384615384615</v>
      </c>
      <c r="Y797">
        <v>64</v>
      </c>
      <c r="Z797">
        <v>4</v>
      </c>
      <c r="AA797">
        <v>16</v>
      </c>
      <c r="AB797">
        <v>0.26470588235294101</v>
      </c>
      <c r="AC797">
        <v>0.11764705882352899</v>
      </c>
      <c r="AD797">
        <v>42</v>
      </c>
      <c r="AE797">
        <v>3</v>
      </c>
      <c r="AF797">
        <v>14</v>
      </c>
      <c r="AG797" s="3">
        <v>44738</v>
      </c>
      <c r="AH797">
        <v>1</v>
      </c>
    </row>
    <row r="798" spans="1:34" hidden="1" x14ac:dyDescent="0.25">
      <c r="A798" t="s">
        <v>3</v>
      </c>
      <c r="B798" t="s">
        <v>7</v>
      </c>
      <c r="C798" t="s">
        <v>295</v>
      </c>
      <c r="D798" t="s">
        <v>50</v>
      </c>
      <c r="E798">
        <v>650644</v>
      </c>
      <c r="F798" t="s">
        <v>61</v>
      </c>
      <c r="G798">
        <v>1.31328</v>
      </c>
      <c r="H798">
        <v>5</v>
      </c>
      <c r="I798" t="s">
        <v>298</v>
      </c>
      <c r="J798" t="s">
        <v>63</v>
      </c>
      <c r="K798">
        <v>657077</v>
      </c>
      <c r="M798">
        <v>101.62</v>
      </c>
      <c r="N798">
        <v>280</v>
      </c>
      <c r="O798">
        <v>232</v>
      </c>
      <c r="P798">
        <v>2.1551724137931036E-2</v>
      </c>
      <c r="Q798">
        <v>5</v>
      </c>
      <c r="R798">
        <v>102.14</v>
      </c>
      <c r="S798">
        <v>209</v>
      </c>
      <c r="T798">
        <v>173</v>
      </c>
      <c r="U798" s="5">
        <v>2.8901734104046242E-2</v>
      </c>
      <c r="V798">
        <v>5</v>
      </c>
      <c r="W798">
        <v>0.29230769230769199</v>
      </c>
      <c r="X798">
        <v>0.13076923076923</v>
      </c>
      <c r="Y798">
        <v>186</v>
      </c>
      <c r="Z798">
        <v>6</v>
      </c>
      <c r="AA798">
        <v>31</v>
      </c>
      <c r="AB798">
        <v>0.26785714285714202</v>
      </c>
      <c r="AC798">
        <v>0.107142857142857</v>
      </c>
      <c r="AD798">
        <v>82</v>
      </c>
      <c r="AE798">
        <v>2</v>
      </c>
      <c r="AF798">
        <v>41</v>
      </c>
      <c r="AG798" s="3">
        <v>44738</v>
      </c>
    </row>
    <row r="799" spans="1:34" hidden="1" x14ac:dyDescent="0.25">
      <c r="A799" t="s">
        <v>27</v>
      </c>
      <c r="B799" t="s">
        <v>14</v>
      </c>
      <c r="C799" t="s">
        <v>305</v>
      </c>
      <c r="D799" t="s">
        <v>50</v>
      </c>
      <c r="E799">
        <v>592346</v>
      </c>
      <c r="F799" t="s">
        <v>51</v>
      </c>
      <c r="G799">
        <v>1.12632</v>
      </c>
      <c r="H799">
        <v>3</v>
      </c>
      <c r="I799" t="s">
        <v>165</v>
      </c>
      <c r="J799" t="s">
        <v>50</v>
      </c>
      <c r="K799">
        <v>666182</v>
      </c>
      <c r="M799">
        <v>103.8</v>
      </c>
      <c r="N799">
        <v>320</v>
      </c>
      <c r="O799">
        <v>221</v>
      </c>
      <c r="P799">
        <v>5.4298642533936653E-2</v>
      </c>
      <c r="Q799">
        <v>12</v>
      </c>
      <c r="R799">
        <v>104.14</v>
      </c>
      <c r="S799">
        <v>273</v>
      </c>
      <c r="T799">
        <v>191</v>
      </c>
      <c r="U799" s="5">
        <v>5.2356020942408377E-2</v>
      </c>
      <c r="V799">
        <v>10</v>
      </c>
      <c r="W799">
        <v>0.28846153846153799</v>
      </c>
      <c r="X799">
        <v>0.115384615384615</v>
      </c>
      <c r="Y799">
        <v>64</v>
      </c>
      <c r="Z799">
        <v>4</v>
      </c>
      <c r="AA799">
        <v>16</v>
      </c>
      <c r="AB799">
        <v>0.26470588235294101</v>
      </c>
      <c r="AC799">
        <v>0.11764705882352899</v>
      </c>
      <c r="AD799">
        <v>42</v>
      </c>
      <c r="AE799">
        <v>3</v>
      </c>
      <c r="AF799">
        <v>14</v>
      </c>
      <c r="AG799" s="3">
        <v>44738</v>
      </c>
    </row>
    <row r="800" spans="1:34" hidden="1" x14ac:dyDescent="0.25">
      <c r="A800" t="s">
        <v>14</v>
      </c>
      <c r="B800" t="s">
        <v>27</v>
      </c>
      <c r="C800" t="s">
        <v>161</v>
      </c>
      <c r="D800" t="s">
        <v>50</v>
      </c>
      <c r="E800">
        <v>621244</v>
      </c>
      <c r="F800" t="s">
        <v>51</v>
      </c>
      <c r="G800">
        <v>1.06704</v>
      </c>
      <c r="H800">
        <v>1</v>
      </c>
      <c r="I800" t="s">
        <v>181</v>
      </c>
      <c r="J800" t="s">
        <v>63</v>
      </c>
      <c r="K800">
        <v>592885</v>
      </c>
      <c r="M800">
        <v>103.96</v>
      </c>
      <c r="N800">
        <v>313</v>
      </c>
      <c r="O800">
        <v>199</v>
      </c>
      <c r="P800">
        <v>3.5175879396984924E-2</v>
      </c>
      <c r="Q800">
        <v>7</v>
      </c>
      <c r="R800">
        <v>104.24</v>
      </c>
      <c r="S800">
        <v>218</v>
      </c>
      <c r="T800">
        <v>132</v>
      </c>
      <c r="U800" s="5">
        <v>3.787878787878788E-2</v>
      </c>
      <c r="V800">
        <v>5</v>
      </c>
      <c r="W800">
        <v>0.27777777777777701</v>
      </c>
      <c r="X800">
        <v>0.134920634920634</v>
      </c>
      <c r="Y800">
        <v>341</v>
      </c>
      <c r="Z800">
        <v>17</v>
      </c>
      <c r="AA800">
        <v>20.058823529411764</v>
      </c>
      <c r="AB800">
        <v>0.31578947368421001</v>
      </c>
      <c r="AC800">
        <v>0.16666666666666599</v>
      </c>
      <c r="AD800">
        <v>152</v>
      </c>
      <c r="AE800">
        <v>10</v>
      </c>
      <c r="AF800">
        <v>15.2</v>
      </c>
      <c r="AG800" s="3">
        <v>44738</v>
      </c>
    </row>
    <row r="801" spans="1:34" hidden="1" x14ac:dyDescent="0.25">
      <c r="A801" t="s">
        <v>26</v>
      </c>
      <c r="B801" t="s">
        <v>28</v>
      </c>
      <c r="C801" t="s">
        <v>304</v>
      </c>
      <c r="D801" t="s">
        <v>50</v>
      </c>
      <c r="E801">
        <v>676194</v>
      </c>
      <c r="F801" t="s">
        <v>51</v>
      </c>
      <c r="G801">
        <v>0.93194999999999995</v>
      </c>
      <c r="H801">
        <v>4</v>
      </c>
      <c r="I801" t="s">
        <v>113</v>
      </c>
      <c r="J801" t="s">
        <v>63</v>
      </c>
      <c r="K801">
        <v>608369</v>
      </c>
      <c r="M801">
        <v>102.7</v>
      </c>
      <c r="N801">
        <v>300</v>
      </c>
      <c r="O801">
        <v>220</v>
      </c>
      <c r="P801">
        <v>6.8181818181818177E-2</v>
      </c>
      <c r="Q801">
        <v>15</v>
      </c>
      <c r="R801">
        <v>103.46</v>
      </c>
      <c r="S801">
        <v>210</v>
      </c>
      <c r="T801">
        <v>153</v>
      </c>
      <c r="U801" s="5">
        <v>5.8823529411764705E-2</v>
      </c>
      <c r="V801">
        <v>9</v>
      </c>
      <c r="W801">
        <v>0.25806451612903197</v>
      </c>
      <c r="X801">
        <v>0.16129032258064499</v>
      </c>
      <c r="Y801">
        <v>75</v>
      </c>
      <c r="Z801">
        <v>3</v>
      </c>
      <c r="AA801">
        <v>25</v>
      </c>
      <c r="AB801">
        <v>0.4</v>
      </c>
      <c r="AC801">
        <v>0.233333333333333</v>
      </c>
      <c r="AD801">
        <v>36</v>
      </c>
      <c r="AE801">
        <v>0</v>
      </c>
      <c r="AF801">
        <v>0</v>
      </c>
      <c r="AG801" s="3">
        <v>44738</v>
      </c>
    </row>
    <row r="802" spans="1:34" hidden="1" x14ac:dyDescent="0.25">
      <c r="A802" t="s">
        <v>0</v>
      </c>
      <c r="B802" t="s">
        <v>9</v>
      </c>
      <c r="C802" t="s">
        <v>133</v>
      </c>
      <c r="D802" t="s">
        <v>50</v>
      </c>
      <c r="E802">
        <v>689225</v>
      </c>
      <c r="F802" t="s">
        <v>51</v>
      </c>
      <c r="G802">
        <v>0.95350999999999997</v>
      </c>
      <c r="H802">
        <v>5</v>
      </c>
      <c r="I802" t="s">
        <v>263</v>
      </c>
      <c r="J802" t="s">
        <v>63</v>
      </c>
      <c r="K802">
        <v>444482</v>
      </c>
      <c r="M802">
        <v>103.12</v>
      </c>
      <c r="N802">
        <v>234</v>
      </c>
      <c r="O802">
        <v>157</v>
      </c>
      <c r="P802">
        <v>5.7324840764331211E-2</v>
      </c>
      <c r="Q802">
        <v>9</v>
      </c>
      <c r="R802">
        <v>104.16</v>
      </c>
      <c r="S802">
        <v>199</v>
      </c>
      <c r="T802">
        <v>137</v>
      </c>
      <c r="U802" s="5">
        <v>6.569343065693431E-2</v>
      </c>
      <c r="V802">
        <v>9</v>
      </c>
      <c r="W802">
        <v>0.334975369458128</v>
      </c>
      <c r="X802">
        <v>0.182266009852216</v>
      </c>
      <c r="Y802">
        <v>266</v>
      </c>
      <c r="Z802">
        <v>14</v>
      </c>
      <c r="AA802">
        <v>19</v>
      </c>
      <c r="AB802">
        <v>0.31460674157303298</v>
      </c>
      <c r="AC802">
        <v>0.112359550561797</v>
      </c>
      <c r="AD802">
        <v>119</v>
      </c>
      <c r="AE802">
        <v>4</v>
      </c>
      <c r="AF802">
        <v>29.75</v>
      </c>
      <c r="AG802" s="3">
        <v>44738</v>
      </c>
    </row>
    <row r="803" spans="1:34" hidden="1" x14ac:dyDescent="0.25">
      <c r="A803" t="s">
        <v>22</v>
      </c>
      <c r="B803" t="s">
        <v>11</v>
      </c>
      <c r="C803" t="s">
        <v>222</v>
      </c>
      <c r="D803" t="s">
        <v>63</v>
      </c>
      <c r="E803">
        <v>660761</v>
      </c>
      <c r="F803" t="s">
        <v>61</v>
      </c>
      <c r="G803">
        <v>1.0264800000000001</v>
      </c>
      <c r="H803">
        <v>3</v>
      </c>
      <c r="I803" t="s">
        <v>76</v>
      </c>
      <c r="J803" t="s">
        <v>50</v>
      </c>
      <c r="K803">
        <v>553993</v>
      </c>
      <c r="M803">
        <v>102.44</v>
      </c>
      <c r="N803">
        <v>312</v>
      </c>
      <c r="O803">
        <v>173</v>
      </c>
      <c r="P803">
        <v>7.5144508670520235E-2</v>
      </c>
      <c r="Q803">
        <v>13</v>
      </c>
      <c r="R803">
        <v>102.3</v>
      </c>
      <c r="S803">
        <v>75</v>
      </c>
      <c r="T803">
        <v>38</v>
      </c>
      <c r="U803" s="5">
        <v>5.2631578947368418E-2</v>
      </c>
      <c r="V803">
        <v>2</v>
      </c>
      <c r="W803">
        <v>0.29292929292929198</v>
      </c>
      <c r="X803">
        <v>0.13131313131313099</v>
      </c>
      <c r="Y803">
        <v>150</v>
      </c>
      <c r="Z803">
        <v>5</v>
      </c>
      <c r="AA803">
        <v>30</v>
      </c>
      <c r="AB803">
        <v>0.33333333333333298</v>
      </c>
      <c r="AC803">
        <v>0.16666666666666599</v>
      </c>
      <c r="AD803">
        <v>121</v>
      </c>
      <c r="AE803">
        <v>5</v>
      </c>
      <c r="AF803">
        <v>24.2</v>
      </c>
      <c r="AG803" s="3">
        <v>44738</v>
      </c>
    </row>
    <row r="804" spans="1:34" hidden="1" x14ac:dyDescent="0.25">
      <c r="A804" t="s">
        <v>3</v>
      </c>
      <c r="B804" t="s">
        <v>7</v>
      </c>
      <c r="C804" t="s">
        <v>295</v>
      </c>
      <c r="D804" t="s">
        <v>50</v>
      </c>
      <c r="E804">
        <v>650644</v>
      </c>
      <c r="F804" t="s">
        <v>61</v>
      </c>
      <c r="G804">
        <v>1.31328</v>
      </c>
      <c r="H804">
        <v>7</v>
      </c>
      <c r="I804" t="s">
        <v>299</v>
      </c>
      <c r="J804" t="s">
        <v>63</v>
      </c>
      <c r="K804">
        <v>614173</v>
      </c>
      <c r="M804">
        <v>104.56</v>
      </c>
      <c r="N804">
        <v>155</v>
      </c>
      <c r="O804">
        <v>96</v>
      </c>
      <c r="P804">
        <v>3.125E-2</v>
      </c>
      <c r="Q804">
        <v>3</v>
      </c>
      <c r="R804">
        <v>104.72</v>
      </c>
      <c r="S804">
        <v>133</v>
      </c>
      <c r="T804">
        <v>82</v>
      </c>
      <c r="U804" s="5">
        <v>2.4390243902439025E-2</v>
      </c>
      <c r="V804">
        <v>2</v>
      </c>
      <c r="W804">
        <v>0.29230769230769199</v>
      </c>
      <c r="X804">
        <v>0.13076923076923</v>
      </c>
      <c r="Y804">
        <v>186</v>
      </c>
      <c r="Z804">
        <v>6</v>
      </c>
      <c r="AA804">
        <v>31</v>
      </c>
      <c r="AB804">
        <v>0.26785714285714202</v>
      </c>
      <c r="AC804">
        <v>0.107142857142857</v>
      </c>
      <c r="AD804">
        <v>82</v>
      </c>
      <c r="AE804">
        <v>2</v>
      </c>
      <c r="AF804">
        <v>41</v>
      </c>
      <c r="AG804" s="3">
        <v>44738</v>
      </c>
    </row>
    <row r="805" spans="1:34" hidden="1" x14ac:dyDescent="0.25">
      <c r="A805" t="s">
        <v>7</v>
      </c>
      <c r="B805" t="s">
        <v>3</v>
      </c>
      <c r="C805" t="s">
        <v>300</v>
      </c>
      <c r="D805" t="s">
        <v>63</v>
      </c>
      <c r="E805">
        <v>448179</v>
      </c>
      <c r="F805" t="s">
        <v>51</v>
      </c>
      <c r="G805">
        <v>1.1916799999999999</v>
      </c>
      <c r="H805">
        <v>4</v>
      </c>
      <c r="I805" t="s">
        <v>176</v>
      </c>
      <c r="J805" t="s">
        <v>50</v>
      </c>
      <c r="K805">
        <v>614177</v>
      </c>
      <c r="M805">
        <v>103.18</v>
      </c>
      <c r="N805">
        <v>166</v>
      </c>
      <c r="O805">
        <v>87</v>
      </c>
      <c r="P805">
        <v>4.5977011494252873E-2</v>
      </c>
      <c r="Q805">
        <v>4</v>
      </c>
      <c r="R805">
        <v>102.979999999999</v>
      </c>
      <c r="S805">
        <v>43</v>
      </c>
      <c r="T805">
        <v>25</v>
      </c>
      <c r="U805" s="5">
        <v>0</v>
      </c>
      <c r="V805">
        <v>0</v>
      </c>
      <c r="W805">
        <v>0.27</v>
      </c>
      <c r="X805">
        <v>0.13500000000000001</v>
      </c>
      <c r="Y805">
        <v>276</v>
      </c>
      <c r="Z805">
        <v>8</v>
      </c>
      <c r="AA805">
        <v>34.5</v>
      </c>
      <c r="AB805">
        <v>0.27167630057803399</v>
      </c>
      <c r="AC805">
        <v>0.13872832369942101</v>
      </c>
      <c r="AD805">
        <v>234</v>
      </c>
      <c r="AE805">
        <v>7</v>
      </c>
      <c r="AF805">
        <v>33.428571428571431</v>
      </c>
      <c r="AG805" s="3">
        <v>44738</v>
      </c>
    </row>
    <row r="806" spans="1:34" hidden="1" x14ac:dyDescent="0.25">
      <c r="A806" t="s">
        <v>27</v>
      </c>
      <c r="B806" t="s">
        <v>14</v>
      </c>
      <c r="C806" t="s">
        <v>305</v>
      </c>
      <c r="D806" t="s">
        <v>50</v>
      </c>
      <c r="E806">
        <v>592346</v>
      </c>
      <c r="F806" t="s">
        <v>51</v>
      </c>
      <c r="G806">
        <v>1.12632</v>
      </c>
      <c r="H806">
        <v>2</v>
      </c>
      <c r="I806" t="s">
        <v>225</v>
      </c>
      <c r="J806" t="s">
        <v>50</v>
      </c>
      <c r="K806">
        <v>543807</v>
      </c>
      <c r="M806">
        <v>102.3</v>
      </c>
      <c r="N806">
        <v>274</v>
      </c>
      <c r="O806">
        <v>185</v>
      </c>
      <c r="P806">
        <v>7.0270270270270274E-2</v>
      </c>
      <c r="Q806">
        <v>13</v>
      </c>
      <c r="R806">
        <v>102</v>
      </c>
      <c r="S806">
        <v>222</v>
      </c>
      <c r="T806">
        <v>152</v>
      </c>
      <c r="U806" s="5">
        <v>7.2368421052631582E-2</v>
      </c>
      <c r="V806">
        <v>11</v>
      </c>
      <c r="W806">
        <v>0.28846153846153799</v>
      </c>
      <c r="X806">
        <v>0.115384615384615</v>
      </c>
      <c r="Y806">
        <v>64</v>
      </c>
      <c r="Z806">
        <v>4</v>
      </c>
      <c r="AA806">
        <v>16</v>
      </c>
      <c r="AB806">
        <v>0.26470588235294101</v>
      </c>
      <c r="AC806">
        <v>0.11764705882352899</v>
      </c>
      <c r="AD806">
        <v>42</v>
      </c>
      <c r="AE806">
        <v>3</v>
      </c>
      <c r="AF806">
        <v>14</v>
      </c>
      <c r="AG806" s="3">
        <v>44738</v>
      </c>
    </row>
    <row r="807" spans="1:34" hidden="1" x14ac:dyDescent="0.25">
      <c r="A807" t="s">
        <v>17</v>
      </c>
      <c r="B807" t="s">
        <v>10</v>
      </c>
      <c r="C807" t="s">
        <v>134</v>
      </c>
      <c r="D807" t="s">
        <v>50</v>
      </c>
      <c r="E807">
        <v>664353</v>
      </c>
      <c r="F807" t="s">
        <v>51</v>
      </c>
      <c r="G807">
        <v>1.02918</v>
      </c>
      <c r="H807">
        <v>4</v>
      </c>
      <c r="I807" t="s">
        <v>255</v>
      </c>
      <c r="J807" t="s">
        <v>50</v>
      </c>
      <c r="K807">
        <v>519317</v>
      </c>
      <c r="L807">
        <v>3.3</v>
      </c>
      <c r="M807">
        <v>111.32</v>
      </c>
      <c r="N807">
        <v>245</v>
      </c>
      <c r="O807">
        <v>150</v>
      </c>
      <c r="P807">
        <v>0.11333333333333333</v>
      </c>
      <c r="Q807">
        <v>17</v>
      </c>
      <c r="R807">
        <v>111.16</v>
      </c>
      <c r="S807">
        <v>175</v>
      </c>
      <c r="T807">
        <v>105</v>
      </c>
      <c r="U807" s="5">
        <v>0.12380952380952381</v>
      </c>
      <c r="V807">
        <v>13</v>
      </c>
      <c r="W807">
        <v>0.29083665338645398</v>
      </c>
      <c r="X807">
        <v>0.143426294820717</v>
      </c>
      <c r="Y807">
        <v>324</v>
      </c>
      <c r="Z807">
        <v>14</v>
      </c>
      <c r="AA807">
        <v>23.142857142857142</v>
      </c>
      <c r="AB807">
        <v>0.25874125874125797</v>
      </c>
      <c r="AC807">
        <v>0.15384615384615299</v>
      </c>
      <c r="AD807">
        <v>180</v>
      </c>
      <c r="AE807">
        <v>11</v>
      </c>
      <c r="AF807">
        <v>16.363636363636363</v>
      </c>
      <c r="AG807" s="3">
        <v>44738</v>
      </c>
      <c r="AH807">
        <v>1</v>
      </c>
    </row>
    <row r="808" spans="1:34" hidden="1" x14ac:dyDescent="0.25">
      <c r="A808" t="s">
        <v>25</v>
      </c>
      <c r="B808" t="s">
        <v>20</v>
      </c>
      <c r="C808" t="s">
        <v>303</v>
      </c>
      <c r="D808" t="s">
        <v>50</v>
      </c>
      <c r="E808">
        <v>672710</v>
      </c>
      <c r="F808" t="s">
        <v>51</v>
      </c>
      <c r="G808">
        <v>0.90544999999999998</v>
      </c>
      <c r="H808">
        <v>6</v>
      </c>
      <c r="I808" t="s">
        <v>80</v>
      </c>
      <c r="J808" t="s">
        <v>50</v>
      </c>
      <c r="K808">
        <v>623912</v>
      </c>
      <c r="M808">
        <v>104.039999999999</v>
      </c>
      <c r="N808">
        <v>186</v>
      </c>
      <c r="O808">
        <v>150</v>
      </c>
      <c r="P808">
        <v>0.02</v>
      </c>
      <c r="Q808">
        <v>3</v>
      </c>
      <c r="R808">
        <v>104.3</v>
      </c>
      <c r="S808">
        <v>123</v>
      </c>
      <c r="T808">
        <v>101</v>
      </c>
      <c r="U808" s="5">
        <v>1.9801980198019802E-2</v>
      </c>
      <c r="V808">
        <v>2</v>
      </c>
      <c r="W808">
        <v>0.25</v>
      </c>
      <c r="X808">
        <v>0.15</v>
      </c>
      <c r="Y808">
        <v>183</v>
      </c>
      <c r="Z808">
        <v>5</v>
      </c>
      <c r="AA808">
        <v>36.6</v>
      </c>
      <c r="AB808">
        <v>0.27586206896551702</v>
      </c>
      <c r="AC808">
        <v>0.15517241379310301</v>
      </c>
      <c r="AD808">
        <v>94</v>
      </c>
      <c r="AE808">
        <v>3</v>
      </c>
      <c r="AF808">
        <v>31.333333333333332</v>
      </c>
      <c r="AG808" s="3">
        <v>44738</v>
      </c>
    </row>
    <row r="809" spans="1:34" hidden="1" x14ac:dyDescent="0.25">
      <c r="A809" t="s">
        <v>3</v>
      </c>
      <c r="B809" t="s">
        <v>7</v>
      </c>
      <c r="C809" t="s">
        <v>295</v>
      </c>
      <c r="D809" t="s">
        <v>50</v>
      </c>
      <c r="E809">
        <v>650644</v>
      </c>
      <c r="F809" t="s">
        <v>61</v>
      </c>
      <c r="G809">
        <v>1.1916799999999999</v>
      </c>
      <c r="H809">
        <v>3</v>
      </c>
      <c r="I809" t="s">
        <v>57</v>
      </c>
      <c r="J809" t="s">
        <v>50</v>
      </c>
      <c r="K809">
        <v>502110</v>
      </c>
      <c r="M809">
        <v>103.72</v>
      </c>
      <c r="N809">
        <v>278</v>
      </c>
      <c r="O809">
        <v>188</v>
      </c>
      <c r="P809">
        <v>4.2553191489361701E-2</v>
      </c>
      <c r="Q809">
        <v>8</v>
      </c>
      <c r="R809">
        <v>104.26</v>
      </c>
      <c r="S809">
        <v>222</v>
      </c>
      <c r="T809">
        <v>150</v>
      </c>
      <c r="U809" s="5">
        <v>0.04</v>
      </c>
      <c r="V809">
        <v>6</v>
      </c>
      <c r="W809">
        <v>0.29230769230769199</v>
      </c>
      <c r="X809">
        <v>0.13076923076923</v>
      </c>
      <c r="Y809">
        <v>186</v>
      </c>
      <c r="Z809">
        <v>6</v>
      </c>
      <c r="AA809">
        <v>31</v>
      </c>
      <c r="AB809">
        <v>0.31081081081081002</v>
      </c>
      <c r="AC809">
        <v>0.14864864864864799</v>
      </c>
      <c r="AD809">
        <v>104</v>
      </c>
      <c r="AE809">
        <v>4</v>
      </c>
      <c r="AF809">
        <v>26</v>
      </c>
      <c r="AG809" s="3">
        <v>44738</v>
      </c>
    </row>
    <row r="810" spans="1:34" hidden="1" x14ac:dyDescent="0.25">
      <c r="A810" t="s">
        <v>11</v>
      </c>
      <c r="B810" t="s">
        <v>22</v>
      </c>
      <c r="C810" t="s">
        <v>157</v>
      </c>
      <c r="D810" t="s">
        <v>63</v>
      </c>
      <c r="E810">
        <v>594835</v>
      </c>
      <c r="F810" t="s">
        <v>51</v>
      </c>
      <c r="G810">
        <v>1.2732300000000001</v>
      </c>
      <c r="H810">
        <v>5</v>
      </c>
      <c r="I810" t="s">
        <v>139</v>
      </c>
      <c r="J810" t="s">
        <v>63</v>
      </c>
      <c r="K810">
        <v>665120</v>
      </c>
      <c r="M810">
        <v>103</v>
      </c>
      <c r="N810">
        <v>276</v>
      </c>
      <c r="O810">
        <v>179</v>
      </c>
      <c r="P810">
        <v>7.2625698324022353E-2</v>
      </c>
      <c r="Q810">
        <v>13</v>
      </c>
      <c r="R810">
        <v>102.74</v>
      </c>
      <c r="S810">
        <v>73</v>
      </c>
      <c r="T810">
        <v>52</v>
      </c>
      <c r="U810" s="5">
        <v>3.8461538461538464E-2</v>
      </c>
      <c r="V810">
        <v>2</v>
      </c>
      <c r="W810">
        <v>0.260223048327137</v>
      </c>
      <c r="X810">
        <v>0.11524163568773201</v>
      </c>
      <c r="Y810">
        <v>347</v>
      </c>
      <c r="Z810">
        <v>14</v>
      </c>
      <c r="AA810">
        <v>24.785714285714285</v>
      </c>
      <c r="AB810">
        <v>0.2</v>
      </c>
      <c r="AC810">
        <v>0.12</v>
      </c>
      <c r="AD810">
        <v>68</v>
      </c>
      <c r="AE810">
        <v>3</v>
      </c>
      <c r="AF810">
        <v>22.666666666666668</v>
      </c>
      <c r="AG810" s="3">
        <v>44738</v>
      </c>
    </row>
    <row r="811" spans="1:34" hidden="1" x14ac:dyDescent="0.25">
      <c r="A811" t="s">
        <v>3</v>
      </c>
      <c r="B811" t="s">
        <v>7</v>
      </c>
      <c r="C811" t="s">
        <v>295</v>
      </c>
      <c r="D811" t="s">
        <v>50</v>
      </c>
      <c r="E811">
        <v>650644</v>
      </c>
      <c r="F811" t="s">
        <v>61</v>
      </c>
      <c r="G811">
        <v>1.31328</v>
      </c>
      <c r="H811">
        <v>1</v>
      </c>
      <c r="I811" t="s">
        <v>296</v>
      </c>
      <c r="J811" t="s">
        <v>63</v>
      </c>
      <c r="K811">
        <v>680776</v>
      </c>
      <c r="M811">
        <v>101.14</v>
      </c>
      <c r="N811">
        <v>57</v>
      </c>
      <c r="O811">
        <v>41</v>
      </c>
      <c r="P811">
        <v>0</v>
      </c>
      <c r="Q811">
        <v>0</v>
      </c>
      <c r="R811">
        <v>102.38</v>
      </c>
      <c r="S811">
        <v>45</v>
      </c>
      <c r="T811">
        <v>32</v>
      </c>
      <c r="U811" s="5">
        <v>0</v>
      </c>
      <c r="V811">
        <v>0</v>
      </c>
      <c r="W811">
        <v>0.29230769230769199</v>
      </c>
      <c r="X811">
        <v>0.13076923076923</v>
      </c>
      <c r="Y811">
        <v>186</v>
      </c>
      <c r="Z811">
        <v>6</v>
      </c>
      <c r="AA811">
        <v>31</v>
      </c>
      <c r="AB811">
        <v>0.26785714285714202</v>
      </c>
      <c r="AC811">
        <v>0.107142857142857</v>
      </c>
      <c r="AD811">
        <v>82</v>
      </c>
      <c r="AE811">
        <v>2</v>
      </c>
      <c r="AF811">
        <v>41</v>
      </c>
      <c r="AG811" s="3">
        <v>44738</v>
      </c>
    </row>
    <row r="812" spans="1:34" hidden="1" x14ac:dyDescent="0.25">
      <c r="A812" t="s">
        <v>25</v>
      </c>
      <c r="B812" t="s">
        <v>20</v>
      </c>
      <c r="C812" t="s">
        <v>303</v>
      </c>
      <c r="D812" t="s">
        <v>50</v>
      </c>
      <c r="E812">
        <v>672710</v>
      </c>
      <c r="F812" t="s">
        <v>51</v>
      </c>
      <c r="G812">
        <v>0.95519999999999994</v>
      </c>
      <c r="H812">
        <v>5</v>
      </c>
      <c r="I812" t="s">
        <v>162</v>
      </c>
      <c r="J812" t="s">
        <v>63</v>
      </c>
      <c r="K812">
        <v>596847</v>
      </c>
      <c r="M812">
        <v>102.1</v>
      </c>
      <c r="N812">
        <v>197</v>
      </c>
      <c r="O812">
        <v>115</v>
      </c>
      <c r="P812">
        <v>5.2173913043478258E-2</v>
      </c>
      <c r="Q812">
        <v>6</v>
      </c>
      <c r="R812">
        <v>102.22</v>
      </c>
      <c r="S812">
        <v>171</v>
      </c>
      <c r="T812">
        <v>99</v>
      </c>
      <c r="U812" s="5">
        <v>6.0606060606060608E-2</v>
      </c>
      <c r="V812">
        <v>6</v>
      </c>
      <c r="W812">
        <v>0.25</v>
      </c>
      <c r="X812">
        <v>0.15</v>
      </c>
      <c r="Y812">
        <v>183</v>
      </c>
      <c r="Z812">
        <v>5</v>
      </c>
      <c r="AA812">
        <v>36.6</v>
      </c>
      <c r="AB812">
        <v>0.225806451612903</v>
      </c>
      <c r="AC812">
        <v>0.14516129032257999</v>
      </c>
      <c r="AD812">
        <v>89</v>
      </c>
      <c r="AE812">
        <v>2</v>
      </c>
      <c r="AF812">
        <v>44.5</v>
      </c>
      <c r="AG812" s="3">
        <v>44738</v>
      </c>
    </row>
    <row r="813" spans="1:34" hidden="1" x14ac:dyDescent="0.25">
      <c r="A813" t="s">
        <v>21</v>
      </c>
      <c r="B813" t="s">
        <v>19</v>
      </c>
      <c r="C813" t="s">
        <v>146</v>
      </c>
      <c r="D813" t="s">
        <v>50</v>
      </c>
      <c r="E813">
        <v>502043</v>
      </c>
      <c r="F813" t="s">
        <v>51</v>
      </c>
      <c r="G813">
        <v>1.0143</v>
      </c>
      <c r="H813">
        <v>3</v>
      </c>
      <c r="I813" t="s">
        <v>145</v>
      </c>
      <c r="J813" t="s">
        <v>50</v>
      </c>
      <c r="K813">
        <v>595751</v>
      </c>
      <c r="M813">
        <v>105</v>
      </c>
      <c r="N813">
        <v>150</v>
      </c>
      <c r="O813">
        <v>93</v>
      </c>
      <c r="P813">
        <v>6.4516129032258063E-2</v>
      </c>
      <c r="Q813">
        <v>6</v>
      </c>
      <c r="R813">
        <v>103.6</v>
      </c>
      <c r="S813">
        <v>118</v>
      </c>
      <c r="T813">
        <v>76</v>
      </c>
      <c r="U813" s="5">
        <v>2.6315789473684209E-2</v>
      </c>
      <c r="V813">
        <v>2</v>
      </c>
      <c r="W813">
        <v>0.219917012448132</v>
      </c>
      <c r="X813">
        <v>9.9585062240663894E-2</v>
      </c>
      <c r="Y813">
        <v>336</v>
      </c>
      <c r="Z813">
        <v>9</v>
      </c>
      <c r="AA813">
        <v>37.333333333333336</v>
      </c>
      <c r="AB813">
        <v>0.20161290322580599</v>
      </c>
      <c r="AC813">
        <v>0.12903225806451599</v>
      </c>
      <c r="AD813">
        <v>179</v>
      </c>
      <c r="AE813">
        <v>6</v>
      </c>
      <c r="AF813">
        <v>29.833333333333332</v>
      </c>
      <c r="AG813" s="3">
        <v>44738</v>
      </c>
    </row>
    <row r="814" spans="1:34" hidden="1" x14ac:dyDescent="0.25">
      <c r="A814" t="s">
        <v>10</v>
      </c>
      <c r="B814" t="s">
        <v>11</v>
      </c>
      <c r="C814" t="s">
        <v>222</v>
      </c>
      <c r="D814" t="s">
        <v>63</v>
      </c>
      <c r="E814">
        <v>660761</v>
      </c>
      <c r="F814" t="s">
        <v>51</v>
      </c>
      <c r="G814">
        <v>1.11216</v>
      </c>
      <c r="H814">
        <v>1</v>
      </c>
      <c r="I814" t="s">
        <v>131</v>
      </c>
      <c r="J814" t="s">
        <v>50</v>
      </c>
      <c r="K814">
        <v>514888</v>
      </c>
      <c r="M814">
        <v>99.32</v>
      </c>
      <c r="N814">
        <v>271</v>
      </c>
      <c r="O814">
        <v>193</v>
      </c>
      <c r="P814">
        <v>8.2901554404145081E-2</v>
      </c>
      <c r="Q814">
        <v>16</v>
      </c>
      <c r="R814">
        <v>102.26</v>
      </c>
      <c r="S814">
        <v>61</v>
      </c>
      <c r="T814">
        <v>43</v>
      </c>
      <c r="U814" s="5">
        <v>0.13953488372093023</v>
      </c>
      <c r="V814">
        <v>6</v>
      </c>
      <c r="W814">
        <v>0.29292929292929198</v>
      </c>
      <c r="X814">
        <v>0.13131313131313099</v>
      </c>
      <c r="Y814">
        <v>150</v>
      </c>
      <c r="Z814">
        <v>5</v>
      </c>
      <c r="AA814">
        <v>30</v>
      </c>
      <c r="AB814">
        <v>0.33333333333333298</v>
      </c>
      <c r="AC814">
        <v>0.16666666666666599</v>
      </c>
      <c r="AD814">
        <v>121</v>
      </c>
      <c r="AE814">
        <v>5</v>
      </c>
      <c r="AF814">
        <v>24.2</v>
      </c>
      <c r="AG814" s="3">
        <v>44745</v>
      </c>
    </row>
    <row r="815" spans="1:34" hidden="1" x14ac:dyDescent="0.25">
      <c r="A815" t="s">
        <v>28</v>
      </c>
      <c r="B815" t="s">
        <v>26</v>
      </c>
      <c r="C815" t="s">
        <v>155</v>
      </c>
      <c r="D815" t="s">
        <v>50</v>
      </c>
      <c r="E815">
        <v>657248</v>
      </c>
      <c r="F815" t="s">
        <v>61</v>
      </c>
      <c r="G815">
        <v>0.93194999999999995</v>
      </c>
      <c r="H815">
        <v>4</v>
      </c>
      <c r="I815" t="s">
        <v>307</v>
      </c>
      <c r="J815" t="s">
        <v>38</v>
      </c>
      <c r="K815">
        <v>605137</v>
      </c>
      <c r="M815">
        <v>101.5</v>
      </c>
      <c r="N815">
        <v>307</v>
      </c>
      <c r="O815">
        <v>228</v>
      </c>
      <c r="P815">
        <v>4.8245614035087717E-2</v>
      </c>
      <c r="Q815">
        <v>11</v>
      </c>
      <c r="R815">
        <v>103.6</v>
      </c>
      <c r="S815">
        <v>198</v>
      </c>
      <c r="T815">
        <v>143</v>
      </c>
      <c r="U815" s="5">
        <v>4.8951048951048952E-2</v>
      </c>
      <c r="V815">
        <v>7</v>
      </c>
      <c r="W815">
        <v>0.23577235772357699</v>
      </c>
      <c r="X815">
        <v>0.113821138211382</v>
      </c>
      <c r="Y815">
        <v>187</v>
      </c>
      <c r="Z815">
        <v>5</v>
      </c>
      <c r="AA815">
        <v>37.4</v>
      </c>
      <c r="AB815">
        <v>0.25</v>
      </c>
      <c r="AC815">
        <v>0.116666666666666</v>
      </c>
      <c r="AD815">
        <v>94</v>
      </c>
      <c r="AE815">
        <v>2</v>
      </c>
      <c r="AF815">
        <v>47</v>
      </c>
      <c r="AG815" s="3">
        <v>44738</v>
      </c>
    </row>
    <row r="816" spans="1:34" hidden="1" x14ac:dyDescent="0.25">
      <c r="A816" t="s">
        <v>17</v>
      </c>
      <c r="B816" t="s">
        <v>10</v>
      </c>
      <c r="C816" t="s">
        <v>134</v>
      </c>
      <c r="D816" t="s">
        <v>50</v>
      </c>
      <c r="E816">
        <v>664353</v>
      </c>
      <c r="F816" t="s">
        <v>51</v>
      </c>
      <c r="G816">
        <v>1.02918</v>
      </c>
      <c r="H816">
        <v>5</v>
      </c>
      <c r="I816" t="s">
        <v>256</v>
      </c>
      <c r="J816" t="s">
        <v>50</v>
      </c>
      <c r="K816">
        <v>518626</v>
      </c>
      <c r="M816">
        <v>102.619999999999</v>
      </c>
      <c r="N816">
        <v>232</v>
      </c>
      <c r="O816">
        <v>141</v>
      </c>
      <c r="P816">
        <v>4.2553191489361701E-2</v>
      </c>
      <c r="Q816">
        <v>6</v>
      </c>
      <c r="R816">
        <v>102.4</v>
      </c>
      <c r="S816">
        <v>179</v>
      </c>
      <c r="T816">
        <v>109</v>
      </c>
      <c r="U816" s="5">
        <v>3.669724770642202E-2</v>
      </c>
      <c r="V816">
        <v>4</v>
      </c>
      <c r="W816">
        <v>0.29083665338645398</v>
      </c>
      <c r="X816">
        <v>0.143426294820717</v>
      </c>
      <c r="Y816">
        <v>324</v>
      </c>
      <c r="Z816">
        <v>14</v>
      </c>
      <c r="AA816">
        <v>23.142857142857142</v>
      </c>
      <c r="AB816">
        <v>0.25874125874125797</v>
      </c>
      <c r="AC816">
        <v>0.15384615384615299</v>
      </c>
      <c r="AD816">
        <v>180</v>
      </c>
      <c r="AE816">
        <v>11</v>
      </c>
      <c r="AF816">
        <v>16.363636363636363</v>
      </c>
      <c r="AG816" s="3">
        <v>44738</v>
      </c>
    </row>
    <row r="817" spans="1:34" hidden="1" x14ac:dyDescent="0.25">
      <c r="A817" t="s">
        <v>28</v>
      </c>
      <c r="B817" t="s">
        <v>26</v>
      </c>
      <c r="C817" t="s">
        <v>155</v>
      </c>
      <c r="D817" t="s">
        <v>50</v>
      </c>
      <c r="E817">
        <v>657248</v>
      </c>
      <c r="F817" t="s">
        <v>61</v>
      </c>
      <c r="G817">
        <v>0.93194999999999995</v>
      </c>
      <c r="H817">
        <v>3</v>
      </c>
      <c r="I817" t="s">
        <v>306</v>
      </c>
      <c r="J817" t="s">
        <v>63</v>
      </c>
      <c r="K817">
        <v>665742</v>
      </c>
      <c r="M817">
        <v>102.56</v>
      </c>
      <c r="N817">
        <v>318</v>
      </c>
      <c r="O817">
        <v>209</v>
      </c>
      <c r="P817">
        <v>6.6985645933014357E-2</v>
      </c>
      <c r="Q817">
        <v>14</v>
      </c>
      <c r="R817">
        <v>102.34</v>
      </c>
      <c r="S817">
        <v>199</v>
      </c>
      <c r="T817">
        <v>131</v>
      </c>
      <c r="U817" s="5">
        <v>7.6335877862595422E-2</v>
      </c>
      <c r="V817">
        <v>10</v>
      </c>
      <c r="W817">
        <v>0.23577235772357699</v>
      </c>
      <c r="X817">
        <v>0.113821138211382</v>
      </c>
      <c r="Y817">
        <v>187</v>
      </c>
      <c r="Z817">
        <v>5</v>
      </c>
      <c r="AA817">
        <v>37.4</v>
      </c>
      <c r="AB817">
        <v>0.25</v>
      </c>
      <c r="AC817">
        <v>0.116666666666666</v>
      </c>
      <c r="AD817">
        <v>94</v>
      </c>
      <c r="AE817">
        <v>2</v>
      </c>
      <c r="AF817">
        <v>47</v>
      </c>
      <c r="AG817" s="3">
        <v>44738</v>
      </c>
    </row>
    <row r="818" spans="1:34" hidden="1" x14ac:dyDescent="0.25">
      <c r="A818" t="s">
        <v>22</v>
      </c>
      <c r="B818" t="s">
        <v>11</v>
      </c>
      <c r="C818" t="s">
        <v>222</v>
      </c>
      <c r="D818" t="s">
        <v>63</v>
      </c>
      <c r="E818">
        <v>660761</v>
      </c>
      <c r="F818" t="s">
        <v>61</v>
      </c>
      <c r="G818">
        <v>1.0264800000000001</v>
      </c>
      <c r="H818">
        <v>2</v>
      </c>
      <c r="I818" t="s">
        <v>75</v>
      </c>
      <c r="J818" t="s">
        <v>50</v>
      </c>
      <c r="K818">
        <v>677594</v>
      </c>
      <c r="M818">
        <v>106.1</v>
      </c>
      <c r="N818">
        <v>300</v>
      </c>
      <c r="O818">
        <v>189</v>
      </c>
      <c r="P818">
        <v>5.8201058201058198E-2</v>
      </c>
      <c r="Q818">
        <v>11</v>
      </c>
      <c r="R818">
        <v>107.68</v>
      </c>
      <c r="S818">
        <v>73</v>
      </c>
      <c r="T818">
        <v>44</v>
      </c>
      <c r="U818" s="5">
        <v>6.8181818181818177E-2</v>
      </c>
      <c r="V818">
        <v>3</v>
      </c>
      <c r="W818">
        <v>0.29292929292929198</v>
      </c>
      <c r="X818">
        <v>0.13131313131313099</v>
      </c>
      <c r="Y818">
        <v>150</v>
      </c>
      <c r="Z818">
        <v>5</v>
      </c>
      <c r="AA818">
        <v>30</v>
      </c>
      <c r="AB818">
        <v>0.33333333333333298</v>
      </c>
      <c r="AC818">
        <v>0.16666666666666599</v>
      </c>
      <c r="AD818">
        <v>121</v>
      </c>
      <c r="AE818">
        <v>5</v>
      </c>
      <c r="AF818">
        <v>24.2</v>
      </c>
      <c r="AG818" s="3">
        <v>44738</v>
      </c>
    </row>
    <row r="819" spans="1:34" hidden="1" x14ac:dyDescent="0.25">
      <c r="A819" t="s">
        <v>19</v>
      </c>
      <c r="B819" t="s">
        <v>21</v>
      </c>
      <c r="C819" t="s">
        <v>140</v>
      </c>
      <c r="D819" t="s">
        <v>50</v>
      </c>
      <c r="E819">
        <v>506433</v>
      </c>
      <c r="F819" t="s">
        <v>61</v>
      </c>
      <c r="G819">
        <v>0.95219999999999994</v>
      </c>
      <c r="H819">
        <v>1</v>
      </c>
      <c r="I819" t="s">
        <v>109</v>
      </c>
      <c r="J819" t="s">
        <v>63</v>
      </c>
      <c r="K819">
        <v>656941</v>
      </c>
      <c r="L819">
        <v>3.5</v>
      </c>
      <c r="M819">
        <v>105.34</v>
      </c>
      <c r="N819">
        <v>313</v>
      </c>
      <c r="O819">
        <v>174</v>
      </c>
      <c r="P819">
        <v>0.1206896551724138</v>
      </c>
      <c r="Q819">
        <v>21</v>
      </c>
      <c r="R819">
        <v>105.56</v>
      </c>
      <c r="S819">
        <v>189</v>
      </c>
      <c r="T819">
        <v>111</v>
      </c>
      <c r="U819" s="5">
        <v>0.13513513513513514</v>
      </c>
      <c r="V819">
        <v>15</v>
      </c>
      <c r="W819">
        <v>0.31872509960159301</v>
      </c>
      <c r="X819">
        <v>0.143426294820717</v>
      </c>
      <c r="Y819">
        <v>352</v>
      </c>
      <c r="Z819">
        <v>6</v>
      </c>
      <c r="AA819">
        <v>58.666666666666664</v>
      </c>
      <c r="AB819">
        <v>0.26229508196721302</v>
      </c>
      <c r="AC819">
        <v>0.114754098360655</v>
      </c>
      <c r="AD819">
        <v>175</v>
      </c>
      <c r="AE819">
        <v>1</v>
      </c>
      <c r="AF819">
        <v>175</v>
      </c>
      <c r="AG819" s="3">
        <v>44738</v>
      </c>
      <c r="AH819">
        <v>1</v>
      </c>
    </row>
    <row r="820" spans="1:34" hidden="1" x14ac:dyDescent="0.25">
      <c r="A820" t="s">
        <v>10</v>
      </c>
      <c r="B820" t="s">
        <v>17</v>
      </c>
      <c r="C820" t="s">
        <v>301</v>
      </c>
      <c r="D820" t="s">
        <v>63</v>
      </c>
      <c r="E820">
        <v>641482</v>
      </c>
      <c r="F820" t="s">
        <v>61</v>
      </c>
      <c r="G820">
        <v>1.1098999999999999</v>
      </c>
      <c r="H820">
        <v>4</v>
      </c>
      <c r="I820" t="s">
        <v>68</v>
      </c>
      <c r="J820" t="s">
        <v>63</v>
      </c>
      <c r="K820">
        <v>663656</v>
      </c>
      <c r="M820">
        <v>102.1</v>
      </c>
      <c r="N820">
        <v>273</v>
      </c>
      <c r="O820">
        <v>193</v>
      </c>
      <c r="P820">
        <v>7.2538860103626937E-2</v>
      </c>
      <c r="Q820">
        <v>14</v>
      </c>
      <c r="R820">
        <v>102.4</v>
      </c>
      <c r="S820">
        <v>87</v>
      </c>
      <c r="T820">
        <v>66</v>
      </c>
      <c r="U820" s="5">
        <v>7.575757575757576E-2</v>
      </c>
      <c r="V820">
        <v>5</v>
      </c>
      <c r="W820">
        <v>0.32038834951456302</v>
      </c>
      <c r="X820">
        <v>0.12135922330097</v>
      </c>
      <c r="Y820">
        <v>311</v>
      </c>
      <c r="Z820">
        <v>10</v>
      </c>
      <c r="AA820">
        <v>31.1</v>
      </c>
      <c r="AB820">
        <v>0.24</v>
      </c>
      <c r="AC820">
        <v>0.12</v>
      </c>
      <c r="AD820">
        <v>43</v>
      </c>
      <c r="AE820">
        <v>1</v>
      </c>
      <c r="AF820">
        <v>43</v>
      </c>
      <c r="AG820" s="3">
        <v>44738</v>
      </c>
    </row>
    <row r="821" spans="1:34" hidden="1" x14ac:dyDescent="0.25">
      <c r="A821" t="s">
        <v>28</v>
      </c>
      <c r="B821" t="s">
        <v>26</v>
      </c>
      <c r="C821" t="s">
        <v>155</v>
      </c>
      <c r="D821" t="s">
        <v>50</v>
      </c>
      <c r="E821">
        <v>657248</v>
      </c>
      <c r="F821" t="s">
        <v>61</v>
      </c>
      <c r="G821">
        <v>0.93194999999999995</v>
      </c>
      <c r="H821">
        <v>8</v>
      </c>
      <c r="I821" t="s">
        <v>65</v>
      </c>
      <c r="J821" t="s">
        <v>63</v>
      </c>
      <c r="K821">
        <v>671277</v>
      </c>
      <c r="M821">
        <v>101.82</v>
      </c>
      <c r="N821">
        <v>97</v>
      </c>
      <c r="O821">
        <v>76</v>
      </c>
      <c r="P821">
        <v>2.6315789473684209E-2</v>
      </c>
      <c r="Q821">
        <v>2</v>
      </c>
      <c r="R821">
        <v>102.16</v>
      </c>
      <c r="S821">
        <v>68</v>
      </c>
      <c r="T821">
        <v>53</v>
      </c>
      <c r="U821" s="5">
        <v>3.7735849056603772E-2</v>
      </c>
      <c r="V821">
        <v>2</v>
      </c>
      <c r="W821">
        <v>0.23577235772357699</v>
      </c>
      <c r="X821">
        <v>0.113821138211382</v>
      </c>
      <c r="Y821">
        <v>187</v>
      </c>
      <c r="Z821">
        <v>5</v>
      </c>
      <c r="AA821">
        <v>37.4</v>
      </c>
      <c r="AB821">
        <v>0.25</v>
      </c>
      <c r="AC821">
        <v>0.116666666666666</v>
      </c>
      <c r="AD821">
        <v>94</v>
      </c>
      <c r="AE821">
        <v>2</v>
      </c>
      <c r="AF821">
        <v>47</v>
      </c>
      <c r="AG821" s="3">
        <v>44738</v>
      </c>
    </row>
    <row r="822" spans="1:34" hidden="1" x14ac:dyDescent="0.25">
      <c r="A822" t="s">
        <v>11</v>
      </c>
      <c r="B822" t="s">
        <v>22</v>
      </c>
      <c r="C822" t="s">
        <v>157</v>
      </c>
      <c r="D822" t="s">
        <v>63</v>
      </c>
      <c r="E822">
        <v>594835</v>
      </c>
      <c r="F822" t="s">
        <v>51</v>
      </c>
      <c r="G822">
        <v>1.0264800000000001</v>
      </c>
      <c r="H822">
        <v>8</v>
      </c>
      <c r="I822" t="s">
        <v>302</v>
      </c>
      <c r="J822" t="s">
        <v>38</v>
      </c>
      <c r="K822">
        <v>650859</v>
      </c>
      <c r="L822">
        <v>7.5</v>
      </c>
      <c r="M822">
        <v>98.92</v>
      </c>
      <c r="N822">
        <v>147</v>
      </c>
      <c r="O822">
        <v>113</v>
      </c>
      <c r="P822">
        <v>2.6548672566371681E-2</v>
      </c>
      <c r="Q822">
        <v>3</v>
      </c>
      <c r="R822">
        <v>102.619999999999</v>
      </c>
      <c r="S822">
        <v>53</v>
      </c>
      <c r="T822">
        <v>42</v>
      </c>
      <c r="U822" s="5">
        <v>7.1428571428571425E-2</v>
      </c>
      <c r="V822">
        <v>3</v>
      </c>
      <c r="W822">
        <v>0.260223048327137</v>
      </c>
      <c r="X822">
        <v>0.11524163568773201</v>
      </c>
      <c r="Y822">
        <v>347</v>
      </c>
      <c r="Z822">
        <v>14</v>
      </c>
      <c r="AA822">
        <v>24.785714285714285</v>
      </c>
      <c r="AB822">
        <v>0.27397260273972601</v>
      </c>
      <c r="AC822">
        <v>0.11415525114155201</v>
      </c>
      <c r="AD822">
        <v>279</v>
      </c>
      <c r="AE822">
        <v>11</v>
      </c>
      <c r="AF822">
        <v>25.363636363636363</v>
      </c>
      <c r="AG822" s="3">
        <v>44738</v>
      </c>
      <c r="AH822">
        <v>1</v>
      </c>
    </row>
    <row r="823" spans="1:34" hidden="1" x14ac:dyDescent="0.25">
      <c r="A823" t="s">
        <v>10</v>
      </c>
      <c r="B823" t="s">
        <v>17</v>
      </c>
      <c r="C823" t="s">
        <v>301</v>
      </c>
      <c r="D823" t="s">
        <v>63</v>
      </c>
      <c r="E823">
        <v>641482</v>
      </c>
      <c r="F823" t="s">
        <v>61</v>
      </c>
      <c r="G823">
        <v>1.02918</v>
      </c>
      <c r="H823">
        <v>9</v>
      </c>
      <c r="I823" t="s">
        <v>132</v>
      </c>
      <c r="J823" t="s">
        <v>50</v>
      </c>
      <c r="K823">
        <v>455117</v>
      </c>
      <c r="M823">
        <v>101.1</v>
      </c>
      <c r="N823">
        <v>181</v>
      </c>
      <c r="O823">
        <v>109</v>
      </c>
      <c r="P823">
        <v>4.5871559633027525E-2</v>
      </c>
      <c r="Q823">
        <v>5</v>
      </c>
      <c r="R823">
        <v>102.92</v>
      </c>
      <c r="S823">
        <v>55</v>
      </c>
      <c r="T823">
        <v>35</v>
      </c>
      <c r="U823" s="5">
        <v>5.7142857142857141E-2</v>
      </c>
      <c r="V823">
        <v>2</v>
      </c>
      <c r="W823">
        <v>0.32038834951456302</v>
      </c>
      <c r="X823">
        <v>0.12135922330097</v>
      </c>
      <c r="Y823">
        <v>311</v>
      </c>
      <c r="Z823">
        <v>10</v>
      </c>
      <c r="AA823">
        <v>31.1</v>
      </c>
      <c r="AB823">
        <v>0.33149171270718197</v>
      </c>
      <c r="AC823">
        <v>0.121546961325966</v>
      </c>
      <c r="AD823">
        <v>268</v>
      </c>
      <c r="AE823">
        <v>9</v>
      </c>
      <c r="AF823">
        <v>29.777777777777779</v>
      </c>
      <c r="AG823" s="3">
        <v>44738</v>
      </c>
    </row>
    <row r="824" spans="1:34" hidden="1" x14ac:dyDescent="0.25">
      <c r="A824" t="s">
        <v>27</v>
      </c>
      <c r="B824" t="s">
        <v>14</v>
      </c>
      <c r="C824" t="s">
        <v>305</v>
      </c>
      <c r="D824" t="s">
        <v>50</v>
      </c>
      <c r="E824">
        <v>592346</v>
      </c>
      <c r="F824" t="s">
        <v>51</v>
      </c>
      <c r="G824">
        <v>1.12632</v>
      </c>
      <c r="H824">
        <v>8</v>
      </c>
      <c r="I824" t="s">
        <v>226</v>
      </c>
      <c r="J824" t="s">
        <v>50</v>
      </c>
      <c r="K824">
        <v>656305</v>
      </c>
      <c r="M824">
        <v>104.28</v>
      </c>
      <c r="N824">
        <v>264</v>
      </c>
      <c r="O824">
        <v>170</v>
      </c>
      <c r="P824">
        <v>5.8823529411764705E-2</v>
      </c>
      <c r="Q824">
        <v>10</v>
      </c>
      <c r="R824">
        <v>104.38</v>
      </c>
      <c r="S824">
        <v>219</v>
      </c>
      <c r="T824">
        <v>133</v>
      </c>
      <c r="U824" s="5">
        <v>6.0150375939849621E-2</v>
      </c>
      <c r="V824">
        <v>8</v>
      </c>
      <c r="W824">
        <v>0.28846153846153799</v>
      </c>
      <c r="X824">
        <v>0.115384615384615</v>
      </c>
      <c r="Y824">
        <v>64</v>
      </c>
      <c r="Z824">
        <v>4</v>
      </c>
      <c r="AA824">
        <v>16</v>
      </c>
      <c r="AB824">
        <v>0.26470588235294101</v>
      </c>
      <c r="AC824">
        <v>0.11764705882352899</v>
      </c>
      <c r="AD824">
        <v>42</v>
      </c>
      <c r="AE824">
        <v>3</v>
      </c>
      <c r="AF824">
        <v>14</v>
      </c>
      <c r="AG824" s="3">
        <v>44738</v>
      </c>
    </row>
    <row r="825" spans="1:34" hidden="1" x14ac:dyDescent="0.25">
      <c r="A825" t="s">
        <v>19</v>
      </c>
      <c r="B825" t="s">
        <v>21</v>
      </c>
      <c r="C825" t="s">
        <v>140</v>
      </c>
      <c r="D825" t="s">
        <v>50</v>
      </c>
      <c r="E825">
        <v>506433</v>
      </c>
      <c r="F825" t="s">
        <v>61</v>
      </c>
      <c r="G825">
        <v>1.0143</v>
      </c>
      <c r="H825">
        <v>9</v>
      </c>
      <c r="I825" t="s">
        <v>188</v>
      </c>
      <c r="J825" t="s">
        <v>50</v>
      </c>
      <c r="K825">
        <v>663837</v>
      </c>
      <c r="M825">
        <v>103</v>
      </c>
      <c r="N825">
        <v>101</v>
      </c>
      <c r="O825">
        <v>73</v>
      </c>
      <c r="P825">
        <v>4.1095890410958902E-2</v>
      </c>
      <c r="Q825">
        <v>3</v>
      </c>
      <c r="R825">
        <v>104.56</v>
      </c>
      <c r="S825">
        <v>53</v>
      </c>
      <c r="T825">
        <v>39</v>
      </c>
      <c r="U825" s="5">
        <v>5.128205128205128E-2</v>
      </c>
      <c r="V825">
        <v>2</v>
      </c>
      <c r="W825">
        <v>0.31872509960159301</v>
      </c>
      <c r="X825">
        <v>0.143426294820717</v>
      </c>
      <c r="Y825">
        <v>352</v>
      </c>
      <c r="Z825">
        <v>6</v>
      </c>
      <c r="AA825">
        <v>58.666666666666664</v>
      </c>
      <c r="AB825">
        <v>0.372093023255813</v>
      </c>
      <c r="AC825">
        <v>0.170542635658914</v>
      </c>
      <c r="AD825">
        <v>177</v>
      </c>
      <c r="AE825">
        <v>5</v>
      </c>
      <c r="AF825">
        <v>35.4</v>
      </c>
      <c r="AG825" s="3">
        <v>44738</v>
      </c>
    </row>
    <row r="826" spans="1:34" hidden="1" x14ac:dyDescent="0.25">
      <c r="A826" t="s">
        <v>11</v>
      </c>
      <c r="B826" t="s">
        <v>22</v>
      </c>
      <c r="C826" t="s">
        <v>157</v>
      </c>
      <c r="D826" t="s">
        <v>63</v>
      </c>
      <c r="E826">
        <v>594835</v>
      </c>
      <c r="F826" t="s">
        <v>51</v>
      </c>
      <c r="G826">
        <v>1.0264800000000001</v>
      </c>
      <c r="H826">
        <v>2</v>
      </c>
      <c r="I826" t="s">
        <v>137</v>
      </c>
      <c r="J826" t="s">
        <v>50</v>
      </c>
      <c r="K826">
        <v>545361</v>
      </c>
      <c r="M826">
        <v>105.92</v>
      </c>
      <c r="N826">
        <v>269</v>
      </c>
      <c r="O826">
        <v>158</v>
      </c>
      <c r="P826">
        <v>0.13924050632911392</v>
      </c>
      <c r="Q826">
        <v>22</v>
      </c>
      <c r="R826">
        <v>106.12</v>
      </c>
      <c r="S826">
        <v>73</v>
      </c>
      <c r="T826">
        <v>42</v>
      </c>
      <c r="U826" s="5">
        <v>9.5238095238095233E-2</v>
      </c>
      <c r="V826">
        <v>4</v>
      </c>
      <c r="W826">
        <v>0.260223048327137</v>
      </c>
      <c r="X826">
        <v>0.11524163568773201</v>
      </c>
      <c r="Y826">
        <v>347</v>
      </c>
      <c r="Z826">
        <v>14</v>
      </c>
      <c r="AA826">
        <v>24.785714285714285</v>
      </c>
      <c r="AB826">
        <v>0.27397260273972601</v>
      </c>
      <c r="AC826">
        <v>0.11415525114155201</v>
      </c>
      <c r="AD826">
        <v>279</v>
      </c>
      <c r="AE826">
        <v>11</v>
      </c>
      <c r="AF826">
        <v>25.363636363636363</v>
      </c>
      <c r="AG826" s="3">
        <v>44738</v>
      </c>
    </row>
    <row r="827" spans="1:34" hidden="1" x14ac:dyDescent="0.25">
      <c r="A827" t="s">
        <v>26</v>
      </c>
      <c r="B827" t="s">
        <v>28</v>
      </c>
      <c r="C827" t="s">
        <v>304</v>
      </c>
      <c r="D827" t="s">
        <v>50</v>
      </c>
      <c r="E827">
        <v>676194</v>
      </c>
      <c r="F827" t="s">
        <v>51</v>
      </c>
      <c r="G827">
        <v>0.93194999999999995</v>
      </c>
      <c r="H827">
        <v>7</v>
      </c>
      <c r="I827" t="s">
        <v>114</v>
      </c>
      <c r="J827" t="s">
        <v>63</v>
      </c>
      <c r="K827">
        <v>663993</v>
      </c>
      <c r="M827">
        <v>102.98</v>
      </c>
      <c r="N827">
        <v>263</v>
      </c>
      <c r="O827">
        <v>182</v>
      </c>
      <c r="P827">
        <v>5.4945054945054944E-2</v>
      </c>
      <c r="Q827">
        <v>10</v>
      </c>
      <c r="R827">
        <v>102.76</v>
      </c>
      <c r="S827">
        <v>193</v>
      </c>
      <c r="T827">
        <v>131</v>
      </c>
      <c r="U827" s="5">
        <v>4.5801526717557252E-2</v>
      </c>
      <c r="V827">
        <v>6</v>
      </c>
      <c r="W827">
        <v>0.25806451612903197</v>
      </c>
      <c r="X827">
        <v>0.16129032258064499</v>
      </c>
      <c r="Y827">
        <v>75</v>
      </c>
      <c r="Z827">
        <v>3</v>
      </c>
      <c r="AA827">
        <v>25</v>
      </c>
      <c r="AB827">
        <v>0.4</v>
      </c>
      <c r="AC827">
        <v>0.233333333333333</v>
      </c>
      <c r="AD827">
        <v>36</v>
      </c>
      <c r="AE827">
        <v>0</v>
      </c>
      <c r="AF827">
        <v>0</v>
      </c>
      <c r="AG827" s="3">
        <v>44738</v>
      </c>
    </row>
    <row r="828" spans="1:34" hidden="1" x14ac:dyDescent="0.25">
      <c r="A828" t="s">
        <v>28</v>
      </c>
      <c r="B828" t="s">
        <v>26</v>
      </c>
      <c r="C828" t="s">
        <v>155</v>
      </c>
      <c r="D828" t="s">
        <v>50</v>
      </c>
      <c r="E828">
        <v>657248</v>
      </c>
      <c r="F828" t="s">
        <v>61</v>
      </c>
      <c r="G828">
        <v>0.94175999999999993</v>
      </c>
      <c r="H828">
        <v>5</v>
      </c>
      <c r="I828" t="s">
        <v>116</v>
      </c>
      <c r="J828" t="s">
        <v>50</v>
      </c>
      <c r="K828">
        <v>443558</v>
      </c>
      <c r="M828">
        <v>103.1</v>
      </c>
      <c r="N828">
        <v>288</v>
      </c>
      <c r="O828">
        <v>192</v>
      </c>
      <c r="P828">
        <v>4.1666666666666664E-2</v>
      </c>
      <c r="Q828">
        <v>8</v>
      </c>
      <c r="R828">
        <v>103.9</v>
      </c>
      <c r="S828">
        <v>194</v>
      </c>
      <c r="T828">
        <v>126</v>
      </c>
      <c r="U828" s="5">
        <v>3.968253968253968E-2</v>
      </c>
      <c r="V828">
        <v>5</v>
      </c>
      <c r="W828">
        <v>0.23577235772357699</v>
      </c>
      <c r="X828">
        <v>0.113821138211382</v>
      </c>
      <c r="Y828">
        <v>187</v>
      </c>
      <c r="Z828">
        <v>5</v>
      </c>
      <c r="AA828">
        <v>37.4</v>
      </c>
      <c r="AB828">
        <v>0.22222222222222199</v>
      </c>
      <c r="AC828">
        <v>0.11111111111111099</v>
      </c>
      <c r="AD828">
        <v>93</v>
      </c>
      <c r="AE828">
        <v>3</v>
      </c>
      <c r="AF828">
        <v>31</v>
      </c>
      <c r="AG828" s="3">
        <v>44738</v>
      </c>
    </row>
    <row r="829" spans="1:34" hidden="1" x14ac:dyDescent="0.25">
      <c r="A829" t="s">
        <v>19</v>
      </c>
      <c r="B829" t="s">
        <v>21</v>
      </c>
      <c r="C829" t="s">
        <v>140</v>
      </c>
      <c r="D829" t="s">
        <v>50</v>
      </c>
      <c r="E829">
        <v>506433</v>
      </c>
      <c r="F829" t="s">
        <v>61</v>
      </c>
      <c r="G829">
        <v>0.95219999999999994</v>
      </c>
      <c r="H829">
        <v>6</v>
      </c>
      <c r="I829" t="s">
        <v>110</v>
      </c>
      <c r="J829" t="s">
        <v>63</v>
      </c>
      <c r="K829">
        <v>546318</v>
      </c>
      <c r="M829">
        <v>102.86</v>
      </c>
      <c r="N829">
        <v>157</v>
      </c>
      <c r="O829">
        <v>118</v>
      </c>
      <c r="P829">
        <v>4.2372881355932202E-2</v>
      </c>
      <c r="Q829">
        <v>5</v>
      </c>
      <c r="R829">
        <v>102.8</v>
      </c>
      <c r="S829">
        <v>121</v>
      </c>
      <c r="T829">
        <v>90</v>
      </c>
      <c r="U829" s="5">
        <v>5.5555555555555552E-2</v>
      </c>
      <c r="V829">
        <v>5</v>
      </c>
      <c r="W829">
        <v>0.31872509960159301</v>
      </c>
      <c r="X829">
        <v>0.143426294820717</v>
      </c>
      <c r="Y829">
        <v>352</v>
      </c>
      <c r="Z829">
        <v>6</v>
      </c>
      <c r="AA829">
        <v>58.666666666666664</v>
      </c>
      <c r="AB829">
        <v>0.26229508196721302</v>
      </c>
      <c r="AC829">
        <v>0.114754098360655</v>
      </c>
      <c r="AD829">
        <v>175</v>
      </c>
      <c r="AE829">
        <v>1</v>
      </c>
      <c r="AF829">
        <v>175</v>
      </c>
      <c r="AG829" s="3">
        <v>44738</v>
      </c>
    </row>
    <row r="830" spans="1:34" hidden="1" x14ac:dyDescent="0.25">
      <c r="A830" t="s">
        <v>7</v>
      </c>
      <c r="B830" t="s">
        <v>3</v>
      </c>
      <c r="C830" t="s">
        <v>300</v>
      </c>
      <c r="D830" t="s">
        <v>63</v>
      </c>
      <c r="E830">
        <v>448179</v>
      </c>
      <c r="F830" t="s">
        <v>51</v>
      </c>
      <c r="G830">
        <v>1.1916799999999999</v>
      </c>
      <c r="H830">
        <v>5</v>
      </c>
      <c r="I830" t="s">
        <v>266</v>
      </c>
      <c r="J830" t="s">
        <v>50</v>
      </c>
      <c r="K830">
        <v>660757</v>
      </c>
      <c r="M830">
        <v>105.42</v>
      </c>
      <c r="N830">
        <v>116</v>
      </c>
      <c r="O830">
        <v>86</v>
      </c>
      <c r="P830">
        <v>2.3255813953488372E-2</v>
      </c>
      <c r="Q830">
        <v>2</v>
      </c>
      <c r="R830">
        <v>106.759999999999</v>
      </c>
      <c r="S830">
        <v>41</v>
      </c>
      <c r="T830">
        <v>28</v>
      </c>
      <c r="U830" s="5">
        <v>3.5714285714285712E-2</v>
      </c>
      <c r="V830">
        <v>1</v>
      </c>
      <c r="W830">
        <v>0.27</v>
      </c>
      <c r="X830">
        <v>0.13500000000000001</v>
      </c>
      <c r="Y830">
        <v>276</v>
      </c>
      <c r="Z830">
        <v>8</v>
      </c>
      <c r="AA830">
        <v>34.5</v>
      </c>
      <c r="AB830">
        <v>0.27167630057803399</v>
      </c>
      <c r="AC830">
        <v>0.13872832369942101</v>
      </c>
      <c r="AD830">
        <v>234</v>
      </c>
      <c r="AE830">
        <v>7</v>
      </c>
      <c r="AF830">
        <v>33.428571428571431</v>
      </c>
      <c r="AG830" s="3">
        <v>44738</v>
      </c>
    </row>
    <row r="831" spans="1:34" hidden="1" x14ac:dyDescent="0.25">
      <c r="A831" t="s">
        <v>3</v>
      </c>
      <c r="B831" t="s">
        <v>7</v>
      </c>
      <c r="C831" t="s">
        <v>295</v>
      </c>
      <c r="D831" t="s">
        <v>50</v>
      </c>
      <c r="E831">
        <v>650644</v>
      </c>
      <c r="F831" t="s">
        <v>61</v>
      </c>
      <c r="G831">
        <v>1.31328</v>
      </c>
      <c r="H831">
        <v>2</v>
      </c>
      <c r="I831" t="s">
        <v>297</v>
      </c>
      <c r="J831" t="s">
        <v>63</v>
      </c>
      <c r="K831">
        <v>646240</v>
      </c>
      <c r="M831">
        <v>105.72</v>
      </c>
      <c r="N831">
        <v>309</v>
      </c>
      <c r="O831">
        <v>233</v>
      </c>
      <c r="P831">
        <v>7.2961373390557943E-2</v>
      </c>
      <c r="Q831">
        <v>17</v>
      </c>
      <c r="R831">
        <v>105.82</v>
      </c>
      <c r="S831">
        <v>227</v>
      </c>
      <c r="T831">
        <v>176</v>
      </c>
      <c r="U831" s="5">
        <v>7.9545454545454544E-2</v>
      </c>
      <c r="V831">
        <v>14</v>
      </c>
      <c r="W831">
        <v>0.29230769230769199</v>
      </c>
      <c r="X831">
        <v>0.13076923076923</v>
      </c>
      <c r="Y831">
        <v>186</v>
      </c>
      <c r="Z831">
        <v>6</v>
      </c>
      <c r="AA831">
        <v>31</v>
      </c>
      <c r="AB831">
        <v>0.26785714285714202</v>
      </c>
      <c r="AC831">
        <v>0.107142857142857</v>
      </c>
      <c r="AD831">
        <v>82</v>
      </c>
      <c r="AE831">
        <v>2</v>
      </c>
      <c r="AF831">
        <v>41</v>
      </c>
      <c r="AG831" s="3">
        <v>44738</v>
      </c>
    </row>
    <row r="832" spans="1:34" hidden="1" x14ac:dyDescent="0.25">
      <c r="A832" t="s">
        <v>25</v>
      </c>
      <c r="B832" t="s">
        <v>20</v>
      </c>
      <c r="C832" t="s">
        <v>303</v>
      </c>
      <c r="D832" t="s">
        <v>50</v>
      </c>
      <c r="E832">
        <v>672710</v>
      </c>
      <c r="F832" t="s">
        <v>51</v>
      </c>
      <c r="G832">
        <v>0.90544999999999998</v>
      </c>
      <c r="H832">
        <v>4</v>
      </c>
      <c r="I832" t="s">
        <v>81</v>
      </c>
      <c r="J832" t="s">
        <v>50</v>
      </c>
      <c r="K832">
        <v>668227</v>
      </c>
      <c r="M832">
        <v>103.4</v>
      </c>
      <c r="N832">
        <v>290</v>
      </c>
      <c r="O832">
        <v>199</v>
      </c>
      <c r="P832">
        <v>3.5175879396984924E-2</v>
      </c>
      <c r="Q832">
        <v>7</v>
      </c>
      <c r="R832">
        <v>103.58</v>
      </c>
      <c r="S832">
        <v>229</v>
      </c>
      <c r="T832">
        <v>152</v>
      </c>
      <c r="U832" s="5">
        <v>3.9473684210526314E-2</v>
      </c>
      <c r="V832">
        <v>6</v>
      </c>
      <c r="W832">
        <v>0.25</v>
      </c>
      <c r="X832">
        <v>0.15</v>
      </c>
      <c r="Y832">
        <v>183</v>
      </c>
      <c r="Z832">
        <v>5</v>
      </c>
      <c r="AA832">
        <v>36.6</v>
      </c>
      <c r="AB832">
        <v>0.27586206896551702</v>
      </c>
      <c r="AC832">
        <v>0.15517241379310301</v>
      </c>
      <c r="AD832">
        <v>94</v>
      </c>
      <c r="AE832">
        <v>3</v>
      </c>
      <c r="AF832">
        <v>31.333333333333332</v>
      </c>
      <c r="AG832" s="3">
        <v>44738</v>
      </c>
    </row>
    <row r="833" spans="1:35" hidden="1" x14ac:dyDescent="0.25">
      <c r="A833" t="s">
        <v>19</v>
      </c>
      <c r="B833" t="s">
        <v>21</v>
      </c>
      <c r="C833" t="s">
        <v>140</v>
      </c>
      <c r="D833" t="s">
        <v>50</v>
      </c>
      <c r="E833">
        <v>506433</v>
      </c>
      <c r="F833" t="s">
        <v>61</v>
      </c>
      <c r="G833">
        <v>1.0143</v>
      </c>
      <c r="H833">
        <v>2</v>
      </c>
      <c r="I833" t="s">
        <v>159</v>
      </c>
      <c r="J833" t="s">
        <v>50</v>
      </c>
      <c r="K833">
        <v>656555</v>
      </c>
      <c r="M833">
        <v>102.5</v>
      </c>
      <c r="N833">
        <v>312</v>
      </c>
      <c r="O833">
        <v>194</v>
      </c>
      <c r="P833">
        <v>6.7010309278350513E-2</v>
      </c>
      <c r="Q833">
        <v>13</v>
      </c>
      <c r="R833">
        <v>102.06</v>
      </c>
      <c r="S833">
        <v>222</v>
      </c>
      <c r="T833">
        <v>140</v>
      </c>
      <c r="U833" s="5">
        <v>5.7142857142857141E-2</v>
      </c>
      <c r="V833">
        <v>8</v>
      </c>
      <c r="W833">
        <v>0.31872509960159301</v>
      </c>
      <c r="X833">
        <v>0.143426294820717</v>
      </c>
      <c r="Y833">
        <v>352</v>
      </c>
      <c r="Z833">
        <v>6</v>
      </c>
      <c r="AA833">
        <v>58.666666666666664</v>
      </c>
      <c r="AB833">
        <v>0.372093023255813</v>
      </c>
      <c r="AC833">
        <v>0.170542635658914</v>
      </c>
      <c r="AD833">
        <v>177</v>
      </c>
      <c r="AE833">
        <v>5</v>
      </c>
      <c r="AF833">
        <v>35.4</v>
      </c>
      <c r="AG833" s="3">
        <v>44738</v>
      </c>
    </row>
    <row r="834" spans="1:35" hidden="1" x14ac:dyDescent="0.25">
      <c r="A834" t="s">
        <v>14</v>
      </c>
      <c r="B834" t="s">
        <v>27</v>
      </c>
      <c r="C834" t="s">
        <v>161</v>
      </c>
      <c r="D834" t="s">
        <v>50</v>
      </c>
      <c r="E834">
        <v>621244</v>
      </c>
      <c r="F834" t="s">
        <v>51</v>
      </c>
      <c r="G834">
        <v>1.06704</v>
      </c>
      <c r="H834">
        <v>3</v>
      </c>
      <c r="I834" t="s">
        <v>182</v>
      </c>
      <c r="J834" t="s">
        <v>63</v>
      </c>
      <c r="K834">
        <v>642133</v>
      </c>
      <c r="L834">
        <v>3.85</v>
      </c>
      <c r="M834">
        <v>103.96</v>
      </c>
      <c r="N834">
        <v>268</v>
      </c>
      <c r="O834">
        <v>187</v>
      </c>
      <c r="P834">
        <v>6.9518716577540107E-2</v>
      </c>
      <c r="Q834">
        <v>13</v>
      </c>
      <c r="R834">
        <v>104.86</v>
      </c>
      <c r="S834">
        <v>204</v>
      </c>
      <c r="T834">
        <v>148</v>
      </c>
      <c r="U834" s="5">
        <v>8.1081081081081086E-2</v>
      </c>
      <c r="V834">
        <v>12</v>
      </c>
      <c r="W834">
        <v>0.27777777777777701</v>
      </c>
      <c r="X834">
        <v>0.134920634920634</v>
      </c>
      <c r="Y834">
        <v>341</v>
      </c>
      <c r="Z834">
        <v>17</v>
      </c>
      <c r="AA834">
        <v>20.058823529411764</v>
      </c>
      <c r="AB834">
        <v>0.31578947368421001</v>
      </c>
      <c r="AC834">
        <v>0.16666666666666599</v>
      </c>
      <c r="AD834">
        <v>152</v>
      </c>
      <c r="AE834">
        <v>10</v>
      </c>
      <c r="AF834">
        <v>15.2</v>
      </c>
      <c r="AG834" s="3">
        <v>44738</v>
      </c>
      <c r="AH834">
        <v>1</v>
      </c>
      <c r="AI834" t="s">
        <v>416</v>
      </c>
    </row>
    <row r="835" spans="1:35" hidden="1" x14ac:dyDescent="0.25">
      <c r="A835" t="s">
        <v>11</v>
      </c>
      <c r="B835" t="s">
        <v>22</v>
      </c>
      <c r="C835" t="s">
        <v>157</v>
      </c>
      <c r="D835" t="s">
        <v>63</v>
      </c>
      <c r="E835">
        <v>594835</v>
      </c>
      <c r="F835" t="s">
        <v>51</v>
      </c>
      <c r="G835">
        <v>1.2732300000000001</v>
      </c>
      <c r="H835">
        <v>3</v>
      </c>
      <c r="I835" t="s">
        <v>138</v>
      </c>
      <c r="J835" t="s">
        <v>63</v>
      </c>
      <c r="K835">
        <v>660271</v>
      </c>
      <c r="M835">
        <v>105.92</v>
      </c>
      <c r="N835">
        <v>306</v>
      </c>
      <c r="O835">
        <v>201</v>
      </c>
      <c r="P835">
        <v>7.9601990049751242E-2</v>
      </c>
      <c r="Q835">
        <v>16</v>
      </c>
      <c r="R835">
        <v>103.78</v>
      </c>
      <c r="S835">
        <v>113</v>
      </c>
      <c r="T835">
        <v>71</v>
      </c>
      <c r="U835" s="5">
        <v>4.2253521126760563E-2</v>
      </c>
      <c r="V835">
        <v>3</v>
      </c>
      <c r="W835">
        <v>0.260223048327137</v>
      </c>
      <c r="X835">
        <v>0.11524163568773201</v>
      </c>
      <c r="Y835">
        <v>347</v>
      </c>
      <c r="Z835">
        <v>14</v>
      </c>
      <c r="AA835">
        <v>24.785714285714285</v>
      </c>
      <c r="AB835">
        <v>0.2</v>
      </c>
      <c r="AC835">
        <v>0.12</v>
      </c>
      <c r="AD835">
        <v>68</v>
      </c>
      <c r="AE835">
        <v>3</v>
      </c>
      <c r="AF835">
        <v>22.666666666666668</v>
      </c>
      <c r="AG835" s="3">
        <v>44738</v>
      </c>
    </row>
    <row r="836" spans="1:35" hidden="1" x14ac:dyDescent="0.25">
      <c r="A836" t="s">
        <v>27</v>
      </c>
      <c r="B836" t="s">
        <v>14</v>
      </c>
      <c r="C836" t="s">
        <v>305</v>
      </c>
      <c r="D836" t="s">
        <v>50</v>
      </c>
      <c r="E836">
        <v>592346</v>
      </c>
      <c r="F836" t="s">
        <v>51</v>
      </c>
      <c r="G836">
        <v>1.12632</v>
      </c>
      <c r="H836">
        <v>6</v>
      </c>
      <c r="I836" t="s">
        <v>168</v>
      </c>
      <c r="J836" t="s">
        <v>50</v>
      </c>
      <c r="K836">
        <v>606192</v>
      </c>
      <c r="M836">
        <v>104.06</v>
      </c>
      <c r="N836">
        <v>199</v>
      </c>
      <c r="O836">
        <v>132</v>
      </c>
      <c r="P836">
        <v>5.3030303030303032E-2</v>
      </c>
      <c r="Q836">
        <v>7</v>
      </c>
      <c r="R836">
        <v>103.6</v>
      </c>
      <c r="S836">
        <v>168</v>
      </c>
      <c r="T836">
        <v>109</v>
      </c>
      <c r="U836" s="5">
        <v>4.5871559633027525E-2</v>
      </c>
      <c r="V836">
        <v>5</v>
      </c>
      <c r="W836">
        <v>0.28846153846153799</v>
      </c>
      <c r="X836">
        <v>0.115384615384615</v>
      </c>
      <c r="Y836">
        <v>64</v>
      </c>
      <c r="Z836">
        <v>4</v>
      </c>
      <c r="AA836">
        <v>16</v>
      </c>
      <c r="AB836">
        <v>0.26470588235294101</v>
      </c>
      <c r="AC836">
        <v>0.11764705882352899</v>
      </c>
      <c r="AD836">
        <v>42</v>
      </c>
      <c r="AE836">
        <v>3</v>
      </c>
      <c r="AF836">
        <v>14</v>
      </c>
      <c r="AG836" s="3">
        <v>44738</v>
      </c>
    </row>
    <row r="837" spans="1:35" hidden="1" x14ac:dyDescent="0.25">
      <c r="A837" t="s">
        <v>3</v>
      </c>
      <c r="B837" t="s">
        <v>7</v>
      </c>
      <c r="C837" t="s">
        <v>295</v>
      </c>
      <c r="D837" t="s">
        <v>50</v>
      </c>
      <c r="E837">
        <v>650644</v>
      </c>
      <c r="F837" t="s">
        <v>61</v>
      </c>
      <c r="G837">
        <v>1.1916799999999999</v>
      </c>
      <c r="H837">
        <v>6</v>
      </c>
      <c r="I837" t="s">
        <v>59</v>
      </c>
      <c r="J837" t="s">
        <v>50</v>
      </c>
      <c r="K837">
        <v>596115</v>
      </c>
      <c r="M837">
        <v>102.4</v>
      </c>
      <c r="N837">
        <v>286</v>
      </c>
      <c r="O837">
        <v>172</v>
      </c>
      <c r="P837">
        <v>6.3953488372093026E-2</v>
      </c>
      <c r="Q837">
        <v>11</v>
      </c>
      <c r="R837">
        <v>102.69999999999899</v>
      </c>
      <c r="S837">
        <v>222</v>
      </c>
      <c r="T837">
        <v>135</v>
      </c>
      <c r="U837" s="5">
        <v>5.9259259259259262E-2</v>
      </c>
      <c r="V837">
        <v>8</v>
      </c>
      <c r="W837">
        <v>0.29230769230769199</v>
      </c>
      <c r="X837">
        <v>0.13076923076923</v>
      </c>
      <c r="Y837">
        <v>186</v>
      </c>
      <c r="Z837">
        <v>6</v>
      </c>
      <c r="AA837">
        <v>31</v>
      </c>
      <c r="AB837">
        <v>0.31081081081081002</v>
      </c>
      <c r="AC837">
        <v>0.14864864864864799</v>
      </c>
      <c r="AD837">
        <v>104</v>
      </c>
      <c r="AE837">
        <v>4</v>
      </c>
      <c r="AF837">
        <v>26</v>
      </c>
      <c r="AG837" s="3">
        <v>44738</v>
      </c>
    </row>
    <row r="838" spans="1:35" hidden="1" x14ac:dyDescent="0.25">
      <c r="A838" t="s">
        <v>27</v>
      </c>
      <c r="B838" t="s">
        <v>14</v>
      </c>
      <c r="C838" t="s">
        <v>305</v>
      </c>
      <c r="D838" t="s">
        <v>50</v>
      </c>
      <c r="E838">
        <v>592346</v>
      </c>
      <c r="F838" t="s">
        <v>51</v>
      </c>
      <c r="G838">
        <v>1.12632</v>
      </c>
      <c r="H838">
        <v>4</v>
      </c>
      <c r="I838" t="s">
        <v>166</v>
      </c>
      <c r="J838" t="s">
        <v>50</v>
      </c>
      <c r="K838">
        <v>665489</v>
      </c>
      <c r="M838">
        <v>108.12</v>
      </c>
      <c r="N838">
        <v>303</v>
      </c>
      <c r="O838">
        <v>214</v>
      </c>
      <c r="P838">
        <v>7.9439252336448593E-2</v>
      </c>
      <c r="Q838">
        <v>17</v>
      </c>
      <c r="R838">
        <v>107.78</v>
      </c>
      <c r="S838">
        <v>260</v>
      </c>
      <c r="T838">
        <v>179</v>
      </c>
      <c r="U838" s="5">
        <v>7.2625698324022353E-2</v>
      </c>
      <c r="V838">
        <v>13</v>
      </c>
      <c r="W838">
        <v>0.28846153846153799</v>
      </c>
      <c r="X838">
        <v>0.115384615384615</v>
      </c>
      <c r="Y838">
        <v>64</v>
      </c>
      <c r="Z838">
        <v>4</v>
      </c>
      <c r="AA838">
        <v>16</v>
      </c>
      <c r="AB838">
        <v>0.26470588235294101</v>
      </c>
      <c r="AC838">
        <v>0.11764705882352899</v>
      </c>
      <c r="AD838">
        <v>42</v>
      </c>
      <c r="AE838">
        <v>3</v>
      </c>
      <c r="AF838">
        <v>14</v>
      </c>
      <c r="AG838" s="3">
        <v>44738</v>
      </c>
    </row>
    <row r="839" spans="1:35" hidden="1" x14ac:dyDescent="0.25">
      <c r="A839" t="s">
        <v>3</v>
      </c>
      <c r="B839" t="s">
        <v>7</v>
      </c>
      <c r="C839" t="s">
        <v>295</v>
      </c>
      <c r="D839" t="s">
        <v>50</v>
      </c>
      <c r="E839">
        <v>650644</v>
      </c>
      <c r="F839" t="s">
        <v>61</v>
      </c>
      <c r="G839">
        <v>1.1916799999999999</v>
      </c>
      <c r="H839">
        <v>4</v>
      </c>
      <c r="I839" t="s">
        <v>58</v>
      </c>
      <c r="J839" t="s">
        <v>50</v>
      </c>
      <c r="K839">
        <v>593428</v>
      </c>
      <c r="M839">
        <v>101.9</v>
      </c>
      <c r="N839">
        <v>294</v>
      </c>
      <c r="O839">
        <v>204</v>
      </c>
      <c r="P839">
        <v>2.9411764705882353E-2</v>
      </c>
      <c r="Q839">
        <v>6</v>
      </c>
      <c r="R839">
        <v>102</v>
      </c>
      <c r="S839">
        <v>231</v>
      </c>
      <c r="T839">
        <v>160</v>
      </c>
      <c r="U839" s="5">
        <v>3.125E-2</v>
      </c>
      <c r="V839">
        <v>5</v>
      </c>
      <c r="W839">
        <v>0.29230769230769199</v>
      </c>
      <c r="X839">
        <v>0.13076923076923</v>
      </c>
      <c r="Y839">
        <v>186</v>
      </c>
      <c r="Z839">
        <v>6</v>
      </c>
      <c r="AA839">
        <v>31</v>
      </c>
      <c r="AB839">
        <v>0.31081081081081002</v>
      </c>
      <c r="AC839">
        <v>0.14864864864864799</v>
      </c>
      <c r="AD839">
        <v>104</v>
      </c>
      <c r="AE839">
        <v>4</v>
      </c>
      <c r="AF839">
        <v>26</v>
      </c>
      <c r="AG839" s="3">
        <v>44738</v>
      </c>
    </row>
    <row r="840" spans="1:35" hidden="1" x14ac:dyDescent="0.25">
      <c r="A840" t="s">
        <v>25</v>
      </c>
      <c r="B840" t="s">
        <v>20</v>
      </c>
      <c r="C840" t="s">
        <v>303</v>
      </c>
      <c r="D840" t="s">
        <v>50</v>
      </c>
      <c r="E840">
        <v>672710</v>
      </c>
      <c r="F840" t="s">
        <v>51</v>
      </c>
      <c r="G840">
        <v>0.90544999999999998</v>
      </c>
      <c r="H840">
        <v>2</v>
      </c>
      <c r="I840" t="s">
        <v>79</v>
      </c>
      <c r="J840" t="s">
        <v>50</v>
      </c>
      <c r="K840">
        <v>650490</v>
      </c>
      <c r="M840">
        <v>104.62</v>
      </c>
      <c r="N840">
        <v>256</v>
      </c>
      <c r="O840">
        <v>187</v>
      </c>
      <c r="P840">
        <v>1.6042780748663103E-2</v>
      </c>
      <c r="Q840">
        <v>3</v>
      </c>
      <c r="R840">
        <v>104.06</v>
      </c>
      <c r="S840">
        <v>186</v>
      </c>
      <c r="T840">
        <v>130</v>
      </c>
      <c r="U840" s="5">
        <v>7.6923076923076927E-3</v>
      </c>
      <c r="V840">
        <v>1</v>
      </c>
      <c r="W840">
        <v>0.25</v>
      </c>
      <c r="X840">
        <v>0.15</v>
      </c>
      <c r="Y840">
        <v>183</v>
      </c>
      <c r="Z840">
        <v>5</v>
      </c>
      <c r="AA840">
        <v>36.6</v>
      </c>
      <c r="AB840">
        <v>0.27586206896551702</v>
      </c>
      <c r="AC840">
        <v>0.15517241379310301</v>
      </c>
      <c r="AD840">
        <v>94</v>
      </c>
      <c r="AE840">
        <v>3</v>
      </c>
      <c r="AF840">
        <v>31.333333333333332</v>
      </c>
      <c r="AG840" s="3">
        <v>44738</v>
      </c>
    </row>
    <row r="841" spans="1:35" hidden="1" x14ac:dyDescent="0.25">
      <c r="A841" t="s">
        <v>5</v>
      </c>
      <c r="B841" t="s">
        <v>11</v>
      </c>
      <c r="C841" t="s">
        <v>72</v>
      </c>
      <c r="D841" t="s">
        <v>50</v>
      </c>
      <c r="E841">
        <v>592789</v>
      </c>
      <c r="F841" t="s">
        <v>61</v>
      </c>
      <c r="G841">
        <v>1.0264800000000001</v>
      </c>
      <c r="H841">
        <v>2</v>
      </c>
      <c r="I841" t="s">
        <v>292</v>
      </c>
      <c r="J841" t="s">
        <v>50</v>
      </c>
      <c r="K841">
        <v>683734</v>
      </c>
      <c r="M841">
        <v>102.78</v>
      </c>
      <c r="N841">
        <v>229</v>
      </c>
      <c r="O841">
        <v>173</v>
      </c>
      <c r="P841">
        <v>4.046242774566474E-2</v>
      </c>
      <c r="Q841">
        <v>7</v>
      </c>
      <c r="R841">
        <v>102.4</v>
      </c>
      <c r="S841">
        <v>179</v>
      </c>
      <c r="T841">
        <v>133</v>
      </c>
      <c r="U841" s="5">
        <v>4.5112781954887216E-2</v>
      </c>
      <c r="V841">
        <v>6</v>
      </c>
      <c r="W841">
        <v>0.25133689839572099</v>
      </c>
      <c r="X841">
        <v>0.11229946524064099</v>
      </c>
      <c r="Y841">
        <v>245</v>
      </c>
      <c r="Z841">
        <v>6</v>
      </c>
      <c r="AA841">
        <v>40.833333333333336</v>
      </c>
      <c r="AB841">
        <v>0.23</v>
      </c>
      <c r="AC841">
        <v>0.1</v>
      </c>
      <c r="AD841">
        <v>127</v>
      </c>
      <c r="AE841">
        <v>2</v>
      </c>
      <c r="AF841">
        <v>63.5</v>
      </c>
      <c r="AG841" s="3">
        <v>44739</v>
      </c>
    </row>
    <row r="842" spans="1:35" hidden="1" x14ac:dyDescent="0.25">
      <c r="A842" t="s">
        <v>8</v>
      </c>
      <c r="B842" t="s">
        <v>12</v>
      </c>
      <c r="C842" t="s">
        <v>143</v>
      </c>
      <c r="D842" t="s">
        <v>63</v>
      </c>
      <c r="E842">
        <v>542881</v>
      </c>
      <c r="F842" t="s">
        <v>51</v>
      </c>
      <c r="G842">
        <v>1.1107800000000001</v>
      </c>
      <c r="H842">
        <v>8</v>
      </c>
      <c r="I842" t="s">
        <v>129</v>
      </c>
      <c r="J842" t="s">
        <v>50</v>
      </c>
      <c r="K842">
        <v>545341</v>
      </c>
      <c r="M842">
        <v>103</v>
      </c>
      <c r="N842">
        <v>234</v>
      </c>
      <c r="O842">
        <v>155</v>
      </c>
      <c r="P842">
        <v>4.5161290322580643E-2</v>
      </c>
      <c r="Q842">
        <v>7</v>
      </c>
      <c r="R842">
        <v>104.9</v>
      </c>
      <c r="S842">
        <v>64</v>
      </c>
      <c r="T842">
        <v>44</v>
      </c>
      <c r="U842" s="5">
        <v>4.5454545454545456E-2</v>
      </c>
      <c r="V842">
        <v>2</v>
      </c>
      <c r="W842">
        <v>0.27450980392156799</v>
      </c>
      <c r="X842">
        <v>0.12745098039215599</v>
      </c>
      <c r="Y842">
        <v>286</v>
      </c>
      <c r="Z842">
        <v>7</v>
      </c>
      <c r="AA842">
        <v>40.857142857142854</v>
      </c>
      <c r="AB842">
        <v>0.30188679245283001</v>
      </c>
      <c r="AC842">
        <v>0.13207547169811301</v>
      </c>
      <c r="AD842">
        <v>221</v>
      </c>
      <c r="AE842">
        <v>5</v>
      </c>
      <c r="AF842">
        <v>44.2</v>
      </c>
      <c r="AG842" s="3">
        <v>44739</v>
      </c>
    </row>
    <row r="843" spans="1:35" hidden="1" x14ac:dyDescent="0.25">
      <c r="A843" t="s">
        <v>8</v>
      </c>
      <c r="B843" t="s">
        <v>0</v>
      </c>
      <c r="C843" t="s">
        <v>126</v>
      </c>
      <c r="D843" t="s">
        <v>63</v>
      </c>
      <c r="E843">
        <v>572971</v>
      </c>
      <c r="F843" t="s">
        <v>51</v>
      </c>
      <c r="G843">
        <v>1.2196799999999999</v>
      </c>
      <c r="H843">
        <v>7</v>
      </c>
      <c r="I843" t="s">
        <v>129</v>
      </c>
      <c r="J843" t="s">
        <v>50</v>
      </c>
      <c r="K843">
        <v>545341</v>
      </c>
      <c r="M843">
        <v>103</v>
      </c>
      <c r="N843">
        <v>248</v>
      </c>
      <c r="O843">
        <v>167</v>
      </c>
      <c r="P843">
        <v>4.790419161676647E-2</v>
      </c>
      <c r="Q843">
        <v>8</v>
      </c>
      <c r="R843">
        <v>104.9</v>
      </c>
      <c r="S843">
        <v>73</v>
      </c>
      <c r="T843">
        <v>51</v>
      </c>
      <c r="U843" s="5">
        <v>5.8823529411764705E-2</v>
      </c>
      <c r="V843">
        <v>3</v>
      </c>
      <c r="W843">
        <v>0.17647058823529399</v>
      </c>
      <c r="X843">
        <v>0.10294117647058799</v>
      </c>
      <c r="Y843">
        <v>184</v>
      </c>
      <c r="Z843">
        <v>6</v>
      </c>
      <c r="AA843">
        <v>30.666666666666668</v>
      </c>
      <c r="AB843">
        <v>0.177570093457943</v>
      </c>
      <c r="AC843">
        <v>0.11214953271028</v>
      </c>
      <c r="AD843">
        <v>146</v>
      </c>
      <c r="AE843">
        <v>6</v>
      </c>
      <c r="AF843">
        <v>24.333333333333332</v>
      </c>
      <c r="AG843" s="3">
        <v>44744</v>
      </c>
    </row>
    <row r="844" spans="1:35" hidden="1" x14ac:dyDescent="0.25">
      <c r="A844" t="s">
        <v>20</v>
      </c>
      <c r="B844" t="s">
        <v>28</v>
      </c>
      <c r="C844" t="s">
        <v>94</v>
      </c>
      <c r="D844" t="s">
        <v>50</v>
      </c>
      <c r="E844">
        <v>607200</v>
      </c>
      <c r="F844" t="s">
        <v>61</v>
      </c>
      <c r="G844">
        <v>1.0943999999999998</v>
      </c>
      <c r="H844">
        <v>4</v>
      </c>
      <c r="I844" t="s">
        <v>190</v>
      </c>
      <c r="J844" t="s">
        <v>63</v>
      </c>
      <c r="K844">
        <v>596129</v>
      </c>
      <c r="M844">
        <v>102.26</v>
      </c>
      <c r="N844">
        <v>205</v>
      </c>
      <c r="O844">
        <v>130</v>
      </c>
      <c r="P844">
        <v>6.9230769230769235E-2</v>
      </c>
      <c r="Q844">
        <v>9</v>
      </c>
      <c r="R844">
        <v>103.2</v>
      </c>
      <c r="S844">
        <v>153</v>
      </c>
      <c r="T844">
        <v>98</v>
      </c>
      <c r="U844" s="5">
        <v>9.1836734693877556E-2</v>
      </c>
      <c r="V844">
        <v>9</v>
      </c>
      <c r="W844">
        <v>0.25</v>
      </c>
      <c r="X844">
        <v>0.117924528301886</v>
      </c>
      <c r="Y844">
        <v>299</v>
      </c>
      <c r="Z844">
        <v>7</v>
      </c>
      <c r="AA844">
        <v>42.714285714285715</v>
      </c>
      <c r="AB844">
        <v>0.30476190476190401</v>
      </c>
      <c r="AC844">
        <v>0.14285714285714199</v>
      </c>
      <c r="AD844">
        <v>142</v>
      </c>
      <c r="AE844">
        <v>4</v>
      </c>
      <c r="AF844">
        <v>35.5</v>
      </c>
      <c r="AG844" s="3">
        <v>44739</v>
      </c>
    </row>
    <row r="845" spans="1:35" hidden="1" x14ac:dyDescent="0.25">
      <c r="A845" t="s">
        <v>8</v>
      </c>
      <c r="B845" t="s">
        <v>12</v>
      </c>
      <c r="C845" t="s">
        <v>257</v>
      </c>
      <c r="D845" t="s">
        <v>50</v>
      </c>
      <c r="E845">
        <v>669952</v>
      </c>
      <c r="F845" t="s">
        <v>61</v>
      </c>
      <c r="G845">
        <v>1.2971999999999999</v>
      </c>
      <c r="H845">
        <v>5</v>
      </c>
      <c r="I845" t="s">
        <v>129</v>
      </c>
      <c r="J845" t="s">
        <v>50</v>
      </c>
      <c r="K845">
        <v>545341</v>
      </c>
      <c r="M845">
        <v>103.2</v>
      </c>
      <c r="N845">
        <v>256</v>
      </c>
      <c r="O845">
        <v>173</v>
      </c>
      <c r="P845">
        <v>4.6242774566473986E-2</v>
      </c>
      <c r="Q845">
        <v>8</v>
      </c>
      <c r="R845">
        <v>102.6</v>
      </c>
      <c r="S845">
        <v>178</v>
      </c>
      <c r="T845">
        <v>119</v>
      </c>
      <c r="U845" s="5">
        <v>4.2016806722689079E-2</v>
      </c>
      <c r="V845">
        <v>5</v>
      </c>
      <c r="W845">
        <v>0.24242424242424199</v>
      </c>
      <c r="X845">
        <v>0.10101010101010099</v>
      </c>
      <c r="Y845">
        <v>145</v>
      </c>
      <c r="Z845">
        <v>4</v>
      </c>
      <c r="AA845">
        <v>36.25</v>
      </c>
      <c r="AB845">
        <v>0.32</v>
      </c>
      <c r="AC845">
        <v>0.14000000000000001</v>
      </c>
      <c r="AD845">
        <v>80</v>
      </c>
      <c r="AE845">
        <v>2</v>
      </c>
      <c r="AF845">
        <v>40</v>
      </c>
      <c r="AG845" s="3">
        <v>44748</v>
      </c>
    </row>
    <row r="846" spans="1:35" hidden="1" x14ac:dyDescent="0.25">
      <c r="A846" t="s">
        <v>22</v>
      </c>
      <c r="B846" t="s">
        <v>2</v>
      </c>
      <c r="C846" t="s">
        <v>96</v>
      </c>
      <c r="D846" t="s">
        <v>50</v>
      </c>
      <c r="E846">
        <v>669330</v>
      </c>
      <c r="F846" t="s">
        <v>51</v>
      </c>
      <c r="G846">
        <v>1.04</v>
      </c>
      <c r="H846">
        <v>4</v>
      </c>
      <c r="I846" t="s">
        <v>76</v>
      </c>
      <c r="J846" t="s">
        <v>50</v>
      </c>
      <c r="K846">
        <v>553993</v>
      </c>
      <c r="M846">
        <v>102.44</v>
      </c>
      <c r="N846">
        <v>312</v>
      </c>
      <c r="O846">
        <v>173</v>
      </c>
      <c r="P846">
        <v>7.5144508670520235E-2</v>
      </c>
      <c r="Q846">
        <v>13</v>
      </c>
      <c r="R846">
        <v>102.5</v>
      </c>
      <c r="S846">
        <v>237</v>
      </c>
      <c r="T846">
        <v>135</v>
      </c>
      <c r="U846" s="5">
        <v>8.1481481481481488E-2</v>
      </c>
      <c r="V846">
        <v>11</v>
      </c>
      <c r="W846">
        <v>0.289215686274509</v>
      </c>
      <c r="X846">
        <v>0.13725490196078399</v>
      </c>
      <c r="Y846">
        <v>261</v>
      </c>
      <c r="Z846">
        <v>8</v>
      </c>
      <c r="AA846">
        <v>32.625</v>
      </c>
      <c r="AB846">
        <v>0.31355932203389802</v>
      </c>
      <c r="AC846">
        <v>0.144067796610169</v>
      </c>
      <c r="AD846">
        <v>149</v>
      </c>
      <c r="AE846">
        <v>5</v>
      </c>
      <c r="AF846">
        <v>29.8</v>
      </c>
      <c r="AG846" s="3">
        <v>44739</v>
      </c>
    </row>
    <row r="847" spans="1:35" hidden="1" x14ac:dyDescent="0.25">
      <c r="A847" t="s">
        <v>3</v>
      </c>
      <c r="B847" t="s">
        <v>27</v>
      </c>
      <c r="C847" t="s">
        <v>148</v>
      </c>
      <c r="D847" t="s">
        <v>50</v>
      </c>
      <c r="E847">
        <v>592332</v>
      </c>
      <c r="F847" t="s">
        <v>61</v>
      </c>
      <c r="G847">
        <v>1.0879000000000001</v>
      </c>
      <c r="H847">
        <v>3</v>
      </c>
      <c r="I847" t="s">
        <v>57</v>
      </c>
      <c r="J847" t="s">
        <v>50</v>
      </c>
      <c r="K847">
        <v>502110</v>
      </c>
      <c r="M847">
        <v>103.72</v>
      </c>
      <c r="N847">
        <v>278</v>
      </c>
      <c r="O847">
        <v>188</v>
      </c>
      <c r="P847">
        <v>4.2553191489361701E-2</v>
      </c>
      <c r="Q847">
        <v>8</v>
      </c>
      <c r="R847">
        <v>104.26</v>
      </c>
      <c r="S847">
        <v>222</v>
      </c>
      <c r="T847">
        <v>150</v>
      </c>
      <c r="U847" s="5">
        <v>0.04</v>
      </c>
      <c r="V847">
        <v>6</v>
      </c>
      <c r="W847">
        <v>0.24463519313304699</v>
      </c>
      <c r="X847">
        <v>0.111587982832618</v>
      </c>
      <c r="Y847">
        <v>333</v>
      </c>
      <c r="Z847">
        <v>2</v>
      </c>
      <c r="AA847">
        <v>166.5</v>
      </c>
      <c r="AB847">
        <v>0.2421875</v>
      </c>
      <c r="AC847">
        <v>0.1328125</v>
      </c>
      <c r="AD847">
        <v>196</v>
      </c>
      <c r="AE847">
        <v>1</v>
      </c>
      <c r="AF847">
        <v>196</v>
      </c>
      <c r="AG847" s="3">
        <v>44739</v>
      </c>
    </row>
    <row r="848" spans="1:35" hidden="1" x14ac:dyDescent="0.25">
      <c r="A848" t="s">
        <v>11</v>
      </c>
      <c r="B848" t="s">
        <v>5</v>
      </c>
      <c r="C848" t="s">
        <v>293</v>
      </c>
      <c r="D848" t="s">
        <v>50</v>
      </c>
      <c r="E848">
        <v>608337</v>
      </c>
      <c r="F848" t="s">
        <v>51</v>
      </c>
      <c r="G848">
        <v>1.2732300000000001</v>
      </c>
      <c r="H848">
        <v>5</v>
      </c>
      <c r="I848" t="s">
        <v>139</v>
      </c>
      <c r="J848" t="s">
        <v>63</v>
      </c>
      <c r="K848">
        <v>665120</v>
      </c>
      <c r="M848">
        <v>103</v>
      </c>
      <c r="N848">
        <v>276</v>
      </c>
      <c r="O848">
        <v>179</v>
      </c>
      <c r="P848">
        <v>7.2625698324022353E-2</v>
      </c>
      <c r="Q848">
        <v>13</v>
      </c>
      <c r="R848">
        <v>103</v>
      </c>
      <c r="S848">
        <v>203</v>
      </c>
      <c r="T848">
        <v>127</v>
      </c>
      <c r="U848" s="5">
        <v>8.6614173228346455E-2</v>
      </c>
      <c r="V848">
        <v>11</v>
      </c>
      <c r="W848">
        <v>0.35795454545454503</v>
      </c>
      <c r="X848">
        <v>0.170454545454545</v>
      </c>
      <c r="Y848">
        <v>278</v>
      </c>
      <c r="Z848">
        <v>15</v>
      </c>
      <c r="AA848">
        <v>18.533333333333335</v>
      </c>
      <c r="AB848">
        <v>0.35593220338983</v>
      </c>
      <c r="AC848">
        <v>0.13559322033898299</v>
      </c>
      <c r="AD848">
        <v>107</v>
      </c>
      <c r="AE848">
        <v>2</v>
      </c>
      <c r="AF848">
        <v>53.5</v>
      </c>
      <c r="AG848" s="3">
        <v>44739</v>
      </c>
    </row>
    <row r="849" spans="1:34" hidden="1" x14ac:dyDescent="0.25">
      <c r="A849" t="s">
        <v>5</v>
      </c>
      <c r="B849" t="s">
        <v>11</v>
      </c>
      <c r="C849" t="s">
        <v>72</v>
      </c>
      <c r="D849" t="s">
        <v>50</v>
      </c>
      <c r="E849">
        <v>592789</v>
      </c>
      <c r="F849" t="s">
        <v>61</v>
      </c>
      <c r="G849">
        <v>1.0264800000000001</v>
      </c>
      <c r="H849">
        <v>4</v>
      </c>
      <c r="I849" t="s">
        <v>268</v>
      </c>
      <c r="J849" t="s">
        <v>50</v>
      </c>
      <c r="K849">
        <v>547989</v>
      </c>
      <c r="M849">
        <v>104.38</v>
      </c>
      <c r="N849">
        <v>305</v>
      </c>
      <c r="O849">
        <v>215</v>
      </c>
      <c r="P849">
        <v>4.1860465116279069E-2</v>
      </c>
      <c r="Q849">
        <v>9</v>
      </c>
      <c r="R849">
        <v>104.179999999999</v>
      </c>
      <c r="S849">
        <v>246</v>
      </c>
      <c r="T849">
        <v>177</v>
      </c>
      <c r="U849" s="5">
        <v>3.3898305084745763E-2</v>
      </c>
      <c r="V849">
        <v>6</v>
      </c>
      <c r="W849">
        <v>0.25133689839572099</v>
      </c>
      <c r="X849">
        <v>0.11229946524064099</v>
      </c>
      <c r="Y849">
        <v>245</v>
      </c>
      <c r="Z849">
        <v>6</v>
      </c>
      <c r="AA849">
        <v>40.833333333333336</v>
      </c>
      <c r="AB849">
        <v>0.23</v>
      </c>
      <c r="AC849">
        <v>0.1</v>
      </c>
      <c r="AD849">
        <v>127</v>
      </c>
      <c r="AE849">
        <v>2</v>
      </c>
      <c r="AF849">
        <v>63.5</v>
      </c>
      <c r="AG849" s="3">
        <v>44739</v>
      </c>
    </row>
    <row r="850" spans="1:34" hidden="1" x14ac:dyDescent="0.25">
      <c r="A850" t="s">
        <v>22</v>
      </c>
      <c r="B850" t="s">
        <v>2</v>
      </c>
      <c r="C850" t="s">
        <v>96</v>
      </c>
      <c r="D850" t="s">
        <v>50</v>
      </c>
      <c r="E850">
        <v>669330</v>
      </c>
      <c r="F850" t="s">
        <v>51</v>
      </c>
      <c r="G850">
        <v>1.04</v>
      </c>
      <c r="H850">
        <v>2</v>
      </c>
      <c r="I850" t="s">
        <v>75</v>
      </c>
      <c r="J850" t="s">
        <v>50</v>
      </c>
      <c r="K850">
        <v>677594</v>
      </c>
      <c r="M850">
        <v>106.1</v>
      </c>
      <c r="N850">
        <v>300</v>
      </c>
      <c r="O850">
        <v>189</v>
      </c>
      <c r="P850">
        <v>5.8201058201058198E-2</v>
      </c>
      <c r="Q850">
        <v>11</v>
      </c>
      <c r="R850">
        <v>105.8</v>
      </c>
      <c r="S850">
        <v>227</v>
      </c>
      <c r="T850">
        <v>145</v>
      </c>
      <c r="U850" s="5">
        <v>5.5172413793103448E-2</v>
      </c>
      <c r="V850">
        <v>8</v>
      </c>
      <c r="W850">
        <v>0.289215686274509</v>
      </c>
      <c r="X850">
        <v>0.13725490196078399</v>
      </c>
      <c r="Y850">
        <v>261</v>
      </c>
      <c r="Z850">
        <v>8</v>
      </c>
      <c r="AA850">
        <v>32.625</v>
      </c>
      <c r="AB850">
        <v>0.31355932203389802</v>
      </c>
      <c r="AC850">
        <v>0.144067796610169</v>
      </c>
      <c r="AD850">
        <v>149</v>
      </c>
      <c r="AE850">
        <v>5</v>
      </c>
      <c r="AF850">
        <v>29.8</v>
      </c>
      <c r="AG850" s="3">
        <v>44739</v>
      </c>
    </row>
    <row r="851" spans="1:34" hidden="1" x14ac:dyDescent="0.25">
      <c r="A851" t="s">
        <v>5</v>
      </c>
      <c r="B851" t="s">
        <v>11</v>
      </c>
      <c r="C851" t="s">
        <v>72</v>
      </c>
      <c r="D851" t="s">
        <v>50</v>
      </c>
      <c r="E851">
        <v>592789</v>
      </c>
      <c r="F851" t="s">
        <v>61</v>
      </c>
      <c r="G851">
        <v>1.0264800000000001</v>
      </c>
      <c r="H851">
        <v>3</v>
      </c>
      <c r="I851" t="s">
        <v>267</v>
      </c>
      <c r="J851" t="s">
        <v>50</v>
      </c>
      <c r="K851">
        <v>673357</v>
      </c>
      <c r="M851">
        <v>101.98</v>
      </c>
      <c r="N851">
        <v>246</v>
      </c>
      <c r="O851">
        <v>191</v>
      </c>
      <c r="P851">
        <v>3.6649214659685861E-2</v>
      </c>
      <c r="Q851">
        <v>7</v>
      </c>
      <c r="R851">
        <v>102.36</v>
      </c>
      <c r="S851">
        <v>191</v>
      </c>
      <c r="T851">
        <v>151</v>
      </c>
      <c r="U851" s="5">
        <v>3.3112582781456956E-2</v>
      </c>
      <c r="V851">
        <v>5</v>
      </c>
      <c r="W851">
        <v>0.25133689839572099</v>
      </c>
      <c r="X851">
        <v>0.11229946524064099</v>
      </c>
      <c r="Y851">
        <v>245</v>
      </c>
      <c r="Z851">
        <v>6</v>
      </c>
      <c r="AA851">
        <v>40.833333333333336</v>
      </c>
      <c r="AB851">
        <v>0.23</v>
      </c>
      <c r="AC851">
        <v>0.1</v>
      </c>
      <c r="AD851">
        <v>127</v>
      </c>
      <c r="AE851">
        <v>2</v>
      </c>
      <c r="AF851">
        <v>63.5</v>
      </c>
      <c r="AG851" s="3">
        <v>44739</v>
      </c>
    </row>
    <row r="852" spans="1:34" hidden="1" x14ac:dyDescent="0.25">
      <c r="A852" t="s">
        <v>15</v>
      </c>
      <c r="B852" t="s">
        <v>7</v>
      </c>
      <c r="C852" t="s">
        <v>101</v>
      </c>
      <c r="D852" t="s">
        <v>50</v>
      </c>
      <c r="E852">
        <v>663474</v>
      </c>
      <c r="F852" t="s">
        <v>61</v>
      </c>
      <c r="G852">
        <v>0.95472000000000012</v>
      </c>
      <c r="H852">
        <v>4</v>
      </c>
      <c r="I852" t="s">
        <v>99</v>
      </c>
      <c r="J852" t="s">
        <v>63</v>
      </c>
      <c r="K852">
        <v>596146</v>
      </c>
      <c r="M852">
        <v>102.72</v>
      </c>
      <c r="N852">
        <v>257</v>
      </c>
      <c r="O852">
        <v>182</v>
      </c>
      <c r="P852">
        <v>3.8461538461538464E-2</v>
      </c>
      <c r="Q852">
        <v>7</v>
      </c>
      <c r="R852">
        <v>103.3</v>
      </c>
      <c r="S852">
        <v>182</v>
      </c>
      <c r="T852">
        <v>126</v>
      </c>
      <c r="U852" s="5">
        <v>4.7619047619047616E-2</v>
      </c>
      <c r="V852">
        <v>6</v>
      </c>
      <c r="W852">
        <v>0.38048780487804801</v>
      </c>
      <c r="X852">
        <v>0.21463414634146299</v>
      </c>
      <c r="Y852">
        <v>294</v>
      </c>
      <c r="Z852">
        <v>14</v>
      </c>
      <c r="AA852">
        <v>21</v>
      </c>
      <c r="AB852">
        <v>0.40277777777777701</v>
      </c>
      <c r="AC852">
        <v>0.20833333333333301</v>
      </c>
      <c r="AD852">
        <v>113</v>
      </c>
      <c r="AE852">
        <v>5</v>
      </c>
      <c r="AF852">
        <v>22.6</v>
      </c>
      <c r="AG852" s="3">
        <v>44739</v>
      </c>
    </row>
    <row r="853" spans="1:34" hidden="1" x14ac:dyDescent="0.25">
      <c r="A853" t="s">
        <v>11</v>
      </c>
      <c r="B853" t="s">
        <v>5</v>
      </c>
      <c r="C853" t="s">
        <v>293</v>
      </c>
      <c r="D853" t="s">
        <v>50</v>
      </c>
      <c r="E853">
        <v>608337</v>
      </c>
      <c r="F853" t="s">
        <v>51</v>
      </c>
      <c r="G853">
        <v>1.0264800000000001</v>
      </c>
      <c r="H853">
        <v>2</v>
      </c>
      <c r="I853" t="s">
        <v>137</v>
      </c>
      <c r="J853" t="s">
        <v>50</v>
      </c>
      <c r="K853">
        <v>545361</v>
      </c>
      <c r="M853">
        <v>105.92</v>
      </c>
      <c r="N853">
        <v>269</v>
      </c>
      <c r="O853">
        <v>158</v>
      </c>
      <c r="P853">
        <v>0.13924050632911392</v>
      </c>
      <c r="Q853">
        <v>22</v>
      </c>
      <c r="R853">
        <v>105.88</v>
      </c>
      <c r="S853">
        <v>196</v>
      </c>
      <c r="T853">
        <v>116</v>
      </c>
      <c r="U853" s="5">
        <v>0.15517241379310345</v>
      </c>
      <c r="V853">
        <v>18</v>
      </c>
      <c r="W853">
        <v>0.35795454545454503</v>
      </c>
      <c r="X853">
        <v>0.170454545454545</v>
      </c>
      <c r="Y853">
        <v>278</v>
      </c>
      <c r="Z853">
        <v>15</v>
      </c>
      <c r="AA853">
        <v>18.533333333333335</v>
      </c>
      <c r="AB853">
        <v>0.35897435897435898</v>
      </c>
      <c r="AC853">
        <v>0.188034188034188</v>
      </c>
      <c r="AD853">
        <v>171</v>
      </c>
      <c r="AE853">
        <v>13</v>
      </c>
      <c r="AF853">
        <v>13.153846153846153</v>
      </c>
      <c r="AG853" s="3">
        <v>44739</v>
      </c>
    </row>
    <row r="854" spans="1:34" hidden="1" x14ac:dyDescent="0.25">
      <c r="A854" t="s">
        <v>28</v>
      </c>
      <c r="B854" t="s">
        <v>20</v>
      </c>
      <c r="C854" t="s">
        <v>294</v>
      </c>
      <c r="D854" t="s">
        <v>50</v>
      </c>
      <c r="E854">
        <v>664337</v>
      </c>
      <c r="F854" t="s">
        <v>51</v>
      </c>
      <c r="G854">
        <v>1.0464</v>
      </c>
      <c r="H854">
        <v>4</v>
      </c>
      <c r="I854" t="s">
        <v>116</v>
      </c>
      <c r="J854" t="s">
        <v>50</v>
      </c>
      <c r="K854">
        <v>443558</v>
      </c>
      <c r="M854">
        <v>103.1</v>
      </c>
      <c r="N854">
        <v>288</v>
      </c>
      <c r="O854">
        <v>192</v>
      </c>
      <c r="P854">
        <v>4.1666666666666664E-2</v>
      </c>
      <c r="Q854">
        <v>8</v>
      </c>
      <c r="R854">
        <v>103.9</v>
      </c>
      <c r="S854">
        <v>194</v>
      </c>
      <c r="T854">
        <v>126</v>
      </c>
      <c r="U854" s="5">
        <v>3.968253968253968E-2</v>
      </c>
      <c r="V854">
        <v>5</v>
      </c>
      <c r="W854">
        <v>0.26829268292682901</v>
      </c>
      <c r="X854">
        <v>0.146341463414634</v>
      </c>
      <c r="Y854">
        <v>54</v>
      </c>
      <c r="Z854">
        <v>1</v>
      </c>
      <c r="AA854">
        <v>54</v>
      </c>
      <c r="AB854">
        <v>0.3</v>
      </c>
      <c r="AC854">
        <v>0.2</v>
      </c>
      <c r="AD854">
        <v>29</v>
      </c>
      <c r="AE854">
        <v>1</v>
      </c>
      <c r="AF854">
        <v>29</v>
      </c>
      <c r="AG854" s="3">
        <v>44739</v>
      </c>
    </row>
    <row r="855" spans="1:34" hidden="1" x14ac:dyDescent="0.25">
      <c r="A855" t="s">
        <v>8</v>
      </c>
      <c r="B855" t="s">
        <v>1</v>
      </c>
      <c r="C855" t="s">
        <v>89</v>
      </c>
      <c r="D855" t="s">
        <v>50</v>
      </c>
      <c r="E855">
        <v>450203</v>
      </c>
      <c r="F855" t="s">
        <v>51</v>
      </c>
      <c r="G855">
        <v>1.22976</v>
      </c>
      <c r="H855">
        <v>5</v>
      </c>
      <c r="I855" t="s">
        <v>62</v>
      </c>
      <c r="J855" t="s">
        <v>63</v>
      </c>
      <c r="K855">
        <v>641857</v>
      </c>
      <c r="M855">
        <v>103.6</v>
      </c>
      <c r="N855">
        <v>214</v>
      </c>
      <c r="O855">
        <v>129</v>
      </c>
      <c r="P855">
        <v>3.1007751937984496E-2</v>
      </c>
      <c r="Q855">
        <v>4</v>
      </c>
      <c r="R855">
        <v>103.8</v>
      </c>
      <c r="S855">
        <v>153</v>
      </c>
      <c r="T855">
        <v>92</v>
      </c>
      <c r="U855" s="5">
        <v>4.3478260869565216E-2</v>
      </c>
      <c r="V855">
        <v>4</v>
      </c>
      <c r="W855">
        <v>0.30625000000000002</v>
      </c>
      <c r="X855">
        <v>0.13125000000000001</v>
      </c>
      <c r="Y855">
        <v>246</v>
      </c>
      <c r="Z855">
        <v>7</v>
      </c>
      <c r="AA855">
        <v>35.142857142857146</v>
      </c>
      <c r="AB855">
        <v>0.35714285714285698</v>
      </c>
      <c r="AC855">
        <v>0.128571428571428</v>
      </c>
      <c r="AD855">
        <v>116</v>
      </c>
      <c r="AE855">
        <v>4</v>
      </c>
      <c r="AF855">
        <v>29</v>
      </c>
      <c r="AG855" s="3">
        <v>44717</v>
      </c>
    </row>
    <row r="856" spans="1:34" hidden="1" x14ac:dyDescent="0.25">
      <c r="A856" t="s">
        <v>2</v>
      </c>
      <c r="B856" t="s">
        <v>22</v>
      </c>
      <c r="C856" t="s">
        <v>142</v>
      </c>
      <c r="D856" t="s">
        <v>50</v>
      </c>
      <c r="E856">
        <v>669923</v>
      </c>
      <c r="F856" t="s">
        <v>61</v>
      </c>
      <c r="G856">
        <v>1.04</v>
      </c>
      <c r="H856">
        <v>6</v>
      </c>
      <c r="I856" t="s">
        <v>199</v>
      </c>
      <c r="J856" t="s">
        <v>50</v>
      </c>
      <c r="K856">
        <v>663624</v>
      </c>
      <c r="L856">
        <v>4.5999999999999996</v>
      </c>
      <c r="M856">
        <v>104.52</v>
      </c>
      <c r="N856">
        <v>262</v>
      </c>
      <c r="O856">
        <v>182</v>
      </c>
      <c r="P856">
        <v>6.5934065934065936E-2</v>
      </c>
      <c r="Q856">
        <v>12</v>
      </c>
      <c r="R856">
        <v>104.4</v>
      </c>
      <c r="S856">
        <v>198</v>
      </c>
      <c r="T856">
        <v>135</v>
      </c>
      <c r="U856" s="5">
        <v>7.407407407407407E-2</v>
      </c>
      <c r="V856">
        <v>10</v>
      </c>
      <c r="W856">
        <v>0.31081081081081002</v>
      </c>
      <c r="X856">
        <v>0.18243243243243201</v>
      </c>
      <c r="Y856">
        <v>202</v>
      </c>
      <c r="Z856">
        <v>8</v>
      </c>
      <c r="AA856">
        <v>25.25</v>
      </c>
      <c r="AB856">
        <v>0.30555555555555503</v>
      </c>
      <c r="AC856">
        <v>0.194444444444444</v>
      </c>
      <c r="AD856">
        <v>97</v>
      </c>
      <c r="AE856">
        <v>6</v>
      </c>
      <c r="AF856">
        <v>16.166666666666668</v>
      </c>
      <c r="AG856" s="3">
        <v>44739</v>
      </c>
      <c r="AH856">
        <v>1</v>
      </c>
    </row>
    <row r="857" spans="1:34" hidden="1" x14ac:dyDescent="0.25">
      <c r="A857" t="s">
        <v>11</v>
      </c>
      <c r="B857" t="s">
        <v>5</v>
      </c>
      <c r="C857" t="s">
        <v>293</v>
      </c>
      <c r="D857" t="s">
        <v>50</v>
      </c>
      <c r="E857">
        <v>608337</v>
      </c>
      <c r="F857" t="s">
        <v>51</v>
      </c>
      <c r="G857">
        <v>1.2732300000000001</v>
      </c>
      <c r="H857">
        <v>3</v>
      </c>
      <c r="I857" t="s">
        <v>138</v>
      </c>
      <c r="J857" t="s">
        <v>63</v>
      </c>
      <c r="K857">
        <v>660271</v>
      </c>
      <c r="M857">
        <v>105.92</v>
      </c>
      <c r="N857">
        <v>306</v>
      </c>
      <c r="O857">
        <v>201</v>
      </c>
      <c r="P857">
        <v>7.9601990049751242E-2</v>
      </c>
      <c r="Q857">
        <v>16</v>
      </c>
      <c r="R857">
        <v>106.46</v>
      </c>
      <c r="S857">
        <v>193</v>
      </c>
      <c r="T857">
        <v>130</v>
      </c>
      <c r="U857" s="5">
        <v>0.1</v>
      </c>
      <c r="V857">
        <v>13</v>
      </c>
      <c r="W857">
        <v>0.35795454545454503</v>
      </c>
      <c r="X857">
        <v>0.170454545454545</v>
      </c>
      <c r="Y857">
        <v>278</v>
      </c>
      <c r="Z857">
        <v>15</v>
      </c>
      <c r="AA857">
        <v>18.533333333333335</v>
      </c>
      <c r="AB857">
        <v>0.35593220338983</v>
      </c>
      <c r="AC857">
        <v>0.13559322033898299</v>
      </c>
      <c r="AD857">
        <v>107</v>
      </c>
      <c r="AE857">
        <v>2</v>
      </c>
      <c r="AF857">
        <v>53.5</v>
      </c>
      <c r="AG857" s="3">
        <v>44739</v>
      </c>
    </row>
    <row r="858" spans="1:34" hidden="1" x14ac:dyDescent="0.25">
      <c r="A858" t="s">
        <v>11</v>
      </c>
      <c r="B858" t="s">
        <v>5</v>
      </c>
      <c r="C858" t="s">
        <v>293</v>
      </c>
      <c r="D858" t="s">
        <v>50</v>
      </c>
      <c r="E858">
        <v>608337</v>
      </c>
      <c r="F858" t="s">
        <v>51</v>
      </c>
      <c r="G858">
        <v>1.0264800000000001</v>
      </c>
      <c r="H858">
        <v>1</v>
      </c>
      <c r="I858" t="s">
        <v>136</v>
      </c>
      <c r="J858" t="s">
        <v>50</v>
      </c>
      <c r="K858">
        <v>621493</v>
      </c>
      <c r="M858">
        <v>101.8</v>
      </c>
      <c r="N858">
        <v>216</v>
      </c>
      <c r="O858">
        <v>137</v>
      </c>
      <c r="P858">
        <v>8.0291970802919707E-2</v>
      </c>
      <c r="Q858">
        <v>11</v>
      </c>
      <c r="R858">
        <v>102.3</v>
      </c>
      <c r="S858">
        <v>157</v>
      </c>
      <c r="T858">
        <v>97</v>
      </c>
      <c r="U858" s="5">
        <v>8.247422680412371E-2</v>
      </c>
      <c r="V858">
        <v>8</v>
      </c>
      <c r="W858">
        <v>0.35795454545454503</v>
      </c>
      <c r="X858">
        <v>0.170454545454545</v>
      </c>
      <c r="Y858">
        <v>278</v>
      </c>
      <c r="Z858">
        <v>15</v>
      </c>
      <c r="AA858">
        <v>18.533333333333335</v>
      </c>
      <c r="AB858">
        <v>0.35897435897435898</v>
      </c>
      <c r="AC858">
        <v>0.188034188034188</v>
      </c>
      <c r="AD858">
        <v>171</v>
      </c>
      <c r="AE858">
        <v>13</v>
      </c>
      <c r="AF858">
        <v>13.153846153846153</v>
      </c>
      <c r="AG858" s="3">
        <v>44739</v>
      </c>
    </row>
    <row r="859" spans="1:34" hidden="1" x14ac:dyDescent="0.25">
      <c r="A859" t="s">
        <v>3</v>
      </c>
      <c r="B859" t="s">
        <v>27</v>
      </c>
      <c r="C859" t="s">
        <v>148</v>
      </c>
      <c r="D859" t="s">
        <v>50</v>
      </c>
      <c r="E859">
        <v>592332</v>
      </c>
      <c r="F859" t="s">
        <v>61</v>
      </c>
      <c r="G859">
        <v>1.0879000000000001</v>
      </c>
      <c r="H859">
        <v>6</v>
      </c>
      <c r="I859" t="s">
        <v>59</v>
      </c>
      <c r="J859" t="s">
        <v>50</v>
      </c>
      <c r="K859">
        <v>596115</v>
      </c>
      <c r="M859">
        <v>102.4</v>
      </c>
      <c r="N859">
        <v>286</v>
      </c>
      <c r="O859">
        <v>172</v>
      </c>
      <c r="P859">
        <v>6.3953488372093026E-2</v>
      </c>
      <c r="Q859">
        <v>11</v>
      </c>
      <c r="R859">
        <v>102.69999999999899</v>
      </c>
      <c r="S859">
        <v>222</v>
      </c>
      <c r="T859">
        <v>135</v>
      </c>
      <c r="U859" s="5">
        <v>5.9259259259259262E-2</v>
      </c>
      <c r="V859">
        <v>8</v>
      </c>
      <c r="W859">
        <v>0.24463519313304699</v>
      </c>
      <c r="X859">
        <v>0.111587982832618</v>
      </c>
      <c r="Y859">
        <v>333</v>
      </c>
      <c r="Z859">
        <v>2</v>
      </c>
      <c r="AA859">
        <v>166.5</v>
      </c>
      <c r="AB859">
        <v>0.2421875</v>
      </c>
      <c r="AC859">
        <v>0.1328125</v>
      </c>
      <c r="AD859">
        <v>196</v>
      </c>
      <c r="AE859">
        <v>1</v>
      </c>
      <c r="AF859">
        <v>196</v>
      </c>
      <c r="AG859" s="3">
        <v>44739</v>
      </c>
    </row>
    <row r="860" spans="1:34" hidden="1" x14ac:dyDescent="0.25">
      <c r="A860" t="s">
        <v>3</v>
      </c>
      <c r="B860" t="s">
        <v>27</v>
      </c>
      <c r="C860" t="s">
        <v>148</v>
      </c>
      <c r="D860" t="s">
        <v>50</v>
      </c>
      <c r="E860">
        <v>592332</v>
      </c>
      <c r="F860" t="s">
        <v>61</v>
      </c>
      <c r="G860">
        <v>1.0879000000000001</v>
      </c>
      <c r="H860">
        <v>4</v>
      </c>
      <c r="I860" t="s">
        <v>58</v>
      </c>
      <c r="J860" t="s">
        <v>50</v>
      </c>
      <c r="K860">
        <v>593428</v>
      </c>
      <c r="M860">
        <v>101.9</v>
      </c>
      <c r="N860">
        <v>294</v>
      </c>
      <c r="O860">
        <v>204</v>
      </c>
      <c r="P860">
        <v>2.9411764705882353E-2</v>
      </c>
      <c r="Q860">
        <v>6</v>
      </c>
      <c r="R860">
        <v>102</v>
      </c>
      <c r="S860">
        <v>231</v>
      </c>
      <c r="T860">
        <v>160</v>
      </c>
      <c r="U860" s="5">
        <v>3.125E-2</v>
      </c>
      <c r="V860">
        <v>5</v>
      </c>
      <c r="W860">
        <v>0.24463519313304699</v>
      </c>
      <c r="X860">
        <v>0.111587982832618</v>
      </c>
      <c r="Y860">
        <v>333</v>
      </c>
      <c r="Z860">
        <v>2</v>
      </c>
      <c r="AA860">
        <v>166.5</v>
      </c>
      <c r="AB860">
        <v>0.2421875</v>
      </c>
      <c r="AC860">
        <v>0.1328125</v>
      </c>
      <c r="AD860">
        <v>196</v>
      </c>
      <c r="AE860">
        <v>1</v>
      </c>
      <c r="AF860">
        <v>196</v>
      </c>
      <c r="AG860" s="3">
        <v>44739</v>
      </c>
    </row>
    <row r="861" spans="1:34" hidden="1" x14ac:dyDescent="0.25">
      <c r="A861" t="s">
        <v>17</v>
      </c>
      <c r="B861" t="s">
        <v>18</v>
      </c>
      <c r="C861" t="s">
        <v>111</v>
      </c>
      <c r="D861" t="s">
        <v>50</v>
      </c>
      <c r="E861">
        <v>593423</v>
      </c>
      <c r="F861" t="s">
        <v>51</v>
      </c>
      <c r="G861">
        <v>1.05264</v>
      </c>
      <c r="H861">
        <v>3</v>
      </c>
      <c r="I861" t="s">
        <v>254</v>
      </c>
      <c r="J861" t="s">
        <v>50</v>
      </c>
      <c r="K861">
        <v>592450</v>
      </c>
      <c r="M861">
        <v>107.7</v>
      </c>
      <c r="N861">
        <v>311</v>
      </c>
      <c r="O861">
        <v>202</v>
      </c>
      <c r="P861">
        <v>0.13861386138613863</v>
      </c>
      <c r="Q861">
        <v>28</v>
      </c>
      <c r="R861">
        <v>107.86</v>
      </c>
      <c r="S861">
        <v>219</v>
      </c>
      <c r="T861">
        <v>151</v>
      </c>
      <c r="U861" s="5">
        <v>0.13907284768211919</v>
      </c>
      <c r="V861">
        <v>21</v>
      </c>
      <c r="W861">
        <v>0.19512195121951201</v>
      </c>
      <c r="X861">
        <v>0.105691056910569</v>
      </c>
      <c r="Y861">
        <v>360</v>
      </c>
      <c r="Z861">
        <v>9</v>
      </c>
      <c r="AA861">
        <v>40</v>
      </c>
      <c r="AB861">
        <v>0.21052631578947301</v>
      </c>
      <c r="AC861">
        <v>0.114035087719298</v>
      </c>
      <c r="AD861">
        <v>174</v>
      </c>
      <c r="AE861">
        <v>3</v>
      </c>
      <c r="AF861">
        <v>58</v>
      </c>
      <c r="AG861" s="3">
        <v>44740</v>
      </c>
    </row>
    <row r="862" spans="1:34" hidden="1" x14ac:dyDescent="0.25">
      <c r="A862" t="s">
        <v>26</v>
      </c>
      <c r="B862" t="s">
        <v>64</v>
      </c>
      <c r="C862" t="s">
        <v>209</v>
      </c>
      <c r="D862" t="s">
        <v>50</v>
      </c>
      <c r="E862">
        <v>669169</v>
      </c>
      <c r="F862" t="s">
        <v>51</v>
      </c>
      <c r="G862">
        <v>0.92904000000000009</v>
      </c>
      <c r="H862">
        <v>6</v>
      </c>
      <c r="I862" t="s">
        <v>197</v>
      </c>
      <c r="J862" t="s">
        <v>50</v>
      </c>
      <c r="K862">
        <v>666969</v>
      </c>
      <c r="M862">
        <v>103.4</v>
      </c>
      <c r="N862">
        <v>296</v>
      </c>
      <c r="O862">
        <v>201</v>
      </c>
      <c r="P862">
        <v>7.4626865671641784E-2</v>
      </c>
      <c r="Q862">
        <v>15</v>
      </c>
      <c r="R862">
        <v>103.16</v>
      </c>
      <c r="S862">
        <v>214</v>
      </c>
      <c r="T862">
        <v>149</v>
      </c>
      <c r="U862" s="5">
        <v>7.3825503355704702E-2</v>
      </c>
      <c r="V862">
        <v>11</v>
      </c>
      <c r="W862">
        <v>0.27419354838709598</v>
      </c>
      <c r="X862">
        <v>0.15322580645161199</v>
      </c>
      <c r="Y862">
        <v>180</v>
      </c>
      <c r="Z862">
        <v>7</v>
      </c>
      <c r="AA862">
        <v>25.714285714285715</v>
      </c>
      <c r="AB862">
        <v>0.241935483870967</v>
      </c>
      <c r="AC862">
        <v>0.12903225806451599</v>
      </c>
      <c r="AD862">
        <v>92</v>
      </c>
      <c r="AE862">
        <v>0</v>
      </c>
      <c r="AF862">
        <v>0</v>
      </c>
      <c r="AG862" s="3">
        <v>44740</v>
      </c>
    </row>
    <row r="863" spans="1:34" hidden="1" x14ac:dyDescent="0.25">
      <c r="A863" t="s">
        <v>64</v>
      </c>
      <c r="B863" t="s">
        <v>26</v>
      </c>
      <c r="C863" t="s">
        <v>285</v>
      </c>
      <c r="D863" t="s">
        <v>50</v>
      </c>
      <c r="E863">
        <v>592351</v>
      </c>
      <c r="F863" t="s">
        <v>51</v>
      </c>
      <c r="G863">
        <v>0.92904000000000009</v>
      </c>
      <c r="H863">
        <v>3</v>
      </c>
      <c r="I863" t="s">
        <v>70</v>
      </c>
      <c r="J863" t="s">
        <v>50</v>
      </c>
      <c r="K863">
        <v>677951</v>
      </c>
      <c r="M863">
        <v>104.34</v>
      </c>
      <c r="N863">
        <v>290</v>
      </c>
      <c r="O863">
        <v>200</v>
      </c>
      <c r="P863">
        <v>5.5E-2</v>
      </c>
      <c r="Q863">
        <v>11</v>
      </c>
      <c r="R863">
        <v>104.4</v>
      </c>
      <c r="S863">
        <v>210</v>
      </c>
      <c r="T863">
        <v>145</v>
      </c>
      <c r="U863" s="5">
        <v>5.5172413793103448E-2</v>
      </c>
      <c r="V863">
        <v>8</v>
      </c>
      <c r="W863">
        <v>0.24855491329479701</v>
      </c>
      <c r="X863">
        <v>0.115606936416184</v>
      </c>
      <c r="Y863">
        <v>267</v>
      </c>
      <c r="Z863">
        <v>6</v>
      </c>
      <c r="AA863">
        <v>44.5</v>
      </c>
      <c r="AB863">
        <v>0.22448979591836701</v>
      </c>
      <c r="AC863">
        <v>0.10204081632653</v>
      </c>
      <c r="AD863">
        <v>149</v>
      </c>
      <c r="AE863">
        <v>4</v>
      </c>
      <c r="AF863">
        <v>37.25</v>
      </c>
      <c r="AG863" s="3">
        <v>44740</v>
      </c>
    </row>
    <row r="864" spans="1:34" hidden="1" x14ac:dyDescent="0.25">
      <c r="A864" t="s">
        <v>6</v>
      </c>
      <c r="B864" t="s">
        <v>4</v>
      </c>
      <c r="C864" t="s">
        <v>282</v>
      </c>
      <c r="D864" t="s">
        <v>50</v>
      </c>
      <c r="E864">
        <v>624522</v>
      </c>
      <c r="F864" t="s">
        <v>61</v>
      </c>
      <c r="G864">
        <v>1.57094</v>
      </c>
      <c r="H864">
        <v>2</v>
      </c>
      <c r="I864" t="s">
        <v>284</v>
      </c>
      <c r="J864" t="s">
        <v>50</v>
      </c>
      <c r="K864">
        <v>592273</v>
      </c>
      <c r="M864">
        <v>102.72</v>
      </c>
      <c r="N864">
        <v>257</v>
      </c>
      <c r="O864">
        <v>181</v>
      </c>
      <c r="P864">
        <v>8.2872928176795577E-2</v>
      </c>
      <c r="Q864">
        <v>15</v>
      </c>
      <c r="R864">
        <v>102.64</v>
      </c>
      <c r="S864">
        <v>189</v>
      </c>
      <c r="T864">
        <v>133</v>
      </c>
      <c r="U864" s="5">
        <v>6.0150375939849621E-2</v>
      </c>
      <c r="V864">
        <v>8</v>
      </c>
      <c r="W864">
        <v>0.28915662650602397</v>
      </c>
      <c r="X864">
        <v>0.162650602409638</v>
      </c>
      <c r="Y864">
        <v>248</v>
      </c>
      <c r="Z864">
        <v>7</v>
      </c>
      <c r="AA864">
        <v>35.428571428571431</v>
      </c>
      <c r="AB864">
        <v>0.3</v>
      </c>
      <c r="AC864">
        <v>0.15</v>
      </c>
      <c r="AD864">
        <v>139</v>
      </c>
      <c r="AE864">
        <v>6</v>
      </c>
      <c r="AF864">
        <v>23.166666666666668</v>
      </c>
      <c r="AG864" s="3">
        <v>44740</v>
      </c>
    </row>
    <row r="865" spans="1:34" hidden="1" x14ac:dyDescent="0.25">
      <c r="A865" t="s">
        <v>20</v>
      </c>
      <c r="B865" t="s">
        <v>28</v>
      </c>
      <c r="C865" t="s">
        <v>211</v>
      </c>
      <c r="D865" t="s">
        <v>63</v>
      </c>
      <c r="E865">
        <v>571578</v>
      </c>
      <c r="F865" t="s">
        <v>51</v>
      </c>
      <c r="G865">
        <v>1.0464</v>
      </c>
      <c r="H865">
        <v>3</v>
      </c>
      <c r="I865" t="s">
        <v>288</v>
      </c>
      <c r="J865" t="s">
        <v>38</v>
      </c>
      <c r="K865">
        <v>668804</v>
      </c>
      <c r="M865">
        <v>101.5</v>
      </c>
      <c r="N865">
        <v>293</v>
      </c>
      <c r="O865">
        <v>196</v>
      </c>
      <c r="P865">
        <v>6.1224489795918366E-2</v>
      </c>
      <c r="Q865">
        <v>12</v>
      </c>
      <c r="R865">
        <v>104.1</v>
      </c>
      <c r="S865">
        <v>90</v>
      </c>
      <c r="T865">
        <v>65</v>
      </c>
      <c r="U865" s="5">
        <v>4.6153846153846156E-2</v>
      </c>
      <c r="V865">
        <v>3</v>
      </c>
      <c r="W865">
        <v>0.22605363984674301</v>
      </c>
      <c r="X865">
        <v>0.13793103448275801</v>
      </c>
      <c r="Y865">
        <v>354</v>
      </c>
      <c r="Z865">
        <v>13</v>
      </c>
      <c r="AA865">
        <v>27.23076923076923</v>
      </c>
      <c r="AB865">
        <v>0.24</v>
      </c>
      <c r="AC865">
        <v>0.155</v>
      </c>
      <c r="AD865">
        <v>277</v>
      </c>
      <c r="AE865">
        <v>10</v>
      </c>
      <c r="AF865">
        <v>27.7</v>
      </c>
      <c r="AG865" s="3">
        <v>44740</v>
      </c>
    </row>
    <row r="866" spans="1:34" hidden="1" x14ac:dyDescent="0.25">
      <c r="A866" t="s">
        <v>15</v>
      </c>
      <c r="B866" t="s">
        <v>7</v>
      </c>
      <c r="C866" t="s">
        <v>280</v>
      </c>
      <c r="D866" t="s">
        <v>50</v>
      </c>
      <c r="E866">
        <v>668676</v>
      </c>
      <c r="F866" t="s">
        <v>61</v>
      </c>
      <c r="G866">
        <v>1.0123399999999998</v>
      </c>
      <c r="H866">
        <v>1</v>
      </c>
      <c r="I866" t="s">
        <v>184</v>
      </c>
      <c r="J866" t="s">
        <v>50</v>
      </c>
      <c r="K866">
        <v>621439</v>
      </c>
      <c r="L866">
        <v>2.15</v>
      </c>
      <c r="M866">
        <v>105.68</v>
      </c>
      <c r="N866">
        <v>232</v>
      </c>
      <c r="O866">
        <v>144</v>
      </c>
      <c r="P866">
        <v>0.13194444444444445</v>
      </c>
      <c r="Q866">
        <v>19</v>
      </c>
      <c r="R866">
        <v>104.1</v>
      </c>
      <c r="S866">
        <v>169</v>
      </c>
      <c r="T866">
        <v>105</v>
      </c>
      <c r="U866" s="5">
        <v>0.11428571428571428</v>
      </c>
      <c r="V866">
        <v>12</v>
      </c>
      <c r="W866">
        <v>0.28333333333333299</v>
      </c>
      <c r="X866">
        <v>0.16666666666666599</v>
      </c>
      <c r="Y866">
        <v>312</v>
      </c>
      <c r="Z866">
        <v>11</v>
      </c>
      <c r="AA866">
        <v>28.363636363636363</v>
      </c>
      <c r="AB866">
        <v>0.25196850393700698</v>
      </c>
      <c r="AC866">
        <v>0.157480314960629</v>
      </c>
      <c r="AD866">
        <v>168</v>
      </c>
      <c r="AE866">
        <v>4</v>
      </c>
      <c r="AF866">
        <v>42</v>
      </c>
      <c r="AG866" s="3">
        <v>44740</v>
      </c>
      <c r="AH866">
        <v>1</v>
      </c>
    </row>
    <row r="867" spans="1:34" hidden="1" x14ac:dyDescent="0.25">
      <c r="A867" t="s">
        <v>15</v>
      </c>
      <c r="B867" t="s">
        <v>7</v>
      </c>
      <c r="C867" t="s">
        <v>280</v>
      </c>
      <c r="D867" t="s">
        <v>50</v>
      </c>
      <c r="E867">
        <v>668676</v>
      </c>
      <c r="F867" t="s">
        <v>61</v>
      </c>
      <c r="G867">
        <v>1.0123399999999998</v>
      </c>
      <c r="H867">
        <v>3</v>
      </c>
      <c r="I867" t="s">
        <v>97</v>
      </c>
      <c r="J867" t="s">
        <v>50</v>
      </c>
      <c r="K867">
        <v>621043</v>
      </c>
      <c r="L867">
        <v>4.0999999999999996</v>
      </c>
      <c r="M867">
        <v>103.9</v>
      </c>
      <c r="N867">
        <v>230</v>
      </c>
      <c r="O867">
        <v>157</v>
      </c>
      <c r="P867">
        <v>5.0955414012738856E-2</v>
      </c>
      <c r="Q867">
        <v>8</v>
      </c>
      <c r="R867">
        <v>103.4</v>
      </c>
      <c r="S867">
        <v>163</v>
      </c>
      <c r="T867">
        <v>116</v>
      </c>
      <c r="U867" s="5">
        <v>6.8965517241379309E-2</v>
      </c>
      <c r="V867">
        <v>8</v>
      </c>
      <c r="W867">
        <v>0.28333333333333299</v>
      </c>
      <c r="X867">
        <v>0.16666666666666599</v>
      </c>
      <c r="Y867">
        <v>312</v>
      </c>
      <c r="Z867">
        <v>11</v>
      </c>
      <c r="AA867">
        <v>28.363636363636363</v>
      </c>
      <c r="AB867">
        <v>0.25196850393700698</v>
      </c>
      <c r="AC867">
        <v>0.157480314960629</v>
      </c>
      <c r="AD867">
        <v>168</v>
      </c>
      <c r="AE867">
        <v>4</v>
      </c>
      <c r="AF867">
        <v>42</v>
      </c>
      <c r="AG867" s="3">
        <v>44740</v>
      </c>
      <c r="AH867">
        <v>1</v>
      </c>
    </row>
    <row r="868" spans="1:34" hidden="1" x14ac:dyDescent="0.25">
      <c r="A868" t="s">
        <v>18</v>
      </c>
      <c r="B868" t="s">
        <v>17</v>
      </c>
      <c r="C868" t="s">
        <v>286</v>
      </c>
      <c r="D868" t="s">
        <v>63</v>
      </c>
      <c r="E868">
        <v>676664</v>
      </c>
      <c r="F868" t="s">
        <v>51</v>
      </c>
      <c r="G868">
        <v>1.05264</v>
      </c>
      <c r="H868">
        <v>8</v>
      </c>
      <c r="I868" t="s">
        <v>107</v>
      </c>
      <c r="J868" t="s">
        <v>50</v>
      </c>
      <c r="K868">
        <v>640461</v>
      </c>
      <c r="M868">
        <v>102.48</v>
      </c>
      <c r="N868">
        <v>193</v>
      </c>
      <c r="O868">
        <v>121</v>
      </c>
      <c r="P868">
        <v>4.1322314049586778E-2</v>
      </c>
      <c r="Q868">
        <v>5</v>
      </c>
      <c r="R868">
        <v>102.78</v>
      </c>
      <c r="S868">
        <v>73</v>
      </c>
      <c r="T868">
        <v>48</v>
      </c>
      <c r="U868" s="5">
        <v>4.1666666666666664E-2</v>
      </c>
      <c r="V868">
        <v>2</v>
      </c>
      <c r="W868">
        <v>0.25</v>
      </c>
      <c r="X868">
        <v>0.15</v>
      </c>
      <c r="Y868">
        <v>30</v>
      </c>
      <c r="Z868">
        <v>0</v>
      </c>
      <c r="AA868">
        <v>0</v>
      </c>
      <c r="AB868">
        <v>0.27777777777777701</v>
      </c>
      <c r="AC868">
        <v>0.16666666666666599</v>
      </c>
      <c r="AD868">
        <v>23</v>
      </c>
      <c r="AE868">
        <v>0</v>
      </c>
      <c r="AF868">
        <v>0</v>
      </c>
      <c r="AG868" s="3">
        <v>44740</v>
      </c>
    </row>
    <row r="869" spans="1:34" hidden="1" x14ac:dyDescent="0.25">
      <c r="A869" t="s">
        <v>18</v>
      </c>
      <c r="B869" t="s">
        <v>17</v>
      </c>
      <c r="C869" t="s">
        <v>286</v>
      </c>
      <c r="D869" t="s">
        <v>63</v>
      </c>
      <c r="E869">
        <v>676664</v>
      </c>
      <c r="F869" t="s">
        <v>51</v>
      </c>
      <c r="G869">
        <v>1.05264</v>
      </c>
      <c r="H869">
        <v>4</v>
      </c>
      <c r="I869" t="s">
        <v>105</v>
      </c>
      <c r="J869" t="s">
        <v>50</v>
      </c>
      <c r="K869">
        <v>542194</v>
      </c>
      <c r="M869">
        <v>103.619999999999</v>
      </c>
      <c r="N869">
        <v>162</v>
      </c>
      <c r="O869">
        <v>117</v>
      </c>
      <c r="P869">
        <v>3.4188034188034191E-2</v>
      </c>
      <c r="Q869">
        <v>4</v>
      </c>
      <c r="R869">
        <v>104.02</v>
      </c>
      <c r="S869">
        <v>77</v>
      </c>
      <c r="T869">
        <v>54</v>
      </c>
      <c r="U869" s="5">
        <v>3.7037037037037035E-2</v>
      </c>
      <c r="V869">
        <v>2</v>
      </c>
      <c r="W869">
        <v>0.25</v>
      </c>
      <c r="X869">
        <v>0.15</v>
      </c>
      <c r="Y869">
        <v>30</v>
      </c>
      <c r="Z869">
        <v>0</v>
      </c>
      <c r="AA869">
        <v>0</v>
      </c>
      <c r="AB869">
        <v>0.27777777777777701</v>
      </c>
      <c r="AC869">
        <v>0.16666666666666599</v>
      </c>
      <c r="AD869">
        <v>23</v>
      </c>
      <c r="AE869">
        <v>0</v>
      </c>
      <c r="AF869">
        <v>0</v>
      </c>
      <c r="AG869" s="3">
        <v>44740</v>
      </c>
    </row>
    <row r="870" spans="1:34" hidden="1" x14ac:dyDescent="0.25">
      <c r="A870" t="s">
        <v>14</v>
      </c>
      <c r="B870" t="s">
        <v>25</v>
      </c>
      <c r="C870" t="s">
        <v>224</v>
      </c>
      <c r="D870" t="s">
        <v>50</v>
      </c>
      <c r="E870">
        <v>669358</v>
      </c>
      <c r="F870" t="s">
        <v>61</v>
      </c>
      <c r="G870">
        <v>0.95519999999999994</v>
      </c>
      <c r="H870">
        <v>2</v>
      </c>
      <c r="I870" t="s">
        <v>181</v>
      </c>
      <c r="J870" t="s">
        <v>63</v>
      </c>
      <c r="K870">
        <v>592885</v>
      </c>
      <c r="M870">
        <v>103.96</v>
      </c>
      <c r="N870">
        <v>313</v>
      </c>
      <c r="O870">
        <v>199</v>
      </c>
      <c r="P870">
        <v>3.5175879396984924E-2</v>
      </c>
      <c r="Q870">
        <v>7</v>
      </c>
      <c r="R870">
        <v>104.24</v>
      </c>
      <c r="S870">
        <v>218</v>
      </c>
      <c r="T870">
        <v>132</v>
      </c>
      <c r="U870" s="5">
        <v>3.787878787878788E-2</v>
      </c>
      <c r="V870">
        <v>5</v>
      </c>
      <c r="W870">
        <v>0.25</v>
      </c>
      <c r="X870">
        <v>0.15625</v>
      </c>
      <c r="Y870">
        <v>53</v>
      </c>
      <c r="Z870">
        <v>2</v>
      </c>
      <c r="AA870">
        <v>26.5</v>
      </c>
      <c r="AB870">
        <v>0.28571428571428498</v>
      </c>
      <c r="AC870">
        <v>0.214285714285714</v>
      </c>
      <c r="AD870">
        <v>23</v>
      </c>
      <c r="AE870">
        <v>1</v>
      </c>
      <c r="AF870">
        <v>23</v>
      </c>
      <c r="AG870" s="3">
        <v>44740</v>
      </c>
    </row>
    <row r="871" spans="1:34" hidden="1" x14ac:dyDescent="0.25">
      <c r="A871" t="s">
        <v>18</v>
      </c>
      <c r="B871" t="s">
        <v>17</v>
      </c>
      <c r="C871" t="s">
        <v>286</v>
      </c>
      <c r="D871" t="s">
        <v>63</v>
      </c>
      <c r="E871">
        <v>676664</v>
      </c>
      <c r="F871" t="s">
        <v>61</v>
      </c>
      <c r="G871">
        <v>1.05264</v>
      </c>
      <c r="H871">
        <v>1</v>
      </c>
      <c r="I871" t="s">
        <v>287</v>
      </c>
      <c r="J871" t="s">
        <v>50</v>
      </c>
      <c r="K871">
        <v>665506</v>
      </c>
      <c r="M871">
        <v>102.3</v>
      </c>
      <c r="N871">
        <v>209</v>
      </c>
      <c r="O871">
        <v>143</v>
      </c>
      <c r="P871">
        <v>1.3986013986013986E-2</v>
      </c>
      <c r="Q871">
        <v>2</v>
      </c>
      <c r="R871">
        <v>103.2</v>
      </c>
      <c r="S871">
        <v>69</v>
      </c>
      <c r="T871">
        <v>54</v>
      </c>
      <c r="U871" s="5">
        <v>0</v>
      </c>
      <c r="V871">
        <v>0</v>
      </c>
      <c r="W871">
        <v>0.25</v>
      </c>
      <c r="X871">
        <v>0.15</v>
      </c>
      <c r="Y871">
        <v>30</v>
      </c>
      <c r="Z871">
        <v>0</v>
      </c>
      <c r="AA871">
        <v>0</v>
      </c>
      <c r="AB871">
        <v>0.27777777777777701</v>
      </c>
      <c r="AC871">
        <v>0.16666666666666599</v>
      </c>
      <c r="AD871">
        <v>23</v>
      </c>
      <c r="AE871">
        <v>0</v>
      </c>
      <c r="AF871">
        <v>0</v>
      </c>
      <c r="AG871" s="3">
        <v>44740</v>
      </c>
    </row>
    <row r="872" spans="1:34" hidden="1" x14ac:dyDescent="0.25">
      <c r="A872" t="s">
        <v>22</v>
      </c>
      <c r="B872" t="s">
        <v>2</v>
      </c>
      <c r="C872" t="s">
        <v>219</v>
      </c>
      <c r="D872" t="s">
        <v>50</v>
      </c>
      <c r="E872">
        <v>665152</v>
      </c>
      <c r="F872" t="s">
        <v>61</v>
      </c>
      <c r="G872">
        <v>1.04</v>
      </c>
      <c r="H872">
        <v>5</v>
      </c>
      <c r="I872" t="s">
        <v>76</v>
      </c>
      <c r="J872" t="s">
        <v>50</v>
      </c>
      <c r="K872">
        <v>553993</v>
      </c>
      <c r="M872">
        <v>102.44</v>
      </c>
      <c r="N872">
        <v>316</v>
      </c>
      <c r="O872">
        <v>176</v>
      </c>
      <c r="P872">
        <v>7.3863636363636367E-2</v>
      </c>
      <c r="Q872">
        <v>13</v>
      </c>
      <c r="R872">
        <v>102.5</v>
      </c>
      <c r="S872">
        <v>239</v>
      </c>
      <c r="T872">
        <v>136</v>
      </c>
      <c r="U872" s="5">
        <v>8.0882352941176475E-2</v>
      </c>
      <c r="V872">
        <v>11</v>
      </c>
      <c r="W872">
        <v>0.33333333333333298</v>
      </c>
      <c r="X872">
        <v>0.13636363636363599</v>
      </c>
      <c r="Y872">
        <v>86</v>
      </c>
      <c r="Z872">
        <v>1</v>
      </c>
      <c r="AA872">
        <v>86</v>
      </c>
      <c r="AB872">
        <v>0.33333333333333298</v>
      </c>
      <c r="AC872">
        <v>0.17777777777777701</v>
      </c>
      <c r="AD872">
        <v>56</v>
      </c>
      <c r="AE872">
        <v>0</v>
      </c>
      <c r="AF872">
        <v>0</v>
      </c>
      <c r="AG872" s="3">
        <v>44740</v>
      </c>
    </row>
    <row r="873" spans="1:34" hidden="1" x14ac:dyDescent="0.25">
      <c r="A873" t="s">
        <v>7</v>
      </c>
      <c r="B873" t="s">
        <v>15</v>
      </c>
      <c r="C873" t="s">
        <v>221</v>
      </c>
      <c r="D873" t="s">
        <v>63</v>
      </c>
      <c r="E873">
        <v>656970</v>
      </c>
      <c r="F873" t="s">
        <v>51</v>
      </c>
      <c r="G873">
        <v>1.0123399999999998</v>
      </c>
      <c r="H873">
        <v>6</v>
      </c>
      <c r="I873" t="s">
        <v>176</v>
      </c>
      <c r="J873" t="s">
        <v>50</v>
      </c>
      <c r="K873">
        <v>614177</v>
      </c>
      <c r="M873">
        <v>103.18</v>
      </c>
      <c r="N873">
        <v>166</v>
      </c>
      <c r="O873">
        <v>87</v>
      </c>
      <c r="P873">
        <v>4.5977011494252873E-2</v>
      </c>
      <c r="Q873">
        <v>4</v>
      </c>
      <c r="R873">
        <v>102.979999999999</v>
      </c>
      <c r="S873">
        <v>43</v>
      </c>
      <c r="T873">
        <v>25</v>
      </c>
      <c r="U873" s="5">
        <v>0</v>
      </c>
      <c r="V873">
        <v>0</v>
      </c>
      <c r="W873">
        <v>0.31914893617021201</v>
      </c>
      <c r="X873">
        <v>0.134751773049645</v>
      </c>
      <c r="Y873">
        <v>174</v>
      </c>
      <c r="Z873">
        <v>7</v>
      </c>
      <c r="AA873">
        <v>24.857142857142858</v>
      </c>
      <c r="AB873">
        <v>0.33913043478260801</v>
      </c>
      <c r="AC873">
        <v>0.147826086956521</v>
      </c>
      <c r="AD873">
        <v>142</v>
      </c>
      <c r="AE873">
        <v>7</v>
      </c>
      <c r="AF873">
        <v>20.285714285714285</v>
      </c>
      <c r="AG873" s="3">
        <v>44740</v>
      </c>
    </row>
    <row r="874" spans="1:34" hidden="1" x14ac:dyDescent="0.25">
      <c r="A874" t="s">
        <v>15</v>
      </c>
      <c r="B874" t="s">
        <v>7</v>
      </c>
      <c r="C874" t="s">
        <v>280</v>
      </c>
      <c r="D874" t="s">
        <v>50</v>
      </c>
      <c r="E874">
        <v>668676</v>
      </c>
      <c r="F874" t="s">
        <v>61</v>
      </c>
      <c r="G874">
        <v>1.0123399999999998</v>
      </c>
      <c r="H874">
        <v>9</v>
      </c>
      <c r="I874" t="s">
        <v>100</v>
      </c>
      <c r="J874" t="s">
        <v>50</v>
      </c>
      <c r="K874">
        <v>596142</v>
      </c>
      <c r="M874">
        <v>103.4</v>
      </c>
      <c r="N874">
        <v>232</v>
      </c>
      <c r="O874">
        <v>149</v>
      </c>
      <c r="P874">
        <v>6.0402684563758392E-2</v>
      </c>
      <c r="Q874">
        <v>9</v>
      </c>
      <c r="R874">
        <v>103.7</v>
      </c>
      <c r="S874">
        <v>169</v>
      </c>
      <c r="T874">
        <v>111</v>
      </c>
      <c r="U874" s="5">
        <v>7.2072072072072071E-2</v>
      </c>
      <c r="V874">
        <v>8</v>
      </c>
      <c r="W874">
        <v>0.28333333333333299</v>
      </c>
      <c r="X874">
        <v>0.16666666666666599</v>
      </c>
      <c r="Y874">
        <v>312</v>
      </c>
      <c r="Z874">
        <v>11</v>
      </c>
      <c r="AA874">
        <v>28.363636363636363</v>
      </c>
      <c r="AB874">
        <v>0.25196850393700698</v>
      </c>
      <c r="AC874">
        <v>0.157480314960629</v>
      </c>
      <c r="AD874">
        <v>168</v>
      </c>
      <c r="AE874">
        <v>4</v>
      </c>
      <c r="AF874">
        <v>42</v>
      </c>
      <c r="AG874" s="3">
        <v>44740</v>
      </c>
    </row>
    <row r="875" spans="1:34" hidden="1" x14ac:dyDescent="0.25">
      <c r="A875" t="s">
        <v>25</v>
      </c>
      <c r="B875" t="s">
        <v>14</v>
      </c>
      <c r="C875" t="s">
        <v>290</v>
      </c>
      <c r="D875" t="s">
        <v>50</v>
      </c>
      <c r="E875">
        <v>605540</v>
      </c>
      <c r="F875" t="s">
        <v>51</v>
      </c>
      <c r="G875">
        <v>0.90544999999999998</v>
      </c>
      <c r="H875">
        <v>4</v>
      </c>
      <c r="I875" t="s">
        <v>80</v>
      </c>
      <c r="J875" t="s">
        <v>50</v>
      </c>
      <c r="K875">
        <v>623912</v>
      </c>
      <c r="M875">
        <v>104.039999999999</v>
      </c>
      <c r="N875">
        <v>186</v>
      </c>
      <c r="O875">
        <v>150</v>
      </c>
      <c r="P875">
        <v>0.02</v>
      </c>
      <c r="Q875">
        <v>3</v>
      </c>
      <c r="R875">
        <v>104.3</v>
      </c>
      <c r="S875">
        <v>123</v>
      </c>
      <c r="T875">
        <v>101</v>
      </c>
      <c r="U875" s="5">
        <v>1.9801980198019802E-2</v>
      </c>
      <c r="V875">
        <v>2</v>
      </c>
      <c r="W875">
        <v>0.30172413793103398</v>
      </c>
      <c r="X875">
        <v>0.13793103448275801</v>
      </c>
      <c r="Y875">
        <v>186</v>
      </c>
      <c r="Z875">
        <v>7</v>
      </c>
      <c r="AA875">
        <v>26.571428571428573</v>
      </c>
      <c r="AB875">
        <v>0.33333333333333298</v>
      </c>
      <c r="AC875">
        <v>0.16</v>
      </c>
      <c r="AD875">
        <v>107</v>
      </c>
      <c r="AE875">
        <v>5</v>
      </c>
      <c r="AF875">
        <v>21.4</v>
      </c>
      <c r="AG875" s="3">
        <v>44740</v>
      </c>
    </row>
    <row r="876" spans="1:34" hidden="1" x14ac:dyDescent="0.25">
      <c r="A876" t="s">
        <v>64</v>
      </c>
      <c r="B876" t="s">
        <v>26</v>
      </c>
      <c r="C876" t="s">
        <v>285</v>
      </c>
      <c r="D876" t="s">
        <v>50</v>
      </c>
      <c r="E876">
        <v>592351</v>
      </c>
      <c r="F876" t="s">
        <v>51</v>
      </c>
      <c r="G876">
        <v>0.92904000000000009</v>
      </c>
      <c r="H876">
        <v>5</v>
      </c>
      <c r="I876" t="s">
        <v>71</v>
      </c>
      <c r="J876" t="s">
        <v>50</v>
      </c>
      <c r="K876">
        <v>641531</v>
      </c>
      <c r="M876">
        <v>102.16</v>
      </c>
      <c r="N876">
        <v>259</v>
      </c>
      <c r="O876">
        <v>176</v>
      </c>
      <c r="P876">
        <v>3.9772727272727272E-2</v>
      </c>
      <c r="Q876">
        <v>7</v>
      </c>
      <c r="R876">
        <v>102.9</v>
      </c>
      <c r="S876">
        <v>180</v>
      </c>
      <c r="T876">
        <v>124</v>
      </c>
      <c r="U876" s="5">
        <v>4.8387096774193547E-2</v>
      </c>
      <c r="V876">
        <v>6</v>
      </c>
      <c r="W876">
        <v>0.24855491329479701</v>
      </c>
      <c r="X876">
        <v>0.115606936416184</v>
      </c>
      <c r="Y876">
        <v>267</v>
      </c>
      <c r="Z876">
        <v>6</v>
      </c>
      <c r="AA876">
        <v>44.5</v>
      </c>
      <c r="AB876">
        <v>0.22448979591836701</v>
      </c>
      <c r="AC876">
        <v>0.10204081632653</v>
      </c>
      <c r="AD876">
        <v>149</v>
      </c>
      <c r="AE876">
        <v>4</v>
      </c>
      <c r="AF876">
        <v>37.25</v>
      </c>
      <c r="AG876" s="3">
        <v>44740</v>
      </c>
    </row>
    <row r="877" spans="1:34" hidden="1" x14ac:dyDescent="0.25">
      <c r="A877" t="s">
        <v>11</v>
      </c>
      <c r="B877" t="s">
        <v>5</v>
      </c>
      <c r="C877" t="s">
        <v>213</v>
      </c>
      <c r="D877" t="s">
        <v>50</v>
      </c>
      <c r="E877">
        <v>456501</v>
      </c>
      <c r="F877" t="s">
        <v>51</v>
      </c>
      <c r="G877">
        <v>1.2732300000000001</v>
      </c>
      <c r="H877">
        <v>4</v>
      </c>
      <c r="I877" t="s">
        <v>139</v>
      </c>
      <c r="J877" t="s">
        <v>63</v>
      </c>
      <c r="K877">
        <v>665120</v>
      </c>
      <c r="M877">
        <v>103</v>
      </c>
      <c r="N877">
        <v>280</v>
      </c>
      <c r="O877">
        <v>183</v>
      </c>
      <c r="P877">
        <v>7.1038251366120214E-2</v>
      </c>
      <c r="Q877">
        <v>13</v>
      </c>
      <c r="R877">
        <v>103</v>
      </c>
      <c r="S877">
        <v>207</v>
      </c>
      <c r="T877">
        <v>131</v>
      </c>
      <c r="U877" s="5">
        <v>8.3969465648854963E-2</v>
      </c>
      <c r="V877">
        <v>11</v>
      </c>
      <c r="W877">
        <v>0.32857142857142801</v>
      </c>
      <c r="X877">
        <v>0.121428571428571</v>
      </c>
      <c r="Y877">
        <v>192</v>
      </c>
      <c r="Z877">
        <v>5</v>
      </c>
      <c r="AA877">
        <v>38.4</v>
      </c>
      <c r="AB877">
        <v>0.375</v>
      </c>
      <c r="AC877">
        <v>0.10416666666666601</v>
      </c>
      <c r="AD877">
        <v>68</v>
      </c>
      <c r="AE877">
        <v>2</v>
      </c>
      <c r="AF877">
        <v>34</v>
      </c>
      <c r="AG877" s="3">
        <v>44740</v>
      </c>
    </row>
    <row r="878" spans="1:34" hidden="1" x14ac:dyDescent="0.25">
      <c r="A878" t="s">
        <v>6</v>
      </c>
      <c r="B878" t="s">
        <v>4</v>
      </c>
      <c r="C878" t="s">
        <v>282</v>
      </c>
      <c r="D878" t="s">
        <v>50</v>
      </c>
      <c r="E878">
        <v>624522</v>
      </c>
      <c r="F878" t="s">
        <v>61</v>
      </c>
      <c r="G878">
        <v>1.33049</v>
      </c>
      <c r="H878">
        <v>4</v>
      </c>
      <c r="I878" t="s">
        <v>91</v>
      </c>
      <c r="J878" t="s">
        <v>63</v>
      </c>
      <c r="K878">
        <v>458015</v>
      </c>
      <c r="M878">
        <v>101.94</v>
      </c>
      <c r="N878">
        <v>222</v>
      </c>
      <c r="O878">
        <v>134</v>
      </c>
      <c r="P878">
        <v>3.7313432835820892E-2</v>
      </c>
      <c r="Q878">
        <v>5</v>
      </c>
      <c r="R878">
        <v>102.1</v>
      </c>
      <c r="S878">
        <v>152</v>
      </c>
      <c r="T878">
        <v>99</v>
      </c>
      <c r="U878" s="5">
        <v>4.0404040404040407E-2</v>
      </c>
      <c r="V878">
        <v>4</v>
      </c>
      <c r="W878">
        <v>0.28915662650602397</v>
      </c>
      <c r="X878">
        <v>0.162650602409638</v>
      </c>
      <c r="Y878">
        <v>248</v>
      </c>
      <c r="Z878">
        <v>7</v>
      </c>
      <c r="AA878">
        <v>35.428571428571431</v>
      </c>
      <c r="AB878">
        <v>0.27272727272727199</v>
      </c>
      <c r="AC878">
        <v>0.18181818181818099</v>
      </c>
      <c r="AD878">
        <v>109</v>
      </c>
      <c r="AE878">
        <v>1</v>
      </c>
      <c r="AF878">
        <v>109</v>
      </c>
      <c r="AG878" s="3">
        <v>44740</v>
      </c>
    </row>
    <row r="879" spans="1:34" hidden="1" x14ac:dyDescent="0.25">
      <c r="A879" t="s">
        <v>6</v>
      </c>
      <c r="B879" t="s">
        <v>4</v>
      </c>
      <c r="C879" t="s">
        <v>282</v>
      </c>
      <c r="D879" t="s">
        <v>50</v>
      </c>
      <c r="E879">
        <v>624522</v>
      </c>
      <c r="F879" t="s">
        <v>61</v>
      </c>
      <c r="G879">
        <v>1.57094</v>
      </c>
      <c r="H879">
        <v>1</v>
      </c>
      <c r="I879" t="s">
        <v>283</v>
      </c>
      <c r="J879" t="s">
        <v>50</v>
      </c>
      <c r="K879">
        <v>663697</v>
      </c>
      <c r="L879">
        <v>4.2</v>
      </c>
      <c r="M879">
        <v>100.68</v>
      </c>
      <c r="N879">
        <v>90</v>
      </c>
      <c r="O879">
        <v>63</v>
      </c>
      <c r="P879">
        <v>1.5873015873015872E-2</v>
      </c>
      <c r="Q879">
        <v>1</v>
      </c>
      <c r="R879">
        <v>102.36</v>
      </c>
      <c r="S879">
        <v>69</v>
      </c>
      <c r="T879">
        <v>47</v>
      </c>
      <c r="U879" s="5">
        <v>2.1276595744680851E-2</v>
      </c>
      <c r="V879">
        <v>1</v>
      </c>
      <c r="W879">
        <v>0.28915662650602397</v>
      </c>
      <c r="X879">
        <v>0.162650602409638</v>
      </c>
      <c r="Y879">
        <v>248</v>
      </c>
      <c r="Z879">
        <v>7</v>
      </c>
      <c r="AA879">
        <v>35.428571428571431</v>
      </c>
      <c r="AB879">
        <v>0.3</v>
      </c>
      <c r="AC879">
        <v>0.15</v>
      </c>
      <c r="AD879">
        <v>139</v>
      </c>
      <c r="AE879">
        <v>6</v>
      </c>
      <c r="AF879">
        <v>23.166666666666668</v>
      </c>
      <c r="AG879" s="3">
        <v>44740</v>
      </c>
      <c r="AH879">
        <v>1</v>
      </c>
    </row>
    <row r="880" spans="1:34" hidden="1" x14ac:dyDescent="0.25">
      <c r="A880" t="s">
        <v>15</v>
      </c>
      <c r="B880" t="s">
        <v>7</v>
      </c>
      <c r="C880" t="s">
        <v>280</v>
      </c>
      <c r="D880" t="s">
        <v>50</v>
      </c>
      <c r="E880">
        <v>668676</v>
      </c>
      <c r="F880" t="s">
        <v>61</v>
      </c>
      <c r="G880">
        <v>1.11564</v>
      </c>
      <c r="H880">
        <v>7</v>
      </c>
      <c r="I880" t="s">
        <v>98</v>
      </c>
      <c r="J880" t="s">
        <v>38</v>
      </c>
      <c r="K880">
        <v>593871</v>
      </c>
      <c r="L880">
        <v>4.8</v>
      </c>
      <c r="M880">
        <v>102.02</v>
      </c>
      <c r="N880">
        <v>250</v>
      </c>
      <c r="O880">
        <v>163</v>
      </c>
      <c r="P880">
        <v>4.2944785276073622E-2</v>
      </c>
      <c r="Q880">
        <v>7</v>
      </c>
      <c r="R880">
        <v>102.46</v>
      </c>
      <c r="S880">
        <v>169</v>
      </c>
      <c r="T880">
        <v>101</v>
      </c>
      <c r="U880" s="5">
        <v>5.9405940594059403E-2</v>
      </c>
      <c r="V880">
        <v>6</v>
      </c>
      <c r="W880">
        <v>0.28333333333333299</v>
      </c>
      <c r="X880">
        <v>0.16666666666666599</v>
      </c>
      <c r="Y880">
        <v>312</v>
      </c>
      <c r="Z880">
        <v>11</v>
      </c>
      <c r="AA880">
        <v>28.363636363636363</v>
      </c>
      <c r="AB880">
        <v>0.31858407079646001</v>
      </c>
      <c r="AC880">
        <v>0.17699115044247701</v>
      </c>
      <c r="AD880">
        <v>144</v>
      </c>
      <c r="AE880">
        <v>7</v>
      </c>
      <c r="AF880">
        <v>20.571428571428573</v>
      </c>
      <c r="AG880" s="3">
        <v>44740</v>
      </c>
      <c r="AH880">
        <v>1</v>
      </c>
    </row>
    <row r="881" spans="1:35" hidden="1" x14ac:dyDescent="0.25">
      <c r="A881" t="s">
        <v>17</v>
      </c>
      <c r="B881" t="s">
        <v>18</v>
      </c>
      <c r="C881" t="s">
        <v>111</v>
      </c>
      <c r="D881" t="s">
        <v>50</v>
      </c>
      <c r="E881">
        <v>593423</v>
      </c>
      <c r="F881" t="s">
        <v>51</v>
      </c>
      <c r="G881">
        <v>1.05264</v>
      </c>
      <c r="H881">
        <v>5</v>
      </c>
      <c r="I881" t="s">
        <v>256</v>
      </c>
      <c r="J881" t="s">
        <v>50</v>
      </c>
      <c r="K881">
        <v>518626</v>
      </c>
      <c r="M881">
        <v>102.619999999999</v>
      </c>
      <c r="N881">
        <v>236</v>
      </c>
      <c r="O881">
        <v>144</v>
      </c>
      <c r="P881">
        <v>4.1666666666666664E-2</v>
      </c>
      <c r="Q881">
        <v>6</v>
      </c>
      <c r="R881">
        <v>102.4</v>
      </c>
      <c r="S881">
        <v>182</v>
      </c>
      <c r="T881">
        <v>111</v>
      </c>
      <c r="U881" s="5">
        <v>3.6036036036036036E-2</v>
      </c>
      <c r="V881">
        <v>4</v>
      </c>
      <c r="W881">
        <v>0.19512195121951201</v>
      </c>
      <c r="X881">
        <v>0.105691056910569</v>
      </c>
      <c r="Y881">
        <v>360</v>
      </c>
      <c r="Z881">
        <v>9</v>
      </c>
      <c r="AA881">
        <v>40</v>
      </c>
      <c r="AB881">
        <v>0.21052631578947301</v>
      </c>
      <c r="AC881">
        <v>0.114035087719298</v>
      </c>
      <c r="AD881">
        <v>174</v>
      </c>
      <c r="AE881">
        <v>3</v>
      </c>
      <c r="AF881">
        <v>58</v>
      </c>
      <c r="AG881" s="3">
        <v>44740</v>
      </c>
    </row>
    <row r="882" spans="1:35" hidden="1" x14ac:dyDescent="0.25">
      <c r="A882" t="s">
        <v>22</v>
      </c>
      <c r="B882" t="s">
        <v>2</v>
      </c>
      <c r="C882" t="s">
        <v>219</v>
      </c>
      <c r="D882" t="s">
        <v>50</v>
      </c>
      <c r="E882">
        <v>665152</v>
      </c>
      <c r="F882" t="s">
        <v>61</v>
      </c>
      <c r="G882">
        <v>1.04</v>
      </c>
      <c r="H882">
        <v>3</v>
      </c>
      <c r="I882" t="s">
        <v>75</v>
      </c>
      <c r="J882" t="s">
        <v>50</v>
      </c>
      <c r="K882">
        <v>677594</v>
      </c>
      <c r="M882">
        <v>106.1</v>
      </c>
      <c r="N882">
        <v>304</v>
      </c>
      <c r="O882">
        <v>192</v>
      </c>
      <c r="P882">
        <v>5.7291666666666664E-2</v>
      </c>
      <c r="Q882">
        <v>11</v>
      </c>
      <c r="R882">
        <v>105.8</v>
      </c>
      <c r="S882">
        <v>230</v>
      </c>
      <c r="T882">
        <v>148</v>
      </c>
      <c r="U882" s="5">
        <v>5.4054054054054057E-2</v>
      </c>
      <c r="V882">
        <v>8</v>
      </c>
      <c r="W882">
        <v>0.33333333333333298</v>
      </c>
      <c r="X882">
        <v>0.13636363636363599</v>
      </c>
      <c r="Y882">
        <v>86</v>
      </c>
      <c r="Z882">
        <v>1</v>
      </c>
      <c r="AA882">
        <v>86</v>
      </c>
      <c r="AB882">
        <v>0.33333333333333298</v>
      </c>
      <c r="AC882">
        <v>0.17777777777777701</v>
      </c>
      <c r="AD882">
        <v>56</v>
      </c>
      <c r="AE882">
        <v>0</v>
      </c>
      <c r="AF882">
        <v>0</v>
      </c>
      <c r="AG882" s="3">
        <v>44740</v>
      </c>
    </row>
    <row r="883" spans="1:35" hidden="1" x14ac:dyDescent="0.25">
      <c r="A883" t="s">
        <v>20</v>
      </c>
      <c r="B883" t="s">
        <v>28</v>
      </c>
      <c r="C883" t="s">
        <v>211</v>
      </c>
      <c r="D883" t="s">
        <v>63</v>
      </c>
      <c r="E883">
        <v>571578</v>
      </c>
      <c r="F883" t="s">
        <v>51</v>
      </c>
      <c r="G883">
        <v>1.0464</v>
      </c>
      <c r="H883">
        <v>2</v>
      </c>
      <c r="I883" t="s">
        <v>277</v>
      </c>
      <c r="J883" t="s">
        <v>50</v>
      </c>
      <c r="K883">
        <v>663647</v>
      </c>
      <c r="M883">
        <v>103.98</v>
      </c>
      <c r="N883">
        <v>277</v>
      </c>
      <c r="O883">
        <v>186</v>
      </c>
      <c r="P883">
        <v>1.6129032258064516E-2</v>
      </c>
      <c r="Q883">
        <v>3</v>
      </c>
      <c r="R883">
        <v>105.2</v>
      </c>
      <c r="S883">
        <v>82</v>
      </c>
      <c r="T883">
        <v>64</v>
      </c>
      <c r="U883" s="5">
        <v>3.125E-2</v>
      </c>
      <c r="V883">
        <v>2</v>
      </c>
      <c r="W883">
        <v>0.22605363984674301</v>
      </c>
      <c r="X883">
        <v>0.13793103448275801</v>
      </c>
      <c r="Y883">
        <v>354</v>
      </c>
      <c r="Z883">
        <v>13</v>
      </c>
      <c r="AA883">
        <v>27.23076923076923</v>
      </c>
      <c r="AB883">
        <v>0.24</v>
      </c>
      <c r="AC883">
        <v>0.155</v>
      </c>
      <c r="AD883">
        <v>277</v>
      </c>
      <c r="AE883">
        <v>10</v>
      </c>
      <c r="AF883">
        <v>27.7</v>
      </c>
      <c r="AG883" s="3">
        <v>44740</v>
      </c>
    </row>
    <row r="884" spans="1:35" hidden="1" x14ac:dyDescent="0.25">
      <c r="A884" t="s">
        <v>15</v>
      </c>
      <c r="B884" t="s">
        <v>7</v>
      </c>
      <c r="C884" t="s">
        <v>280</v>
      </c>
      <c r="D884" t="s">
        <v>50</v>
      </c>
      <c r="E884">
        <v>668676</v>
      </c>
      <c r="F884" t="s">
        <v>61</v>
      </c>
      <c r="G884">
        <v>1.0123399999999998</v>
      </c>
      <c r="H884">
        <v>4</v>
      </c>
      <c r="I884" t="s">
        <v>281</v>
      </c>
      <c r="J884" t="s">
        <v>50</v>
      </c>
      <c r="K884">
        <v>664247</v>
      </c>
      <c r="M884">
        <v>104.76</v>
      </c>
      <c r="N884">
        <v>73</v>
      </c>
      <c r="O884">
        <v>51</v>
      </c>
      <c r="P884">
        <v>0.11764705882352941</v>
      </c>
      <c r="Q884">
        <v>6</v>
      </c>
      <c r="R884">
        <v>104.02</v>
      </c>
      <c r="S884">
        <v>34</v>
      </c>
      <c r="T884">
        <v>26</v>
      </c>
      <c r="U884" s="5">
        <v>3.8461538461538464E-2</v>
      </c>
      <c r="V884">
        <v>1</v>
      </c>
      <c r="W884">
        <v>0.28333333333333299</v>
      </c>
      <c r="X884">
        <v>0.16666666666666599</v>
      </c>
      <c r="Y884">
        <v>312</v>
      </c>
      <c r="Z884">
        <v>11</v>
      </c>
      <c r="AA884">
        <v>28.363636363636363</v>
      </c>
      <c r="AB884">
        <v>0.25196850393700698</v>
      </c>
      <c r="AC884">
        <v>0.157480314960629</v>
      </c>
      <c r="AD884">
        <v>168</v>
      </c>
      <c r="AE884">
        <v>4</v>
      </c>
      <c r="AF884">
        <v>42</v>
      </c>
      <c r="AG884" s="3">
        <v>44740</v>
      </c>
    </row>
    <row r="885" spans="1:35" hidden="1" x14ac:dyDescent="0.25">
      <c r="A885" t="s">
        <v>19</v>
      </c>
      <c r="B885" t="s">
        <v>1</v>
      </c>
      <c r="C885" t="s">
        <v>89</v>
      </c>
      <c r="D885" t="s">
        <v>50</v>
      </c>
      <c r="E885">
        <v>450203</v>
      </c>
      <c r="F885" t="s">
        <v>61</v>
      </c>
      <c r="G885">
        <v>1.2005999999999999</v>
      </c>
      <c r="H885">
        <v>2</v>
      </c>
      <c r="I885" t="s">
        <v>109</v>
      </c>
      <c r="J885" t="s">
        <v>63</v>
      </c>
      <c r="K885">
        <v>656941</v>
      </c>
      <c r="L885">
        <v>3.3</v>
      </c>
      <c r="M885">
        <v>105.34</v>
      </c>
      <c r="N885">
        <v>313</v>
      </c>
      <c r="O885">
        <v>174</v>
      </c>
      <c r="P885">
        <v>0.1206896551724138</v>
      </c>
      <c r="Q885">
        <v>21</v>
      </c>
      <c r="R885">
        <v>105.56</v>
      </c>
      <c r="S885">
        <v>189</v>
      </c>
      <c r="T885">
        <v>111</v>
      </c>
      <c r="U885" s="5">
        <v>0.13513513513513514</v>
      </c>
      <c r="V885">
        <v>15</v>
      </c>
      <c r="W885">
        <v>0.29499999999999998</v>
      </c>
      <c r="X885">
        <v>0.13500000000000001</v>
      </c>
      <c r="Y885">
        <v>322</v>
      </c>
      <c r="Z885">
        <v>11</v>
      </c>
      <c r="AA885">
        <v>29.272727272727273</v>
      </c>
      <c r="AB885">
        <v>0.36470588235294099</v>
      </c>
      <c r="AC885">
        <v>0.152941176470588</v>
      </c>
      <c r="AD885">
        <v>150</v>
      </c>
      <c r="AE885">
        <v>7</v>
      </c>
      <c r="AF885">
        <v>21.428571428571427</v>
      </c>
      <c r="AG885" s="3">
        <v>44740</v>
      </c>
      <c r="AH885">
        <v>1</v>
      </c>
    </row>
    <row r="886" spans="1:35" hidden="1" x14ac:dyDescent="0.25">
      <c r="A886" t="s">
        <v>10</v>
      </c>
      <c r="B886" t="s">
        <v>16</v>
      </c>
      <c r="C886" t="s">
        <v>112</v>
      </c>
      <c r="D886" t="s">
        <v>50</v>
      </c>
      <c r="E886">
        <v>471911</v>
      </c>
      <c r="F886" t="s">
        <v>61</v>
      </c>
      <c r="G886">
        <v>0.95451999999999992</v>
      </c>
      <c r="H886">
        <v>5</v>
      </c>
      <c r="I886" t="s">
        <v>68</v>
      </c>
      <c r="J886" t="s">
        <v>63</v>
      </c>
      <c r="K886">
        <v>663656</v>
      </c>
      <c r="L886">
        <v>3.4</v>
      </c>
      <c r="M886">
        <v>102.1</v>
      </c>
      <c r="N886">
        <v>273</v>
      </c>
      <c r="O886">
        <v>193</v>
      </c>
      <c r="P886">
        <v>7.2538860103626937E-2</v>
      </c>
      <c r="Q886">
        <v>14</v>
      </c>
      <c r="R886">
        <v>102.1</v>
      </c>
      <c r="S886">
        <v>186</v>
      </c>
      <c r="T886">
        <v>127</v>
      </c>
      <c r="U886" s="5">
        <v>7.0866141732283464E-2</v>
      </c>
      <c r="V886">
        <v>9</v>
      </c>
      <c r="W886">
        <v>0.22270742358078599</v>
      </c>
      <c r="X886">
        <v>0.109170305676855</v>
      </c>
      <c r="Y886">
        <v>328</v>
      </c>
      <c r="Z886">
        <v>9</v>
      </c>
      <c r="AA886">
        <v>36.444444444444443</v>
      </c>
      <c r="AB886">
        <v>0.26168224299065401</v>
      </c>
      <c r="AC886">
        <v>0.14953271028037299</v>
      </c>
      <c r="AD886">
        <v>158</v>
      </c>
      <c r="AE886">
        <v>4</v>
      </c>
      <c r="AF886">
        <v>39.5</v>
      </c>
      <c r="AG886" s="3">
        <v>44740</v>
      </c>
      <c r="AH886">
        <v>1</v>
      </c>
    </row>
    <row r="887" spans="1:35" hidden="1" x14ac:dyDescent="0.25">
      <c r="A887" t="s">
        <v>1</v>
      </c>
      <c r="B887" t="s">
        <v>19</v>
      </c>
      <c r="C887" t="s">
        <v>223</v>
      </c>
      <c r="D887" t="s">
        <v>50</v>
      </c>
      <c r="E887">
        <v>554430</v>
      </c>
      <c r="F887" t="s">
        <v>61</v>
      </c>
      <c r="G887">
        <v>1.2005999999999999</v>
      </c>
      <c r="H887">
        <v>3</v>
      </c>
      <c r="I887" t="s">
        <v>88</v>
      </c>
      <c r="J887" t="s">
        <v>63</v>
      </c>
      <c r="K887">
        <v>621566</v>
      </c>
      <c r="L887">
        <v>4.0999999999999996</v>
      </c>
      <c r="M887">
        <v>105.32</v>
      </c>
      <c r="N887">
        <v>324</v>
      </c>
      <c r="O887">
        <v>211</v>
      </c>
      <c r="P887">
        <v>4.7393364928909949E-2</v>
      </c>
      <c r="Q887">
        <v>10</v>
      </c>
      <c r="R887">
        <v>106.34</v>
      </c>
      <c r="S887">
        <v>213</v>
      </c>
      <c r="T887">
        <v>141</v>
      </c>
      <c r="U887" s="5">
        <v>5.6737588652482268E-2</v>
      </c>
      <c r="V887">
        <v>8</v>
      </c>
      <c r="W887">
        <v>0.22564102564102501</v>
      </c>
      <c r="X887">
        <v>8.7179487179487106E-2</v>
      </c>
      <c r="Y887">
        <v>303</v>
      </c>
      <c r="Z887">
        <v>3</v>
      </c>
      <c r="AA887">
        <v>101</v>
      </c>
      <c r="AB887">
        <v>0.27619047619047599</v>
      </c>
      <c r="AC887">
        <v>0.133333333333333</v>
      </c>
      <c r="AD887">
        <v>163</v>
      </c>
      <c r="AE887">
        <v>3</v>
      </c>
      <c r="AF887">
        <v>54.333333333333336</v>
      </c>
      <c r="AG887" s="3">
        <v>44740</v>
      </c>
      <c r="AH887">
        <v>1</v>
      </c>
      <c r="AI887" t="s">
        <v>416</v>
      </c>
    </row>
    <row r="888" spans="1:35" hidden="1" x14ac:dyDescent="0.25">
      <c r="A888" t="s">
        <v>15</v>
      </c>
      <c r="B888" t="s">
        <v>7</v>
      </c>
      <c r="C888" t="s">
        <v>280</v>
      </c>
      <c r="D888" t="s">
        <v>50</v>
      </c>
      <c r="E888">
        <v>668676</v>
      </c>
      <c r="F888" t="s">
        <v>61</v>
      </c>
      <c r="G888">
        <v>1.11564</v>
      </c>
      <c r="H888">
        <v>5</v>
      </c>
      <c r="I888" t="s">
        <v>99</v>
      </c>
      <c r="J888" t="s">
        <v>63</v>
      </c>
      <c r="K888">
        <v>596146</v>
      </c>
      <c r="M888">
        <v>102.72</v>
      </c>
      <c r="N888">
        <v>261</v>
      </c>
      <c r="O888">
        <v>185</v>
      </c>
      <c r="P888">
        <v>3.783783783783784E-2</v>
      </c>
      <c r="Q888">
        <v>7</v>
      </c>
      <c r="R888">
        <v>103.3</v>
      </c>
      <c r="S888">
        <v>186</v>
      </c>
      <c r="T888">
        <v>129</v>
      </c>
      <c r="U888" s="5">
        <v>4.6511627906976744E-2</v>
      </c>
      <c r="V888">
        <v>6</v>
      </c>
      <c r="W888">
        <v>0.28333333333333299</v>
      </c>
      <c r="X888">
        <v>0.16666666666666599</v>
      </c>
      <c r="Y888">
        <v>312</v>
      </c>
      <c r="Z888">
        <v>11</v>
      </c>
      <c r="AA888">
        <v>28.363636363636363</v>
      </c>
      <c r="AB888">
        <v>0.31858407079646001</v>
      </c>
      <c r="AC888">
        <v>0.17699115044247701</v>
      </c>
      <c r="AD888">
        <v>144</v>
      </c>
      <c r="AE888">
        <v>7</v>
      </c>
      <c r="AF888">
        <v>20.571428571428573</v>
      </c>
      <c r="AG888" s="3">
        <v>44740</v>
      </c>
    </row>
    <row r="889" spans="1:35" hidden="1" x14ac:dyDescent="0.25">
      <c r="A889" t="s">
        <v>20</v>
      </c>
      <c r="B889" t="s">
        <v>28</v>
      </c>
      <c r="C889" t="s">
        <v>211</v>
      </c>
      <c r="D889" t="s">
        <v>63</v>
      </c>
      <c r="E889">
        <v>571578</v>
      </c>
      <c r="F889" t="s">
        <v>51</v>
      </c>
      <c r="G889">
        <v>1.0464</v>
      </c>
      <c r="H889">
        <v>5</v>
      </c>
      <c r="I889" t="s">
        <v>289</v>
      </c>
      <c r="J889" t="s">
        <v>50</v>
      </c>
      <c r="K889">
        <v>656308</v>
      </c>
      <c r="M889">
        <v>102.1</v>
      </c>
      <c r="N889">
        <v>213</v>
      </c>
      <c r="O889">
        <v>142</v>
      </c>
      <c r="P889">
        <v>5.6338028169014086E-2</v>
      </c>
      <c r="Q889">
        <v>8</v>
      </c>
      <c r="R889">
        <v>103.32</v>
      </c>
      <c r="S889">
        <v>86</v>
      </c>
      <c r="T889">
        <v>54</v>
      </c>
      <c r="U889" s="5">
        <v>9.2592592592592587E-2</v>
      </c>
      <c r="V889">
        <v>5</v>
      </c>
      <c r="W889">
        <v>0.22605363984674301</v>
      </c>
      <c r="X889">
        <v>0.13793103448275801</v>
      </c>
      <c r="Y889">
        <v>354</v>
      </c>
      <c r="Z889">
        <v>13</v>
      </c>
      <c r="AA889">
        <v>27.23076923076923</v>
      </c>
      <c r="AB889">
        <v>0.24</v>
      </c>
      <c r="AC889">
        <v>0.155</v>
      </c>
      <c r="AD889">
        <v>277</v>
      </c>
      <c r="AE889">
        <v>10</v>
      </c>
      <c r="AF889">
        <v>27.7</v>
      </c>
      <c r="AG889" s="3">
        <v>44740</v>
      </c>
    </row>
    <row r="890" spans="1:35" hidden="1" x14ac:dyDescent="0.25">
      <c r="A890" t="s">
        <v>1</v>
      </c>
      <c r="B890" t="s">
        <v>19</v>
      </c>
      <c r="C890" t="s">
        <v>223</v>
      </c>
      <c r="D890" t="s">
        <v>50</v>
      </c>
      <c r="E890">
        <v>554430</v>
      </c>
      <c r="F890" t="s">
        <v>61</v>
      </c>
      <c r="G890">
        <v>1.2005999999999999</v>
      </c>
      <c r="H890">
        <v>9</v>
      </c>
      <c r="I890" t="s">
        <v>220</v>
      </c>
      <c r="J890" t="s">
        <v>63</v>
      </c>
      <c r="K890">
        <v>671739</v>
      </c>
      <c r="M890">
        <v>101.8</v>
      </c>
      <c r="N890">
        <v>107</v>
      </c>
      <c r="O890">
        <v>76</v>
      </c>
      <c r="P890">
        <v>3.9473684210526314E-2</v>
      </c>
      <c r="Q890">
        <v>3</v>
      </c>
      <c r="R890">
        <v>102.9</v>
      </c>
      <c r="S890">
        <v>73</v>
      </c>
      <c r="T890">
        <v>55</v>
      </c>
      <c r="U890" s="5">
        <v>5.4545454545454543E-2</v>
      </c>
      <c r="V890">
        <v>3</v>
      </c>
      <c r="W890">
        <v>0.22564102564102501</v>
      </c>
      <c r="X890">
        <v>8.7179487179487106E-2</v>
      </c>
      <c r="Y890">
        <v>303</v>
      </c>
      <c r="Z890">
        <v>3</v>
      </c>
      <c r="AA890">
        <v>101</v>
      </c>
      <c r="AB890">
        <v>0.27619047619047599</v>
      </c>
      <c r="AC890">
        <v>0.133333333333333</v>
      </c>
      <c r="AD890">
        <v>163</v>
      </c>
      <c r="AE890">
        <v>3</v>
      </c>
      <c r="AF890">
        <v>54.333333333333336</v>
      </c>
      <c r="AG890" s="3">
        <v>44740</v>
      </c>
    </row>
    <row r="891" spans="1:35" hidden="1" x14ac:dyDescent="0.25">
      <c r="A891" t="s">
        <v>11</v>
      </c>
      <c r="B891" t="s">
        <v>5</v>
      </c>
      <c r="C891" t="s">
        <v>213</v>
      </c>
      <c r="D891" t="s">
        <v>50</v>
      </c>
      <c r="E891">
        <v>456501</v>
      </c>
      <c r="F891" t="s">
        <v>51</v>
      </c>
      <c r="G891">
        <v>1.0264800000000001</v>
      </c>
      <c r="H891">
        <v>2</v>
      </c>
      <c r="I891" t="s">
        <v>137</v>
      </c>
      <c r="J891" t="s">
        <v>50</v>
      </c>
      <c r="K891">
        <v>545361</v>
      </c>
      <c r="L891">
        <v>2.2000000000000002</v>
      </c>
      <c r="M891">
        <v>105.92</v>
      </c>
      <c r="N891">
        <v>273</v>
      </c>
      <c r="O891">
        <v>159</v>
      </c>
      <c r="P891">
        <v>0.13836477987421383</v>
      </c>
      <c r="Q891">
        <v>22</v>
      </c>
      <c r="R891">
        <v>105.88</v>
      </c>
      <c r="S891">
        <v>200</v>
      </c>
      <c r="T891">
        <v>117</v>
      </c>
      <c r="U891" s="5">
        <v>0.15384615384615385</v>
      </c>
      <c r="V891">
        <v>18</v>
      </c>
      <c r="W891">
        <v>0.32857142857142801</v>
      </c>
      <c r="X891">
        <v>0.121428571428571</v>
      </c>
      <c r="Y891">
        <v>192</v>
      </c>
      <c r="Z891">
        <v>5</v>
      </c>
      <c r="AA891">
        <v>38.4</v>
      </c>
      <c r="AB891">
        <v>0.30434782608695599</v>
      </c>
      <c r="AC891">
        <v>0.13043478260869501</v>
      </c>
      <c r="AD891">
        <v>124</v>
      </c>
      <c r="AE891">
        <v>3</v>
      </c>
      <c r="AF891">
        <v>41.333333333333336</v>
      </c>
      <c r="AG891" s="3">
        <v>44740</v>
      </c>
      <c r="AH891">
        <v>1</v>
      </c>
    </row>
    <row r="892" spans="1:35" hidden="1" x14ac:dyDescent="0.25">
      <c r="A892" t="s">
        <v>19</v>
      </c>
      <c r="B892" t="s">
        <v>1</v>
      </c>
      <c r="C892" t="s">
        <v>89</v>
      </c>
      <c r="D892" t="s">
        <v>50</v>
      </c>
      <c r="E892">
        <v>450203</v>
      </c>
      <c r="F892" t="s">
        <v>61</v>
      </c>
      <c r="G892">
        <v>1.2005999999999999</v>
      </c>
      <c r="H892">
        <v>7</v>
      </c>
      <c r="I892" t="s">
        <v>110</v>
      </c>
      <c r="J892" t="s">
        <v>63</v>
      </c>
      <c r="K892">
        <v>546318</v>
      </c>
      <c r="M892">
        <v>102.86</v>
      </c>
      <c r="N892">
        <v>157</v>
      </c>
      <c r="O892">
        <v>118</v>
      </c>
      <c r="P892">
        <v>4.2372881355932202E-2</v>
      </c>
      <c r="Q892">
        <v>5</v>
      </c>
      <c r="R892">
        <v>102.8</v>
      </c>
      <c r="S892">
        <v>121</v>
      </c>
      <c r="T892">
        <v>90</v>
      </c>
      <c r="U892" s="5">
        <v>5.5555555555555552E-2</v>
      </c>
      <c r="V892">
        <v>5</v>
      </c>
      <c r="W892">
        <v>0.29499999999999998</v>
      </c>
      <c r="X892">
        <v>0.13500000000000001</v>
      </c>
      <c r="Y892">
        <v>322</v>
      </c>
      <c r="Z892">
        <v>11</v>
      </c>
      <c r="AA892">
        <v>29.272727272727273</v>
      </c>
      <c r="AB892">
        <v>0.36470588235294099</v>
      </c>
      <c r="AC892">
        <v>0.152941176470588</v>
      </c>
      <c r="AD892">
        <v>150</v>
      </c>
      <c r="AE892">
        <v>7</v>
      </c>
      <c r="AF892">
        <v>21.428571428571427</v>
      </c>
      <c r="AG892" s="3">
        <v>44740</v>
      </c>
    </row>
    <row r="893" spans="1:35" hidden="1" x14ac:dyDescent="0.25">
      <c r="A893" t="s">
        <v>7</v>
      </c>
      <c r="B893" t="s">
        <v>15</v>
      </c>
      <c r="C893" t="s">
        <v>221</v>
      </c>
      <c r="D893" t="s">
        <v>63</v>
      </c>
      <c r="E893">
        <v>656970</v>
      </c>
      <c r="F893" t="s">
        <v>51</v>
      </c>
      <c r="G893">
        <v>1.0123399999999998</v>
      </c>
      <c r="H893">
        <v>7</v>
      </c>
      <c r="I893" t="s">
        <v>266</v>
      </c>
      <c r="J893" t="s">
        <v>50</v>
      </c>
      <c r="K893">
        <v>660757</v>
      </c>
      <c r="M893">
        <v>105.42</v>
      </c>
      <c r="N893">
        <v>119</v>
      </c>
      <c r="O893">
        <v>89</v>
      </c>
      <c r="P893">
        <v>2.247191011235955E-2</v>
      </c>
      <c r="Q893">
        <v>2</v>
      </c>
      <c r="R893">
        <v>106.759999999999</v>
      </c>
      <c r="S893">
        <v>41</v>
      </c>
      <c r="T893">
        <v>28</v>
      </c>
      <c r="U893" s="5">
        <v>3.5714285714285712E-2</v>
      </c>
      <c r="V893">
        <v>1</v>
      </c>
      <c r="W893">
        <v>0.31914893617021201</v>
      </c>
      <c r="X893">
        <v>0.134751773049645</v>
      </c>
      <c r="Y893">
        <v>174</v>
      </c>
      <c r="Z893">
        <v>7</v>
      </c>
      <c r="AA893">
        <v>24.857142857142858</v>
      </c>
      <c r="AB893">
        <v>0.33913043478260801</v>
      </c>
      <c r="AC893">
        <v>0.147826086956521</v>
      </c>
      <c r="AD893">
        <v>142</v>
      </c>
      <c r="AE893">
        <v>7</v>
      </c>
      <c r="AF893">
        <v>20.285714285714285</v>
      </c>
      <c r="AG893" s="3">
        <v>44740</v>
      </c>
    </row>
    <row r="894" spans="1:35" hidden="1" x14ac:dyDescent="0.25">
      <c r="A894" t="s">
        <v>18</v>
      </c>
      <c r="B894" t="s">
        <v>17</v>
      </c>
      <c r="C894" t="s">
        <v>286</v>
      </c>
      <c r="D894" t="s">
        <v>63</v>
      </c>
      <c r="E894">
        <v>676664</v>
      </c>
      <c r="F894" t="s">
        <v>51</v>
      </c>
      <c r="G894">
        <v>1.05264</v>
      </c>
      <c r="H894">
        <v>3</v>
      </c>
      <c r="I894" t="s">
        <v>104</v>
      </c>
      <c r="J894" t="s">
        <v>50</v>
      </c>
      <c r="K894">
        <v>657656</v>
      </c>
      <c r="M894">
        <v>101.8</v>
      </c>
      <c r="N894">
        <v>175</v>
      </c>
      <c r="O894">
        <v>120</v>
      </c>
      <c r="P894">
        <v>1.6666666666666666E-2</v>
      </c>
      <c r="Q894">
        <v>2</v>
      </c>
      <c r="R894">
        <v>102.539999999999</v>
      </c>
      <c r="S894">
        <v>51</v>
      </c>
      <c r="T894">
        <v>35</v>
      </c>
      <c r="U894" s="5">
        <v>2.8571428571428571E-2</v>
      </c>
      <c r="V894">
        <v>1</v>
      </c>
      <c r="W894">
        <v>0.25</v>
      </c>
      <c r="X894">
        <v>0.15</v>
      </c>
      <c r="Y894">
        <v>30</v>
      </c>
      <c r="Z894">
        <v>0</v>
      </c>
      <c r="AA894">
        <v>0</v>
      </c>
      <c r="AB894">
        <v>0.27777777777777701</v>
      </c>
      <c r="AC894">
        <v>0.16666666666666599</v>
      </c>
      <c r="AD894">
        <v>23</v>
      </c>
      <c r="AE894">
        <v>0</v>
      </c>
      <c r="AF894">
        <v>0</v>
      </c>
      <c r="AG894" s="3">
        <v>44740</v>
      </c>
    </row>
    <row r="895" spans="1:35" hidden="1" x14ac:dyDescent="0.25">
      <c r="A895" t="s">
        <v>25</v>
      </c>
      <c r="B895" t="s">
        <v>14</v>
      </c>
      <c r="C895" t="s">
        <v>290</v>
      </c>
      <c r="D895" t="s">
        <v>50</v>
      </c>
      <c r="E895">
        <v>605540</v>
      </c>
      <c r="F895" t="s">
        <v>51</v>
      </c>
      <c r="G895">
        <v>0.90544999999999998</v>
      </c>
      <c r="H895">
        <v>5</v>
      </c>
      <c r="I895" t="s">
        <v>81</v>
      </c>
      <c r="J895" t="s">
        <v>50</v>
      </c>
      <c r="K895">
        <v>668227</v>
      </c>
      <c r="M895">
        <v>103.4</v>
      </c>
      <c r="N895">
        <v>290</v>
      </c>
      <c r="O895">
        <v>199</v>
      </c>
      <c r="P895">
        <v>3.5175879396984924E-2</v>
      </c>
      <c r="Q895">
        <v>7</v>
      </c>
      <c r="R895">
        <v>103.58</v>
      </c>
      <c r="S895">
        <v>229</v>
      </c>
      <c r="T895">
        <v>152</v>
      </c>
      <c r="U895" s="5">
        <v>3.9473684210526314E-2</v>
      </c>
      <c r="V895">
        <v>6</v>
      </c>
      <c r="W895">
        <v>0.30172413793103398</v>
      </c>
      <c r="X895">
        <v>0.13793103448275801</v>
      </c>
      <c r="Y895">
        <v>186</v>
      </c>
      <c r="Z895">
        <v>7</v>
      </c>
      <c r="AA895">
        <v>26.571428571428573</v>
      </c>
      <c r="AB895">
        <v>0.33333333333333298</v>
      </c>
      <c r="AC895">
        <v>0.16</v>
      </c>
      <c r="AD895">
        <v>107</v>
      </c>
      <c r="AE895">
        <v>5</v>
      </c>
      <c r="AF895">
        <v>21.4</v>
      </c>
      <c r="AG895" s="3">
        <v>44740</v>
      </c>
    </row>
    <row r="896" spans="1:35" hidden="1" x14ac:dyDescent="0.25">
      <c r="A896" t="s">
        <v>19</v>
      </c>
      <c r="B896" t="s">
        <v>1</v>
      </c>
      <c r="C896" t="s">
        <v>89</v>
      </c>
      <c r="D896" t="s">
        <v>50</v>
      </c>
      <c r="E896">
        <v>450203</v>
      </c>
      <c r="F896" t="s">
        <v>61</v>
      </c>
      <c r="G896">
        <v>1.2626999999999999</v>
      </c>
      <c r="H896">
        <v>3</v>
      </c>
      <c r="I896" t="s">
        <v>159</v>
      </c>
      <c r="J896" t="s">
        <v>50</v>
      </c>
      <c r="K896">
        <v>656555</v>
      </c>
      <c r="M896">
        <v>102.5</v>
      </c>
      <c r="N896">
        <v>312</v>
      </c>
      <c r="O896">
        <v>194</v>
      </c>
      <c r="P896">
        <v>6.7010309278350513E-2</v>
      </c>
      <c r="Q896">
        <v>13</v>
      </c>
      <c r="R896">
        <v>102.06</v>
      </c>
      <c r="S896">
        <v>222</v>
      </c>
      <c r="T896">
        <v>140</v>
      </c>
      <c r="U896" s="5">
        <v>5.7142857142857141E-2</v>
      </c>
      <c r="V896">
        <v>8</v>
      </c>
      <c r="W896">
        <v>0.29499999999999998</v>
      </c>
      <c r="X896">
        <v>0.13500000000000001</v>
      </c>
      <c r="Y896">
        <v>322</v>
      </c>
      <c r="Z896">
        <v>11</v>
      </c>
      <c r="AA896">
        <v>29.272727272727273</v>
      </c>
      <c r="AB896">
        <v>0.24347826086956501</v>
      </c>
      <c r="AC896">
        <v>0.121739130434782</v>
      </c>
      <c r="AD896">
        <v>172</v>
      </c>
      <c r="AE896">
        <v>4</v>
      </c>
      <c r="AF896">
        <v>43</v>
      </c>
      <c r="AG896" s="3">
        <v>44740</v>
      </c>
    </row>
    <row r="897" spans="1:34" hidden="1" x14ac:dyDescent="0.25">
      <c r="A897" t="s">
        <v>14</v>
      </c>
      <c r="B897" t="s">
        <v>25</v>
      </c>
      <c r="C897" t="s">
        <v>224</v>
      </c>
      <c r="D897" t="s">
        <v>50</v>
      </c>
      <c r="E897">
        <v>669358</v>
      </c>
      <c r="F897" t="s">
        <v>61</v>
      </c>
      <c r="G897">
        <v>0.95519999999999994</v>
      </c>
      <c r="H897">
        <v>4</v>
      </c>
      <c r="I897" t="s">
        <v>182</v>
      </c>
      <c r="J897" t="s">
        <v>63</v>
      </c>
      <c r="K897">
        <v>642133</v>
      </c>
      <c r="M897">
        <v>103.96</v>
      </c>
      <c r="N897">
        <v>268</v>
      </c>
      <c r="O897">
        <v>187</v>
      </c>
      <c r="P897">
        <v>6.9518716577540107E-2</v>
      </c>
      <c r="Q897">
        <v>13</v>
      </c>
      <c r="R897">
        <v>104.86</v>
      </c>
      <c r="S897">
        <v>204</v>
      </c>
      <c r="T897">
        <v>148</v>
      </c>
      <c r="U897" s="5">
        <v>8.1081081081081086E-2</v>
      </c>
      <c r="V897">
        <v>12</v>
      </c>
      <c r="W897">
        <v>0.25</v>
      </c>
      <c r="X897">
        <v>0.15625</v>
      </c>
      <c r="Y897">
        <v>53</v>
      </c>
      <c r="Z897">
        <v>2</v>
      </c>
      <c r="AA897">
        <v>26.5</v>
      </c>
      <c r="AB897">
        <v>0.28571428571428498</v>
      </c>
      <c r="AC897">
        <v>0.214285714285714</v>
      </c>
      <c r="AD897">
        <v>23</v>
      </c>
      <c r="AE897">
        <v>1</v>
      </c>
      <c r="AF897">
        <v>23</v>
      </c>
      <c r="AG897" s="3">
        <v>44740</v>
      </c>
    </row>
    <row r="898" spans="1:34" hidden="1" x14ac:dyDescent="0.25">
      <c r="A898" t="s">
        <v>2</v>
      </c>
      <c r="B898" t="s">
        <v>22</v>
      </c>
      <c r="C898" t="s">
        <v>103</v>
      </c>
      <c r="D898" t="s">
        <v>63</v>
      </c>
      <c r="E898">
        <v>592662</v>
      </c>
      <c r="F898" t="s">
        <v>61</v>
      </c>
      <c r="G898">
        <v>1.04</v>
      </c>
      <c r="H898">
        <v>4</v>
      </c>
      <c r="I898" t="s">
        <v>199</v>
      </c>
      <c r="J898" t="s">
        <v>50</v>
      </c>
      <c r="K898">
        <v>663624</v>
      </c>
      <c r="M898">
        <v>104.52</v>
      </c>
      <c r="N898">
        <v>266</v>
      </c>
      <c r="O898">
        <v>185</v>
      </c>
      <c r="P898">
        <v>7.0270270270270274E-2</v>
      </c>
      <c r="Q898">
        <v>13</v>
      </c>
      <c r="R898">
        <v>105.8</v>
      </c>
      <c r="S898">
        <v>65</v>
      </c>
      <c r="T898">
        <v>48</v>
      </c>
      <c r="U898" s="5">
        <v>4.1666666666666664E-2</v>
      </c>
      <c r="V898">
        <v>2</v>
      </c>
      <c r="W898">
        <v>0.29166666666666602</v>
      </c>
      <c r="X898">
        <v>0.14583333333333301</v>
      </c>
      <c r="Y898">
        <v>373</v>
      </c>
      <c r="Z898">
        <v>14</v>
      </c>
      <c r="AA898">
        <v>26.642857142857142</v>
      </c>
      <c r="AB898">
        <v>0.29207920792079201</v>
      </c>
      <c r="AC898">
        <v>0.13861386138613799</v>
      </c>
      <c r="AD898">
        <v>310</v>
      </c>
      <c r="AE898">
        <v>11</v>
      </c>
      <c r="AF898">
        <v>28.181818181818183</v>
      </c>
      <c r="AG898" s="3">
        <v>44740</v>
      </c>
    </row>
    <row r="899" spans="1:34" hidden="1" x14ac:dyDescent="0.25">
      <c r="A899" t="s">
        <v>18</v>
      </c>
      <c r="B899" t="s">
        <v>17</v>
      </c>
      <c r="C899" t="s">
        <v>286</v>
      </c>
      <c r="D899" t="s">
        <v>63</v>
      </c>
      <c r="E899">
        <v>676664</v>
      </c>
      <c r="F899" t="s">
        <v>51</v>
      </c>
      <c r="G899">
        <v>1.05264</v>
      </c>
      <c r="H899">
        <v>5</v>
      </c>
      <c r="I899" t="s">
        <v>106</v>
      </c>
      <c r="J899" t="s">
        <v>50</v>
      </c>
      <c r="K899">
        <v>669221</v>
      </c>
      <c r="M899">
        <v>102.22</v>
      </c>
      <c r="N899">
        <v>270</v>
      </c>
      <c r="O899">
        <v>178</v>
      </c>
      <c r="P899">
        <v>4.49438202247191E-2</v>
      </c>
      <c r="Q899">
        <v>8</v>
      </c>
      <c r="R899">
        <v>102</v>
      </c>
      <c r="S899">
        <v>81</v>
      </c>
      <c r="T899">
        <v>45</v>
      </c>
      <c r="U899" s="5">
        <v>8.8888888888888892E-2</v>
      </c>
      <c r="V899">
        <v>4</v>
      </c>
      <c r="W899">
        <v>0.25</v>
      </c>
      <c r="X899">
        <v>0.15</v>
      </c>
      <c r="Y899">
        <v>30</v>
      </c>
      <c r="Z899">
        <v>0</v>
      </c>
      <c r="AA899">
        <v>0</v>
      </c>
      <c r="AB899">
        <v>0.27777777777777701</v>
      </c>
      <c r="AC899">
        <v>0.16666666666666599</v>
      </c>
      <c r="AD899">
        <v>23</v>
      </c>
      <c r="AE899">
        <v>0</v>
      </c>
      <c r="AF899">
        <v>0</v>
      </c>
      <c r="AG899" s="3">
        <v>44740</v>
      </c>
    </row>
    <row r="900" spans="1:34" hidden="1" x14ac:dyDescent="0.25">
      <c r="A900" t="s">
        <v>11</v>
      </c>
      <c r="B900" t="s">
        <v>5</v>
      </c>
      <c r="C900" t="s">
        <v>213</v>
      </c>
      <c r="D900" t="s">
        <v>50</v>
      </c>
      <c r="E900">
        <v>456501</v>
      </c>
      <c r="F900" t="s">
        <v>51</v>
      </c>
      <c r="G900">
        <v>1.2732300000000001</v>
      </c>
      <c r="H900">
        <v>3</v>
      </c>
      <c r="I900" t="s">
        <v>138</v>
      </c>
      <c r="J900" t="s">
        <v>63</v>
      </c>
      <c r="K900">
        <v>660271</v>
      </c>
      <c r="L900">
        <v>3.1</v>
      </c>
      <c r="M900">
        <v>105.92</v>
      </c>
      <c r="N900">
        <v>309</v>
      </c>
      <c r="O900">
        <v>202</v>
      </c>
      <c r="P900">
        <v>7.9207920792079209E-2</v>
      </c>
      <c r="Q900">
        <v>16</v>
      </c>
      <c r="R900">
        <v>106.46</v>
      </c>
      <c r="S900">
        <v>196</v>
      </c>
      <c r="T900">
        <v>131</v>
      </c>
      <c r="U900" s="5">
        <v>9.9236641221374045E-2</v>
      </c>
      <c r="V900">
        <v>13</v>
      </c>
      <c r="W900">
        <v>0.32857142857142801</v>
      </c>
      <c r="X900">
        <v>0.121428571428571</v>
      </c>
      <c r="Y900">
        <v>192</v>
      </c>
      <c r="Z900">
        <v>5</v>
      </c>
      <c r="AA900">
        <v>38.4</v>
      </c>
      <c r="AB900">
        <v>0.375</v>
      </c>
      <c r="AC900">
        <v>0.10416666666666601</v>
      </c>
      <c r="AD900">
        <v>68</v>
      </c>
      <c r="AE900">
        <v>2</v>
      </c>
      <c r="AF900">
        <v>34</v>
      </c>
      <c r="AG900" s="3">
        <v>44740</v>
      </c>
      <c r="AH900">
        <v>1</v>
      </c>
    </row>
    <row r="901" spans="1:34" hidden="1" x14ac:dyDescent="0.25">
      <c r="A901" t="s">
        <v>11</v>
      </c>
      <c r="B901" t="s">
        <v>5</v>
      </c>
      <c r="C901" t="s">
        <v>213</v>
      </c>
      <c r="D901" t="s">
        <v>50</v>
      </c>
      <c r="E901">
        <v>456501</v>
      </c>
      <c r="F901" t="s">
        <v>51</v>
      </c>
      <c r="G901">
        <v>1.0264800000000001</v>
      </c>
      <c r="H901">
        <v>1</v>
      </c>
      <c r="I901" t="s">
        <v>136</v>
      </c>
      <c r="J901" t="s">
        <v>50</v>
      </c>
      <c r="K901">
        <v>621493</v>
      </c>
      <c r="M901">
        <v>101.8</v>
      </c>
      <c r="N901">
        <v>220</v>
      </c>
      <c r="O901">
        <v>141</v>
      </c>
      <c r="P901">
        <v>7.8014184397163122E-2</v>
      </c>
      <c r="Q901">
        <v>11</v>
      </c>
      <c r="R901">
        <v>102.3</v>
      </c>
      <c r="S901">
        <v>161</v>
      </c>
      <c r="T901">
        <v>101</v>
      </c>
      <c r="U901" s="5">
        <v>7.9207920792079209E-2</v>
      </c>
      <c r="V901">
        <v>8</v>
      </c>
      <c r="W901">
        <v>0.32857142857142801</v>
      </c>
      <c r="X901">
        <v>0.121428571428571</v>
      </c>
      <c r="Y901">
        <v>192</v>
      </c>
      <c r="Z901">
        <v>5</v>
      </c>
      <c r="AA901">
        <v>38.4</v>
      </c>
      <c r="AB901">
        <v>0.30434782608695599</v>
      </c>
      <c r="AC901">
        <v>0.13043478260869501</v>
      </c>
      <c r="AD901">
        <v>124</v>
      </c>
      <c r="AE901">
        <v>3</v>
      </c>
      <c r="AF901">
        <v>41.333333333333336</v>
      </c>
      <c r="AG901" s="3">
        <v>44740</v>
      </c>
    </row>
    <row r="902" spans="1:34" hidden="1" x14ac:dyDescent="0.25">
      <c r="A902" t="s">
        <v>12</v>
      </c>
      <c r="B902" t="s">
        <v>8</v>
      </c>
      <c r="C902" t="s">
        <v>210</v>
      </c>
      <c r="D902" t="s">
        <v>63</v>
      </c>
      <c r="E902">
        <v>607536</v>
      </c>
      <c r="F902" t="s">
        <v>61</v>
      </c>
      <c r="G902">
        <v>1.40723</v>
      </c>
      <c r="H902">
        <v>1</v>
      </c>
      <c r="I902" t="s">
        <v>93</v>
      </c>
      <c r="J902" t="s">
        <v>50</v>
      </c>
      <c r="K902">
        <v>607208</v>
      </c>
      <c r="L902">
        <v>3.5</v>
      </c>
      <c r="M902">
        <v>102.7</v>
      </c>
      <c r="N902">
        <v>316</v>
      </c>
      <c r="O902">
        <v>231</v>
      </c>
      <c r="P902">
        <v>4.3290043290043288E-2</v>
      </c>
      <c r="Q902">
        <v>10</v>
      </c>
      <c r="R902">
        <v>102.9</v>
      </c>
      <c r="S902">
        <v>82</v>
      </c>
      <c r="T902">
        <v>61</v>
      </c>
      <c r="U902" s="5">
        <v>4.9180327868852458E-2</v>
      </c>
      <c r="V902">
        <v>3</v>
      </c>
      <c r="W902">
        <v>0.26415094339622602</v>
      </c>
      <c r="X902">
        <v>0.128301886792452</v>
      </c>
      <c r="Y902">
        <v>350</v>
      </c>
      <c r="Z902">
        <v>7</v>
      </c>
      <c r="AA902">
        <v>50</v>
      </c>
      <c r="AB902">
        <v>0.237864077669902</v>
      </c>
      <c r="AC902">
        <v>0.111650485436893</v>
      </c>
      <c r="AD902">
        <v>264</v>
      </c>
      <c r="AE902">
        <v>3</v>
      </c>
      <c r="AF902">
        <v>88</v>
      </c>
      <c r="AG902" s="3">
        <v>44740</v>
      </c>
      <c r="AH902">
        <v>1</v>
      </c>
    </row>
    <row r="903" spans="1:34" hidden="1" x14ac:dyDescent="0.25">
      <c r="A903" t="s">
        <v>25</v>
      </c>
      <c r="B903" t="s">
        <v>14</v>
      </c>
      <c r="C903" t="s">
        <v>290</v>
      </c>
      <c r="D903" t="s">
        <v>50</v>
      </c>
      <c r="E903">
        <v>605540</v>
      </c>
      <c r="F903" t="s">
        <v>51</v>
      </c>
      <c r="G903">
        <v>0.90544999999999998</v>
      </c>
      <c r="H903">
        <v>2</v>
      </c>
      <c r="I903" t="s">
        <v>79</v>
      </c>
      <c r="J903" t="s">
        <v>50</v>
      </c>
      <c r="K903">
        <v>650490</v>
      </c>
      <c r="M903">
        <v>104.62</v>
      </c>
      <c r="N903">
        <v>256</v>
      </c>
      <c r="O903">
        <v>187</v>
      </c>
      <c r="P903">
        <v>1.6042780748663103E-2</v>
      </c>
      <c r="Q903">
        <v>3</v>
      </c>
      <c r="R903">
        <v>104.06</v>
      </c>
      <c r="S903">
        <v>186</v>
      </c>
      <c r="T903">
        <v>130</v>
      </c>
      <c r="U903" s="5">
        <v>7.6923076923076927E-3</v>
      </c>
      <c r="V903">
        <v>1</v>
      </c>
      <c r="W903">
        <v>0.30172413793103398</v>
      </c>
      <c r="X903">
        <v>0.13793103448275801</v>
      </c>
      <c r="Y903">
        <v>186</v>
      </c>
      <c r="Z903">
        <v>7</v>
      </c>
      <c r="AA903">
        <v>26.571428571428573</v>
      </c>
      <c r="AB903">
        <v>0.33333333333333298</v>
      </c>
      <c r="AC903">
        <v>0.16</v>
      </c>
      <c r="AD903">
        <v>107</v>
      </c>
      <c r="AE903">
        <v>5</v>
      </c>
      <c r="AF903">
        <v>21.4</v>
      </c>
      <c r="AG903" s="3">
        <v>44740</v>
      </c>
    </row>
    <row r="904" spans="1:34" hidden="1" x14ac:dyDescent="0.25">
      <c r="A904" t="s">
        <v>10</v>
      </c>
      <c r="B904" t="s">
        <v>16</v>
      </c>
      <c r="C904" t="s">
        <v>112</v>
      </c>
      <c r="D904" t="s">
        <v>50</v>
      </c>
      <c r="E904">
        <v>471911</v>
      </c>
      <c r="F904" t="s">
        <v>61</v>
      </c>
      <c r="G904">
        <v>0.95451999999999992</v>
      </c>
      <c r="H904">
        <v>3</v>
      </c>
      <c r="I904" t="s">
        <v>67</v>
      </c>
      <c r="J904" t="s">
        <v>63</v>
      </c>
      <c r="K904">
        <v>670541</v>
      </c>
      <c r="L904">
        <v>2.1</v>
      </c>
      <c r="M904">
        <v>106.56</v>
      </c>
      <c r="N904">
        <v>267</v>
      </c>
      <c r="O904">
        <v>188</v>
      </c>
      <c r="P904">
        <v>0.11702127659574468</v>
      </c>
      <c r="Q904">
        <v>22</v>
      </c>
      <c r="R904">
        <v>106.86</v>
      </c>
      <c r="S904">
        <v>174</v>
      </c>
      <c r="T904">
        <v>130</v>
      </c>
      <c r="U904" s="5">
        <v>0.14615384615384616</v>
      </c>
      <c r="V904">
        <v>19</v>
      </c>
      <c r="W904">
        <v>0.22270742358078599</v>
      </c>
      <c r="X904">
        <v>0.109170305676855</v>
      </c>
      <c r="Y904">
        <v>328</v>
      </c>
      <c r="Z904">
        <v>9</v>
      </c>
      <c r="AA904">
        <v>36.444444444444443</v>
      </c>
      <c r="AB904">
        <v>0.26168224299065401</v>
      </c>
      <c r="AC904">
        <v>0.14953271028037299</v>
      </c>
      <c r="AD904">
        <v>158</v>
      </c>
      <c r="AE904">
        <v>4</v>
      </c>
      <c r="AF904">
        <v>39.5</v>
      </c>
      <c r="AG904" s="3">
        <v>44740</v>
      </c>
      <c r="AH904">
        <v>1</v>
      </c>
    </row>
    <row r="905" spans="1:34" hidden="1" x14ac:dyDescent="0.25">
      <c r="A905" t="s">
        <v>17</v>
      </c>
      <c r="B905" t="s">
        <v>18</v>
      </c>
      <c r="C905" t="s">
        <v>273</v>
      </c>
      <c r="D905" t="s">
        <v>63</v>
      </c>
      <c r="E905">
        <v>608344</v>
      </c>
      <c r="F905" t="s">
        <v>51</v>
      </c>
      <c r="G905">
        <v>1.1311800000000001</v>
      </c>
      <c r="H905">
        <v>6</v>
      </c>
      <c r="I905" t="s">
        <v>275</v>
      </c>
      <c r="J905" t="s">
        <v>38</v>
      </c>
      <c r="K905">
        <v>543305</v>
      </c>
      <c r="M905">
        <v>98.9</v>
      </c>
      <c r="N905">
        <v>230</v>
      </c>
      <c r="O905">
        <v>143</v>
      </c>
      <c r="P905">
        <v>2.097902097902098E-2</v>
      </c>
      <c r="Q905">
        <v>3</v>
      </c>
      <c r="R905">
        <v>102.66</v>
      </c>
      <c r="S905">
        <v>65</v>
      </c>
      <c r="T905">
        <v>40</v>
      </c>
      <c r="U905" s="5">
        <v>2.5000000000000001E-2</v>
      </c>
      <c r="V905">
        <v>1</v>
      </c>
      <c r="W905">
        <v>0.26027397260273899</v>
      </c>
      <c r="X905">
        <v>0.141552511415525</v>
      </c>
      <c r="Y905">
        <v>284</v>
      </c>
      <c r="Z905">
        <v>9</v>
      </c>
      <c r="AA905">
        <v>31.555555555555557</v>
      </c>
      <c r="AB905">
        <v>0.28395061728394999</v>
      </c>
      <c r="AC905">
        <v>0.15432098765432001</v>
      </c>
      <c r="AD905">
        <v>212</v>
      </c>
      <c r="AE905">
        <v>7</v>
      </c>
      <c r="AF905">
        <v>30.285714285714285</v>
      </c>
      <c r="AG905" s="3">
        <v>44741</v>
      </c>
    </row>
    <row r="906" spans="1:34" hidden="1" x14ac:dyDescent="0.25">
      <c r="A906" t="s">
        <v>17</v>
      </c>
      <c r="B906" t="s">
        <v>18</v>
      </c>
      <c r="C906" t="s">
        <v>273</v>
      </c>
      <c r="D906" t="s">
        <v>63</v>
      </c>
      <c r="E906">
        <v>608344</v>
      </c>
      <c r="F906" t="s">
        <v>51</v>
      </c>
      <c r="G906">
        <v>1.1311800000000001</v>
      </c>
      <c r="H906">
        <v>2</v>
      </c>
      <c r="I906" t="s">
        <v>254</v>
      </c>
      <c r="J906" t="s">
        <v>50</v>
      </c>
      <c r="K906">
        <v>592450</v>
      </c>
      <c r="L906">
        <v>2.15</v>
      </c>
      <c r="M906">
        <v>107.7</v>
      </c>
      <c r="N906">
        <v>315</v>
      </c>
      <c r="O906">
        <v>203</v>
      </c>
      <c r="P906">
        <v>0.13793103448275862</v>
      </c>
      <c r="Q906">
        <v>28</v>
      </c>
      <c r="R906">
        <v>107.1</v>
      </c>
      <c r="S906">
        <v>93</v>
      </c>
      <c r="T906">
        <v>52</v>
      </c>
      <c r="U906" s="5">
        <v>0.13461538461538461</v>
      </c>
      <c r="V906">
        <v>7</v>
      </c>
      <c r="W906">
        <v>0.26027397260273899</v>
      </c>
      <c r="X906">
        <v>0.141552511415525</v>
      </c>
      <c r="Y906">
        <v>284</v>
      </c>
      <c r="Z906">
        <v>9</v>
      </c>
      <c r="AA906">
        <v>31.555555555555557</v>
      </c>
      <c r="AB906">
        <v>0.28395061728394999</v>
      </c>
      <c r="AC906">
        <v>0.15432098765432001</v>
      </c>
      <c r="AD906">
        <v>212</v>
      </c>
      <c r="AE906">
        <v>7</v>
      </c>
      <c r="AF906">
        <v>30.285714285714285</v>
      </c>
      <c r="AG906" s="3">
        <v>44741</v>
      </c>
      <c r="AH906">
        <v>1</v>
      </c>
    </row>
    <row r="907" spans="1:34" hidden="1" x14ac:dyDescent="0.25">
      <c r="A907" t="s">
        <v>26</v>
      </c>
      <c r="B907" t="s">
        <v>64</v>
      </c>
      <c r="C907" t="s">
        <v>69</v>
      </c>
      <c r="D907" t="s">
        <v>50</v>
      </c>
      <c r="E907">
        <v>425844</v>
      </c>
      <c r="F907" t="s">
        <v>61</v>
      </c>
      <c r="G907">
        <v>0.92904000000000009</v>
      </c>
      <c r="H907">
        <v>4</v>
      </c>
      <c r="I907" t="s">
        <v>197</v>
      </c>
      <c r="J907" t="s">
        <v>50</v>
      </c>
      <c r="K907">
        <v>666969</v>
      </c>
      <c r="M907">
        <v>103.4</v>
      </c>
      <c r="N907">
        <v>301</v>
      </c>
      <c r="O907">
        <v>205</v>
      </c>
      <c r="P907">
        <v>7.3170731707317069E-2</v>
      </c>
      <c r="Q907">
        <v>15</v>
      </c>
      <c r="R907">
        <v>103.16</v>
      </c>
      <c r="S907">
        <v>218</v>
      </c>
      <c r="T907">
        <v>153</v>
      </c>
      <c r="U907" s="5">
        <v>7.1895424836601302E-2</v>
      </c>
      <c r="V907">
        <v>11</v>
      </c>
      <c r="W907">
        <v>0.25123152709359597</v>
      </c>
      <c r="X907">
        <v>0.13793103448275801</v>
      </c>
      <c r="Y907">
        <v>244</v>
      </c>
      <c r="Z907">
        <v>7</v>
      </c>
      <c r="AA907">
        <v>34.857142857142854</v>
      </c>
      <c r="AB907">
        <v>0.318965517241379</v>
      </c>
      <c r="AC907">
        <v>0.17241379310344801</v>
      </c>
      <c r="AD907">
        <v>144</v>
      </c>
      <c r="AE907">
        <v>4</v>
      </c>
      <c r="AF907">
        <v>36</v>
      </c>
      <c r="AG907" s="3">
        <v>44741</v>
      </c>
    </row>
    <row r="908" spans="1:34" hidden="1" x14ac:dyDescent="0.25">
      <c r="A908" t="s">
        <v>27</v>
      </c>
      <c r="B908" t="s">
        <v>3</v>
      </c>
      <c r="C908" t="s">
        <v>56</v>
      </c>
      <c r="D908" t="s">
        <v>50</v>
      </c>
      <c r="E908">
        <v>601713</v>
      </c>
      <c r="F908" t="s">
        <v>51</v>
      </c>
      <c r="G908">
        <v>1.0879000000000001</v>
      </c>
      <c r="H908">
        <v>4</v>
      </c>
      <c r="I908" t="s">
        <v>167</v>
      </c>
      <c r="J908" t="s">
        <v>50</v>
      </c>
      <c r="K908">
        <v>672386</v>
      </c>
      <c r="M908">
        <v>103.28</v>
      </c>
      <c r="N908">
        <v>236</v>
      </c>
      <c r="O908">
        <v>182</v>
      </c>
      <c r="P908">
        <v>5.4945054945054944E-2</v>
      </c>
      <c r="Q908">
        <v>10</v>
      </c>
      <c r="R908">
        <v>104.5</v>
      </c>
      <c r="S908">
        <v>187</v>
      </c>
      <c r="T908">
        <v>142</v>
      </c>
      <c r="U908" s="5">
        <v>5.6338028169014086E-2</v>
      </c>
      <c r="V908">
        <v>8</v>
      </c>
      <c r="W908">
        <v>0.28215767634854699</v>
      </c>
      <c r="X908">
        <v>0.14937759336099499</v>
      </c>
      <c r="Y908">
        <v>358</v>
      </c>
      <c r="Z908">
        <v>9</v>
      </c>
      <c r="AA908">
        <v>39.777777777777779</v>
      </c>
      <c r="AB908">
        <v>0.24822695035460901</v>
      </c>
      <c r="AC908">
        <v>0.15602836879432599</v>
      </c>
      <c r="AD908">
        <v>213</v>
      </c>
      <c r="AE908">
        <v>4</v>
      </c>
      <c r="AF908">
        <v>53.25</v>
      </c>
      <c r="AG908" s="3">
        <v>44741</v>
      </c>
    </row>
    <row r="909" spans="1:34" hidden="1" x14ac:dyDescent="0.25">
      <c r="A909" t="s">
        <v>27</v>
      </c>
      <c r="B909" t="s">
        <v>3</v>
      </c>
      <c r="C909" t="s">
        <v>56</v>
      </c>
      <c r="D909" t="s">
        <v>50</v>
      </c>
      <c r="E909">
        <v>601713</v>
      </c>
      <c r="F909" t="s">
        <v>51</v>
      </c>
      <c r="G909">
        <v>1.0879000000000001</v>
      </c>
      <c r="H909">
        <v>2</v>
      </c>
      <c r="I909" t="s">
        <v>165</v>
      </c>
      <c r="J909" t="s">
        <v>50</v>
      </c>
      <c r="K909">
        <v>666182</v>
      </c>
      <c r="M909">
        <v>103.8</v>
      </c>
      <c r="N909">
        <v>329</v>
      </c>
      <c r="O909">
        <v>227</v>
      </c>
      <c r="P909">
        <v>5.2863436123348019E-2</v>
      </c>
      <c r="Q909">
        <v>12</v>
      </c>
      <c r="R909">
        <v>104.14</v>
      </c>
      <c r="S909">
        <v>281</v>
      </c>
      <c r="T909">
        <v>196</v>
      </c>
      <c r="U909" s="5">
        <v>5.1020408163265307E-2</v>
      </c>
      <c r="V909">
        <v>10</v>
      </c>
      <c r="W909">
        <v>0.28215767634854699</v>
      </c>
      <c r="X909">
        <v>0.14937759336099499</v>
      </c>
      <c r="Y909">
        <v>358</v>
      </c>
      <c r="Z909">
        <v>9</v>
      </c>
      <c r="AA909">
        <v>39.777777777777779</v>
      </c>
      <c r="AB909">
        <v>0.24822695035460901</v>
      </c>
      <c r="AC909">
        <v>0.15602836879432599</v>
      </c>
      <c r="AD909">
        <v>213</v>
      </c>
      <c r="AE909">
        <v>4</v>
      </c>
      <c r="AF909">
        <v>53.25</v>
      </c>
      <c r="AG909" s="3">
        <v>44741</v>
      </c>
    </row>
    <row r="910" spans="1:34" hidden="1" x14ac:dyDescent="0.25">
      <c r="A910" t="s">
        <v>64</v>
      </c>
      <c r="B910" t="s">
        <v>26</v>
      </c>
      <c r="C910" t="s">
        <v>198</v>
      </c>
      <c r="D910" t="s">
        <v>50</v>
      </c>
      <c r="E910">
        <v>641540</v>
      </c>
      <c r="F910" t="s">
        <v>51</v>
      </c>
      <c r="G910">
        <v>0.92904000000000009</v>
      </c>
      <c r="H910">
        <v>3</v>
      </c>
      <c r="I910" t="s">
        <v>70</v>
      </c>
      <c r="J910" t="s">
        <v>50</v>
      </c>
      <c r="K910">
        <v>677951</v>
      </c>
      <c r="M910">
        <v>104.34</v>
      </c>
      <c r="N910">
        <v>294</v>
      </c>
      <c r="O910">
        <v>203</v>
      </c>
      <c r="P910">
        <v>5.4187192118226604E-2</v>
      </c>
      <c r="Q910">
        <v>11</v>
      </c>
      <c r="R910">
        <v>104.4</v>
      </c>
      <c r="S910">
        <v>214</v>
      </c>
      <c r="T910">
        <v>148</v>
      </c>
      <c r="U910" s="5">
        <v>5.4054054054054057E-2</v>
      </c>
      <c r="V910">
        <v>8</v>
      </c>
      <c r="W910">
        <v>0.22040816326530599</v>
      </c>
      <c r="X910">
        <v>0.10204081632653</v>
      </c>
      <c r="Y910">
        <v>355</v>
      </c>
      <c r="Z910">
        <v>8</v>
      </c>
      <c r="AA910">
        <v>44.375</v>
      </c>
      <c r="AB910">
        <v>0.216</v>
      </c>
      <c r="AC910">
        <v>0.12</v>
      </c>
      <c r="AD910">
        <v>175</v>
      </c>
      <c r="AE910">
        <v>3</v>
      </c>
      <c r="AF910">
        <v>58.333333333333336</v>
      </c>
      <c r="AG910" s="3">
        <v>44741</v>
      </c>
    </row>
    <row r="911" spans="1:34" hidden="1" x14ac:dyDescent="0.25">
      <c r="A911" t="s">
        <v>20</v>
      </c>
      <c r="B911" t="s">
        <v>28</v>
      </c>
      <c r="C911" t="s">
        <v>187</v>
      </c>
      <c r="D911" t="s">
        <v>50</v>
      </c>
      <c r="E911">
        <v>502179</v>
      </c>
      <c r="F911" t="s">
        <v>61</v>
      </c>
      <c r="G911">
        <v>1.2813600000000001</v>
      </c>
      <c r="H911">
        <v>4</v>
      </c>
      <c r="I911" t="s">
        <v>190</v>
      </c>
      <c r="J911" t="s">
        <v>63</v>
      </c>
      <c r="K911">
        <v>596129</v>
      </c>
      <c r="L911">
        <v>4.2</v>
      </c>
      <c r="M911">
        <v>102.26</v>
      </c>
      <c r="N911">
        <v>210</v>
      </c>
      <c r="O911">
        <v>131</v>
      </c>
      <c r="P911">
        <v>6.8702290076335881E-2</v>
      </c>
      <c r="Q911">
        <v>9</v>
      </c>
      <c r="R911">
        <v>103.2</v>
      </c>
      <c r="S911">
        <v>158</v>
      </c>
      <c r="T911">
        <v>99</v>
      </c>
      <c r="U911" s="5">
        <v>9.0909090909090912E-2</v>
      </c>
      <c r="V911">
        <v>9</v>
      </c>
      <c r="W911">
        <v>0.30645161290322498</v>
      </c>
      <c r="X911">
        <v>0.12903225806451599</v>
      </c>
      <c r="Y911">
        <v>163</v>
      </c>
      <c r="Z911">
        <v>4</v>
      </c>
      <c r="AA911">
        <v>40.75</v>
      </c>
      <c r="AB911">
        <v>0.33333333333333298</v>
      </c>
      <c r="AC911">
        <v>0.11111111111111099</v>
      </c>
      <c r="AD911">
        <v>66</v>
      </c>
      <c r="AE911">
        <v>0</v>
      </c>
      <c r="AF911">
        <v>0</v>
      </c>
      <c r="AG911" s="3">
        <v>44741</v>
      </c>
      <c r="AH911">
        <v>1</v>
      </c>
    </row>
    <row r="912" spans="1:34" hidden="1" x14ac:dyDescent="0.25">
      <c r="A912" t="s">
        <v>0</v>
      </c>
      <c r="B912" t="s">
        <v>21</v>
      </c>
      <c r="C912" t="s">
        <v>194</v>
      </c>
      <c r="D912" t="s">
        <v>50</v>
      </c>
      <c r="E912">
        <v>605182</v>
      </c>
      <c r="F912" t="s">
        <v>51</v>
      </c>
      <c r="G912">
        <v>0.95350999999999997</v>
      </c>
      <c r="H912">
        <v>5</v>
      </c>
      <c r="I912" t="s">
        <v>263</v>
      </c>
      <c r="J912" t="s">
        <v>63</v>
      </c>
      <c r="K912">
        <v>444482</v>
      </c>
      <c r="M912">
        <v>103.12</v>
      </c>
      <c r="N912">
        <v>236</v>
      </c>
      <c r="O912">
        <v>158</v>
      </c>
      <c r="P912">
        <v>5.6962025316455694E-2</v>
      </c>
      <c r="Q912">
        <v>9</v>
      </c>
      <c r="R912">
        <v>104.16</v>
      </c>
      <c r="S912">
        <v>200</v>
      </c>
      <c r="T912">
        <v>138</v>
      </c>
      <c r="U912" s="5">
        <v>6.5217391304347824E-2</v>
      </c>
      <c r="V912">
        <v>9</v>
      </c>
      <c r="W912">
        <v>0.28787878787878701</v>
      </c>
      <c r="X912">
        <v>0.10606060606060599</v>
      </c>
      <c r="Y912">
        <v>100</v>
      </c>
      <c r="Z912">
        <v>3</v>
      </c>
      <c r="AA912">
        <v>33.333333333333336</v>
      </c>
      <c r="AB912">
        <v>0.36363636363636298</v>
      </c>
      <c r="AC912">
        <v>0.12121212121212099</v>
      </c>
      <c r="AD912">
        <v>52</v>
      </c>
      <c r="AE912">
        <v>3</v>
      </c>
      <c r="AF912">
        <v>17.333333333333332</v>
      </c>
      <c r="AG912" s="3">
        <v>44741</v>
      </c>
    </row>
    <row r="913" spans="1:34" hidden="1" x14ac:dyDescent="0.25">
      <c r="A913" t="s">
        <v>21</v>
      </c>
      <c r="B913" t="s">
        <v>0</v>
      </c>
      <c r="C913" t="s">
        <v>278</v>
      </c>
      <c r="D913" t="s">
        <v>63</v>
      </c>
      <c r="E913">
        <v>518516</v>
      </c>
      <c r="F913" t="s">
        <v>61</v>
      </c>
      <c r="G913">
        <v>0.95350999999999997</v>
      </c>
      <c r="H913">
        <v>5</v>
      </c>
      <c r="I913" t="s">
        <v>193</v>
      </c>
      <c r="J913" t="s">
        <v>63</v>
      </c>
      <c r="K913">
        <v>543333</v>
      </c>
      <c r="M913">
        <v>103.88</v>
      </c>
      <c r="N913">
        <v>277</v>
      </c>
      <c r="O913">
        <v>210</v>
      </c>
      <c r="P913">
        <v>2.8571428571428571E-2</v>
      </c>
      <c r="Q913">
        <v>6</v>
      </c>
      <c r="R913">
        <v>102.56</v>
      </c>
      <c r="S913">
        <v>78</v>
      </c>
      <c r="T913">
        <v>61</v>
      </c>
      <c r="U913" s="5">
        <v>3.2786885245901641E-2</v>
      </c>
      <c r="V913">
        <v>2</v>
      </c>
      <c r="W913">
        <v>0.28571428571428498</v>
      </c>
      <c r="X913">
        <v>0.16734693877550999</v>
      </c>
      <c r="Y913">
        <v>323</v>
      </c>
      <c r="Z913">
        <v>12</v>
      </c>
      <c r="AA913">
        <v>26.916666666666668</v>
      </c>
      <c r="AB913">
        <v>0.338983050847457</v>
      </c>
      <c r="AC913">
        <v>0.22033898305084701</v>
      </c>
      <c r="AD913">
        <v>76</v>
      </c>
      <c r="AE913">
        <v>2</v>
      </c>
      <c r="AF913">
        <v>38</v>
      </c>
      <c r="AG913" s="3">
        <v>44741</v>
      </c>
    </row>
    <row r="914" spans="1:34" hidden="1" x14ac:dyDescent="0.25">
      <c r="A914" t="s">
        <v>22</v>
      </c>
      <c r="B914" t="s">
        <v>2</v>
      </c>
      <c r="C914" t="s">
        <v>185</v>
      </c>
      <c r="D914" t="s">
        <v>50</v>
      </c>
      <c r="E914">
        <v>608723</v>
      </c>
      <c r="F914" t="s">
        <v>51</v>
      </c>
      <c r="G914">
        <v>1.04</v>
      </c>
      <c r="H914">
        <v>4</v>
      </c>
      <c r="I914" t="s">
        <v>76</v>
      </c>
      <c r="J914" t="s">
        <v>50</v>
      </c>
      <c r="K914">
        <v>553993</v>
      </c>
      <c r="M914">
        <v>102.44</v>
      </c>
      <c r="N914">
        <v>320</v>
      </c>
      <c r="O914">
        <v>178</v>
      </c>
      <c r="P914">
        <v>7.3033707865168537E-2</v>
      </c>
      <c r="Q914">
        <v>13</v>
      </c>
      <c r="R914">
        <v>102.5</v>
      </c>
      <c r="S914">
        <v>243</v>
      </c>
      <c r="T914">
        <v>138</v>
      </c>
      <c r="U914" s="5">
        <v>7.9710144927536225E-2</v>
      </c>
      <c r="V914">
        <v>11</v>
      </c>
      <c r="W914">
        <v>0.231578947368421</v>
      </c>
      <c r="X914">
        <v>0.13684210526315699</v>
      </c>
      <c r="Y914">
        <v>133</v>
      </c>
      <c r="Z914">
        <v>5</v>
      </c>
      <c r="AA914">
        <v>26.6</v>
      </c>
      <c r="AB914">
        <v>0.22916666666666599</v>
      </c>
      <c r="AC914">
        <v>0.10416666666666601</v>
      </c>
      <c r="AD914">
        <v>67</v>
      </c>
      <c r="AE914">
        <v>3</v>
      </c>
      <c r="AF914">
        <v>22.333333333333332</v>
      </c>
      <c r="AG914" s="3">
        <v>44741</v>
      </c>
    </row>
    <row r="915" spans="1:34" hidden="1" x14ac:dyDescent="0.25">
      <c r="A915" t="s">
        <v>7</v>
      </c>
      <c r="B915" t="s">
        <v>15</v>
      </c>
      <c r="C915" t="s">
        <v>265</v>
      </c>
      <c r="D915" t="s">
        <v>50</v>
      </c>
      <c r="E915">
        <v>605164</v>
      </c>
      <c r="F915" t="s">
        <v>51</v>
      </c>
      <c r="G915">
        <v>1.0123399999999998</v>
      </c>
      <c r="H915">
        <v>5</v>
      </c>
      <c r="I915" t="s">
        <v>176</v>
      </c>
      <c r="J915" t="s">
        <v>50</v>
      </c>
      <c r="K915">
        <v>614177</v>
      </c>
      <c r="M915">
        <v>103.18</v>
      </c>
      <c r="N915">
        <v>170</v>
      </c>
      <c r="O915">
        <v>88</v>
      </c>
      <c r="P915">
        <v>4.5454545454545456E-2</v>
      </c>
      <c r="Q915">
        <v>4</v>
      </c>
      <c r="R915">
        <v>103.9</v>
      </c>
      <c r="S915">
        <v>123</v>
      </c>
      <c r="T915">
        <v>62</v>
      </c>
      <c r="U915" s="5">
        <v>6.4516129032258063E-2</v>
      </c>
      <c r="V915">
        <v>4</v>
      </c>
      <c r="W915">
        <v>0.28282828282828198</v>
      </c>
      <c r="X915">
        <v>0.10101010101010099</v>
      </c>
      <c r="Y915">
        <v>258</v>
      </c>
      <c r="Z915">
        <v>10</v>
      </c>
      <c r="AA915">
        <v>25.8</v>
      </c>
      <c r="AB915">
        <v>0.32110091743119201</v>
      </c>
      <c r="AC915">
        <v>0.119266055045871</v>
      </c>
      <c r="AD915">
        <v>149</v>
      </c>
      <c r="AE915">
        <v>5</v>
      </c>
      <c r="AF915">
        <v>29.8</v>
      </c>
      <c r="AG915" s="3">
        <v>44741</v>
      </c>
    </row>
    <row r="916" spans="1:34" hidden="1" x14ac:dyDescent="0.25">
      <c r="A916" t="s">
        <v>27</v>
      </c>
      <c r="B916" t="s">
        <v>3</v>
      </c>
      <c r="C916" t="s">
        <v>56</v>
      </c>
      <c r="D916" t="s">
        <v>50</v>
      </c>
      <c r="E916">
        <v>601713</v>
      </c>
      <c r="F916" t="s">
        <v>51</v>
      </c>
      <c r="G916">
        <v>1.0879000000000001</v>
      </c>
      <c r="H916">
        <v>1</v>
      </c>
      <c r="I916" t="s">
        <v>225</v>
      </c>
      <c r="J916" t="s">
        <v>50</v>
      </c>
      <c r="K916">
        <v>543807</v>
      </c>
      <c r="L916">
        <v>3.15</v>
      </c>
      <c r="M916">
        <v>102.3</v>
      </c>
      <c r="N916">
        <v>284</v>
      </c>
      <c r="O916">
        <v>193</v>
      </c>
      <c r="P916">
        <v>7.2538860103626937E-2</v>
      </c>
      <c r="Q916">
        <v>14</v>
      </c>
      <c r="R916">
        <v>102</v>
      </c>
      <c r="S916">
        <v>231</v>
      </c>
      <c r="T916">
        <v>159</v>
      </c>
      <c r="U916" s="5">
        <v>7.5471698113207544E-2</v>
      </c>
      <c r="V916">
        <v>12</v>
      </c>
      <c r="W916">
        <v>0.28215767634854699</v>
      </c>
      <c r="X916">
        <v>0.14937759336099499</v>
      </c>
      <c r="Y916">
        <v>358</v>
      </c>
      <c r="Z916">
        <v>9</v>
      </c>
      <c r="AA916">
        <v>39.777777777777779</v>
      </c>
      <c r="AB916">
        <v>0.24822695035460901</v>
      </c>
      <c r="AC916">
        <v>0.15602836879432599</v>
      </c>
      <c r="AD916">
        <v>213</v>
      </c>
      <c r="AE916">
        <v>4</v>
      </c>
      <c r="AF916">
        <v>53.25</v>
      </c>
      <c r="AG916" s="3">
        <v>44741</v>
      </c>
      <c r="AH916">
        <v>1</v>
      </c>
    </row>
    <row r="917" spans="1:34" hidden="1" x14ac:dyDescent="0.25">
      <c r="A917" t="s">
        <v>17</v>
      </c>
      <c r="B917" t="s">
        <v>18</v>
      </c>
      <c r="C917" t="s">
        <v>273</v>
      </c>
      <c r="D917" t="s">
        <v>63</v>
      </c>
      <c r="E917">
        <v>608344</v>
      </c>
      <c r="F917" t="s">
        <v>51</v>
      </c>
      <c r="G917">
        <v>1.1311800000000001</v>
      </c>
      <c r="H917">
        <v>4</v>
      </c>
      <c r="I917" t="s">
        <v>255</v>
      </c>
      <c r="J917" t="s">
        <v>50</v>
      </c>
      <c r="K917">
        <v>519317</v>
      </c>
      <c r="L917">
        <v>2.75</v>
      </c>
      <c r="M917">
        <v>111.32</v>
      </c>
      <c r="N917">
        <v>250</v>
      </c>
      <c r="O917">
        <v>152</v>
      </c>
      <c r="P917">
        <v>0.11842105263157894</v>
      </c>
      <c r="Q917">
        <v>18</v>
      </c>
      <c r="R917">
        <v>111.3</v>
      </c>
      <c r="S917">
        <v>72</v>
      </c>
      <c r="T917">
        <v>46</v>
      </c>
      <c r="U917" s="5">
        <v>8.6956521739130432E-2</v>
      </c>
      <c r="V917">
        <v>4</v>
      </c>
      <c r="W917">
        <v>0.26027397260273899</v>
      </c>
      <c r="X917">
        <v>0.141552511415525</v>
      </c>
      <c r="Y917">
        <v>284</v>
      </c>
      <c r="Z917">
        <v>9</v>
      </c>
      <c r="AA917">
        <v>31.555555555555557</v>
      </c>
      <c r="AB917">
        <v>0.28395061728394999</v>
      </c>
      <c r="AC917">
        <v>0.15432098765432001</v>
      </c>
      <c r="AD917">
        <v>212</v>
      </c>
      <c r="AE917">
        <v>7</v>
      </c>
      <c r="AF917">
        <v>30.285714285714285</v>
      </c>
      <c r="AG917" s="3">
        <v>44741</v>
      </c>
      <c r="AH917">
        <v>1</v>
      </c>
    </row>
    <row r="918" spans="1:34" hidden="1" x14ac:dyDescent="0.25">
      <c r="A918" t="s">
        <v>17</v>
      </c>
      <c r="B918" t="s">
        <v>18</v>
      </c>
      <c r="C918" t="s">
        <v>273</v>
      </c>
      <c r="D918" t="s">
        <v>63</v>
      </c>
      <c r="E918">
        <v>608344</v>
      </c>
      <c r="F918" t="s">
        <v>51</v>
      </c>
      <c r="G918">
        <v>1.1311800000000001</v>
      </c>
      <c r="H918">
        <v>5</v>
      </c>
      <c r="I918" t="s">
        <v>274</v>
      </c>
      <c r="J918" t="s">
        <v>50</v>
      </c>
      <c r="K918">
        <v>650402</v>
      </c>
      <c r="M918">
        <v>102.2</v>
      </c>
      <c r="N918">
        <v>248</v>
      </c>
      <c r="O918">
        <v>184</v>
      </c>
      <c r="P918">
        <v>7.0652173913043473E-2</v>
      </c>
      <c r="Q918">
        <v>13</v>
      </c>
      <c r="R918">
        <v>103.42</v>
      </c>
      <c r="S918">
        <v>74</v>
      </c>
      <c r="T918">
        <v>56</v>
      </c>
      <c r="U918" s="5">
        <v>0.14285714285714285</v>
      </c>
      <c r="V918">
        <v>8</v>
      </c>
      <c r="W918">
        <v>0.26027397260273899</v>
      </c>
      <c r="X918">
        <v>0.141552511415525</v>
      </c>
      <c r="Y918">
        <v>284</v>
      </c>
      <c r="Z918">
        <v>9</v>
      </c>
      <c r="AA918">
        <v>31.555555555555557</v>
      </c>
      <c r="AB918">
        <v>0.28395061728394999</v>
      </c>
      <c r="AC918">
        <v>0.15432098765432001</v>
      </c>
      <c r="AD918">
        <v>212</v>
      </c>
      <c r="AE918">
        <v>7</v>
      </c>
      <c r="AF918">
        <v>30.285714285714285</v>
      </c>
      <c r="AG918" s="3">
        <v>44741</v>
      </c>
    </row>
    <row r="919" spans="1:34" hidden="1" x14ac:dyDescent="0.25">
      <c r="A919" t="s">
        <v>25</v>
      </c>
      <c r="B919" t="s">
        <v>14</v>
      </c>
      <c r="C919" t="s">
        <v>200</v>
      </c>
      <c r="D919" t="s">
        <v>63</v>
      </c>
      <c r="E919">
        <v>641778</v>
      </c>
      <c r="F919" t="s">
        <v>51</v>
      </c>
      <c r="G919">
        <v>0.90544999999999998</v>
      </c>
      <c r="H919">
        <v>5</v>
      </c>
      <c r="I919" t="s">
        <v>80</v>
      </c>
      <c r="J919" t="s">
        <v>50</v>
      </c>
      <c r="K919">
        <v>623912</v>
      </c>
      <c r="M919">
        <v>104.039999999999</v>
      </c>
      <c r="N919">
        <v>190</v>
      </c>
      <c r="O919">
        <v>152</v>
      </c>
      <c r="P919">
        <v>1.9736842105263157E-2</v>
      </c>
      <c r="Q919">
        <v>3</v>
      </c>
      <c r="R919">
        <v>102.8</v>
      </c>
      <c r="S919">
        <v>63</v>
      </c>
      <c r="T919">
        <v>49</v>
      </c>
      <c r="U919" s="5">
        <v>2.0408163265306121E-2</v>
      </c>
      <c r="V919">
        <v>1</v>
      </c>
      <c r="W919">
        <v>0.28292682926829199</v>
      </c>
      <c r="X919">
        <v>0.141463414634146</v>
      </c>
      <c r="Y919">
        <v>309</v>
      </c>
      <c r="Z919">
        <v>16</v>
      </c>
      <c r="AA919">
        <v>19.3125</v>
      </c>
      <c r="AB919">
        <v>0.28651685393258403</v>
      </c>
      <c r="AC919">
        <v>0.14606741573033699</v>
      </c>
      <c r="AD919">
        <v>263</v>
      </c>
      <c r="AE919">
        <v>14</v>
      </c>
      <c r="AF919">
        <v>18.785714285714285</v>
      </c>
      <c r="AG919" s="3">
        <v>44741</v>
      </c>
    </row>
    <row r="920" spans="1:34" hidden="1" x14ac:dyDescent="0.25">
      <c r="A920" t="s">
        <v>64</v>
      </c>
      <c r="B920" t="s">
        <v>26</v>
      </c>
      <c r="C920" t="s">
        <v>198</v>
      </c>
      <c r="D920" t="s">
        <v>50</v>
      </c>
      <c r="E920">
        <v>641540</v>
      </c>
      <c r="F920" t="s">
        <v>51</v>
      </c>
      <c r="G920">
        <v>0.92904000000000009</v>
      </c>
      <c r="H920">
        <v>4</v>
      </c>
      <c r="I920" t="s">
        <v>71</v>
      </c>
      <c r="J920" t="s">
        <v>50</v>
      </c>
      <c r="K920">
        <v>641531</v>
      </c>
      <c r="M920">
        <v>102.16</v>
      </c>
      <c r="N920">
        <v>263</v>
      </c>
      <c r="O920">
        <v>178</v>
      </c>
      <c r="P920">
        <v>3.9325842696629212E-2</v>
      </c>
      <c r="Q920">
        <v>7</v>
      </c>
      <c r="R920">
        <v>102.9</v>
      </c>
      <c r="S920">
        <v>184</v>
      </c>
      <c r="T920">
        <v>126</v>
      </c>
      <c r="U920" s="5">
        <v>4.7619047619047616E-2</v>
      </c>
      <c r="V920">
        <v>6</v>
      </c>
      <c r="W920">
        <v>0.22040816326530599</v>
      </c>
      <c r="X920">
        <v>0.10204081632653</v>
      </c>
      <c r="Y920">
        <v>355</v>
      </c>
      <c r="Z920">
        <v>8</v>
      </c>
      <c r="AA920">
        <v>44.375</v>
      </c>
      <c r="AB920">
        <v>0.216</v>
      </c>
      <c r="AC920">
        <v>0.12</v>
      </c>
      <c r="AD920">
        <v>175</v>
      </c>
      <c r="AE920">
        <v>3</v>
      </c>
      <c r="AF920">
        <v>58.333333333333336</v>
      </c>
      <c r="AG920" s="3">
        <v>44741</v>
      </c>
    </row>
    <row r="921" spans="1:34" hidden="1" x14ac:dyDescent="0.25">
      <c r="A921" t="s">
        <v>3</v>
      </c>
      <c r="B921" t="s">
        <v>27</v>
      </c>
      <c r="C921" t="s">
        <v>264</v>
      </c>
      <c r="D921" t="s">
        <v>50</v>
      </c>
      <c r="E921">
        <v>666201</v>
      </c>
      <c r="F921" t="s">
        <v>61</v>
      </c>
      <c r="G921">
        <v>1.0879000000000001</v>
      </c>
      <c r="H921">
        <v>3</v>
      </c>
      <c r="I921" t="s">
        <v>57</v>
      </c>
      <c r="J921" t="s">
        <v>50</v>
      </c>
      <c r="K921">
        <v>502110</v>
      </c>
      <c r="M921">
        <v>103.72</v>
      </c>
      <c r="N921">
        <v>287</v>
      </c>
      <c r="O921">
        <v>193</v>
      </c>
      <c r="P921">
        <v>4.145077720207254E-2</v>
      </c>
      <c r="Q921">
        <v>8</v>
      </c>
      <c r="R921">
        <v>104.26</v>
      </c>
      <c r="S921">
        <v>230</v>
      </c>
      <c r="T921">
        <v>155</v>
      </c>
      <c r="U921" s="5">
        <v>3.870967741935484E-2</v>
      </c>
      <c r="V921">
        <v>6</v>
      </c>
      <c r="W921">
        <v>0.256198347107438</v>
      </c>
      <c r="X921">
        <v>7.8512396694214795E-2</v>
      </c>
      <c r="Y921">
        <v>346</v>
      </c>
      <c r="Z921">
        <v>6</v>
      </c>
      <c r="AA921">
        <v>57.666666666666664</v>
      </c>
      <c r="AB921">
        <v>0.24545454545454501</v>
      </c>
      <c r="AC921">
        <v>0.1</v>
      </c>
      <c r="AD921">
        <v>170</v>
      </c>
      <c r="AE921">
        <v>3</v>
      </c>
      <c r="AF921">
        <v>56.666666666666664</v>
      </c>
      <c r="AG921" s="3">
        <v>44741</v>
      </c>
    </row>
    <row r="922" spans="1:34" hidden="1" x14ac:dyDescent="0.25">
      <c r="A922" t="s">
        <v>11</v>
      </c>
      <c r="B922" t="s">
        <v>5</v>
      </c>
      <c r="C922" t="s">
        <v>183</v>
      </c>
      <c r="D922" t="s">
        <v>50</v>
      </c>
      <c r="E922">
        <v>656629</v>
      </c>
      <c r="F922" t="s">
        <v>51</v>
      </c>
      <c r="G922">
        <v>1.2732300000000001</v>
      </c>
      <c r="H922">
        <v>4</v>
      </c>
      <c r="I922" t="s">
        <v>139</v>
      </c>
      <c r="J922" t="s">
        <v>63</v>
      </c>
      <c r="K922">
        <v>665120</v>
      </c>
      <c r="M922">
        <v>103</v>
      </c>
      <c r="N922">
        <v>284</v>
      </c>
      <c r="O922">
        <v>187</v>
      </c>
      <c r="P922">
        <v>6.9518716577540107E-2</v>
      </c>
      <c r="Q922">
        <v>13</v>
      </c>
      <c r="R922">
        <v>103</v>
      </c>
      <c r="S922">
        <v>211</v>
      </c>
      <c r="T922">
        <v>135</v>
      </c>
      <c r="U922" s="5">
        <v>8.1481481481481488E-2</v>
      </c>
      <c r="V922">
        <v>11</v>
      </c>
      <c r="W922">
        <v>0.38509316770186303</v>
      </c>
      <c r="X922">
        <v>0.167701863354037</v>
      </c>
      <c r="Y922">
        <v>249</v>
      </c>
      <c r="Z922">
        <v>4</v>
      </c>
      <c r="AA922">
        <v>62.25</v>
      </c>
      <c r="AB922">
        <v>0.50877192982456099</v>
      </c>
      <c r="AC922">
        <v>0.21052631578947301</v>
      </c>
      <c r="AD922">
        <v>102</v>
      </c>
      <c r="AE922">
        <v>1</v>
      </c>
      <c r="AF922">
        <v>102</v>
      </c>
      <c r="AG922" s="3">
        <v>44741</v>
      </c>
    </row>
    <row r="923" spans="1:34" hidden="1" x14ac:dyDescent="0.25">
      <c r="A923" t="s">
        <v>5</v>
      </c>
      <c r="B923" t="s">
        <v>11</v>
      </c>
      <c r="C923" t="s">
        <v>138</v>
      </c>
      <c r="D923" t="s">
        <v>50</v>
      </c>
      <c r="E923">
        <v>660271</v>
      </c>
      <c r="F923" t="s">
        <v>61</v>
      </c>
      <c r="G923">
        <v>1.0264800000000001</v>
      </c>
      <c r="H923">
        <v>4</v>
      </c>
      <c r="I923" t="s">
        <v>268</v>
      </c>
      <c r="J923" t="s">
        <v>50</v>
      </c>
      <c r="K923">
        <v>547989</v>
      </c>
      <c r="M923">
        <v>104.38</v>
      </c>
      <c r="N923">
        <v>314</v>
      </c>
      <c r="O923">
        <v>224</v>
      </c>
      <c r="P923">
        <v>4.0178571428571432E-2</v>
      </c>
      <c r="Q923">
        <v>9</v>
      </c>
      <c r="R923">
        <v>104.179999999999</v>
      </c>
      <c r="S923">
        <v>255</v>
      </c>
      <c r="T923">
        <v>186</v>
      </c>
      <c r="U923" s="5">
        <v>3.2258064516129031E-2</v>
      </c>
      <c r="V923">
        <v>6</v>
      </c>
      <c r="W923">
        <v>0.30120481927710802</v>
      </c>
      <c r="X923">
        <v>0.120481927710843</v>
      </c>
      <c r="Y923">
        <v>273</v>
      </c>
      <c r="Z923">
        <v>8</v>
      </c>
      <c r="AA923">
        <v>34.125</v>
      </c>
      <c r="AB923">
        <v>0.36249999999999999</v>
      </c>
      <c r="AC923">
        <v>0.15</v>
      </c>
      <c r="AD923">
        <v>133</v>
      </c>
      <c r="AE923">
        <v>4</v>
      </c>
      <c r="AF923">
        <v>33.25</v>
      </c>
      <c r="AG923" s="3">
        <v>44741</v>
      </c>
    </row>
    <row r="924" spans="1:34" hidden="1" x14ac:dyDescent="0.25">
      <c r="A924" t="s">
        <v>17</v>
      </c>
      <c r="B924" t="s">
        <v>18</v>
      </c>
      <c r="C924" t="s">
        <v>273</v>
      </c>
      <c r="D924" t="s">
        <v>63</v>
      </c>
      <c r="E924">
        <v>608344</v>
      </c>
      <c r="F924" t="s">
        <v>51</v>
      </c>
      <c r="G924">
        <v>1.1311800000000001</v>
      </c>
      <c r="H924">
        <v>3</v>
      </c>
      <c r="I924" t="s">
        <v>256</v>
      </c>
      <c r="J924" t="s">
        <v>50</v>
      </c>
      <c r="K924">
        <v>518626</v>
      </c>
      <c r="M924">
        <v>102.619999999999</v>
      </c>
      <c r="N924">
        <v>239</v>
      </c>
      <c r="O924">
        <v>147</v>
      </c>
      <c r="P924">
        <v>4.0816326530612242E-2</v>
      </c>
      <c r="Q924">
        <v>6</v>
      </c>
      <c r="R924">
        <v>103.88</v>
      </c>
      <c r="S924">
        <v>54</v>
      </c>
      <c r="T924">
        <v>33</v>
      </c>
      <c r="U924" s="5">
        <v>6.0606060606060608E-2</v>
      </c>
      <c r="V924">
        <v>2</v>
      </c>
      <c r="W924">
        <v>0.26027397260273899</v>
      </c>
      <c r="X924">
        <v>0.141552511415525</v>
      </c>
      <c r="Y924">
        <v>284</v>
      </c>
      <c r="Z924">
        <v>9</v>
      </c>
      <c r="AA924">
        <v>31.555555555555557</v>
      </c>
      <c r="AB924">
        <v>0.28395061728394999</v>
      </c>
      <c r="AC924">
        <v>0.15432098765432001</v>
      </c>
      <c r="AD924">
        <v>212</v>
      </c>
      <c r="AE924">
        <v>7</v>
      </c>
      <c r="AF924">
        <v>30.285714285714285</v>
      </c>
      <c r="AG924" s="3">
        <v>44741</v>
      </c>
    </row>
    <row r="925" spans="1:34" hidden="1" x14ac:dyDescent="0.25">
      <c r="A925" t="s">
        <v>22</v>
      </c>
      <c r="B925" t="s">
        <v>2</v>
      </c>
      <c r="C925" t="s">
        <v>185</v>
      </c>
      <c r="D925" t="s">
        <v>50</v>
      </c>
      <c r="E925">
        <v>608723</v>
      </c>
      <c r="F925" t="s">
        <v>51</v>
      </c>
      <c r="G925">
        <v>1.04</v>
      </c>
      <c r="H925">
        <v>2</v>
      </c>
      <c r="I925" t="s">
        <v>75</v>
      </c>
      <c r="J925" t="s">
        <v>50</v>
      </c>
      <c r="K925">
        <v>677594</v>
      </c>
      <c r="L925">
        <v>5.3</v>
      </c>
      <c r="M925">
        <v>106.1</v>
      </c>
      <c r="N925">
        <v>308</v>
      </c>
      <c r="O925">
        <v>196</v>
      </c>
      <c r="P925">
        <v>5.6122448979591837E-2</v>
      </c>
      <c r="Q925">
        <v>11</v>
      </c>
      <c r="R925">
        <v>105.8</v>
      </c>
      <c r="S925">
        <v>234</v>
      </c>
      <c r="T925">
        <v>152</v>
      </c>
      <c r="U925" s="5">
        <v>5.2631578947368418E-2</v>
      </c>
      <c r="V925">
        <v>8</v>
      </c>
      <c r="W925">
        <v>0.231578947368421</v>
      </c>
      <c r="X925">
        <v>0.13684210526315699</v>
      </c>
      <c r="Y925">
        <v>133</v>
      </c>
      <c r="Z925">
        <v>5</v>
      </c>
      <c r="AA925">
        <v>26.6</v>
      </c>
      <c r="AB925">
        <v>0.22916666666666599</v>
      </c>
      <c r="AC925">
        <v>0.10416666666666601</v>
      </c>
      <c r="AD925">
        <v>67</v>
      </c>
      <c r="AE925">
        <v>3</v>
      </c>
      <c r="AF925">
        <v>22.333333333333332</v>
      </c>
      <c r="AG925" s="3">
        <v>44741</v>
      </c>
      <c r="AH925">
        <v>1</v>
      </c>
    </row>
    <row r="926" spans="1:34" hidden="1" x14ac:dyDescent="0.25">
      <c r="A926" t="s">
        <v>20</v>
      </c>
      <c r="B926" t="s">
        <v>28</v>
      </c>
      <c r="C926" t="s">
        <v>187</v>
      </c>
      <c r="D926" t="s">
        <v>50</v>
      </c>
      <c r="E926">
        <v>502179</v>
      </c>
      <c r="F926" t="s">
        <v>61</v>
      </c>
      <c r="G926">
        <v>1.2251600000000002</v>
      </c>
      <c r="H926">
        <v>1</v>
      </c>
      <c r="I926" t="s">
        <v>277</v>
      </c>
      <c r="J926" t="s">
        <v>50</v>
      </c>
      <c r="K926">
        <v>663647</v>
      </c>
      <c r="M926">
        <v>103.98</v>
      </c>
      <c r="N926">
        <v>281</v>
      </c>
      <c r="O926">
        <v>190</v>
      </c>
      <c r="P926">
        <v>1.5789473684210527E-2</v>
      </c>
      <c r="Q926">
        <v>3</v>
      </c>
      <c r="R926">
        <v>102.82</v>
      </c>
      <c r="S926">
        <v>195</v>
      </c>
      <c r="T926">
        <v>122</v>
      </c>
      <c r="U926" s="5">
        <v>8.1967213114754103E-3</v>
      </c>
      <c r="V926">
        <v>1</v>
      </c>
      <c r="W926">
        <v>0.30645161290322498</v>
      </c>
      <c r="X926">
        <v>0.12903225806451599</v>
      </c>
      <c r="Y926">
        <v>163</v>
      </c>
      <c r="Z926">
        <v>4</v>
      </c>
      <c r="AA926">
        <v>40.75</v>
      </c>
      <c r="AB926">
        <v>0.28571428571428498</v>
      </c>
      <c r="AC926">
        <v>0.14285714285714199</v>
      </c>
      <c r="AD926">
        <v>97</v>
      </c>
      <c r="AE926">
        <v>4</v>
      </c>
      <c r="AF926">
        <v>24.25</v>
      </c>
      <c r="AG926" s="3">
        <v>44741</v>
      </c>
    </row>
    <row r="927" spans="1:34" hidden="1" x14ac:dyDescent="0.25">
      <c r="A927" t="s">
        <v>17</v>
      </c>
      <c r="B927" t="s">
        <v>18</v>
      </c>
      <c r="C927" t="s">
        <v>273</v>
      </c>
      <c r="D927" t="s">
        <v>63</v>
      </c>
      <c r="E927">
        <v>608344</v>
      </c>
      <c r="F927" t="s">
        <v>51</v>
      </c>
      <c r="G927">
        <v>1.1311800000000001</v>
      </c>
      <c r="H927">
        <v>8</v>
      </c>
      <c r="I927" t="s">
        <v>276</v>
      </c>
      <c r="J927" t="s">
        <v>50</v>
      </c>
      <c r="K927">
        <v>543309</v>
      </c>
      <c r="M927">
        <v>101.98</v>
      </c>
      <c r="N927">
        <v>122</v>
      </c>
      <c r="O927">
        <v>87</v>
      </c>
      <c r="P927">
        <v>4.5977011494252873E-2</v>
      </c>
      <c r="Q927">
        <v>4</v>
      </c>
      <c r="R927">
        <v>103.3</v>
      </c>
      <c r="S927">
        <v>46</v>
      </c>
      <c r="T927">
        <v>33</v>
      </c>
      <c r="U927" s="5">
        <v>6.0606060606060608E-2</v>
      </c>
      <c r="V927">
        <v>2</v>
      </c>
      <c r="W927">
        <v>0.26027397260273899</v>
      </c>
      <c r="X927">
        <v>0.141552511415525</v>
      </c>
      <c r="Y927">
        <v>284</v>
      </c>
      <c r="Z927">
        <v>9</v>
      </c>
      <c r="AA927">
        <v>31.555555555555557</v>
      </c>
      <c r="AB927">
        <v>0.28395061728394999</v>
      </c>
      <c r="AC927">
        <v>0.15432098765432001</v>
      </c>
      <c r="AD927">
        <v>212</v>
      </c>
      <c r="AE927">
        <v>7</v>
      </c>
      <c r="AF927">
        <v>30.285714285714285</v>
      </c>
      <c r="AG927" s="3">
        <v>44741</v>
      </c>
    </row>
    <row r="928" spans="1:34" hidden="1" x14ac:dyDescent="0.25">
      <c r="A928" t="s">
        <v>19</v>
      </c>
      <c r="B928" t="s">
        <v>1</v>
      </c>
      <c r="C928" t="s">
        <v>217</v>
      </c>
      <c r="D928" t="s">
        <v>50</v>
      </c>
      <c r="E928">
        <v>657140</v>
      </c>
      <c r="F928" t="s">
        <v>51</v>
      </c>
      <c r="G928">
        <v>1.2574399999999999</v>
      </c>
      <c r="H928">
        <v>1</v>
      </c>
      <c r="I928" t="s">
        <v>109</v>
      </c>
      <c r="J928" t="s">
        <v>63</v>
      </c>
      <c r="K928">
        <v>656941</v>
      </c>
      <c r="M928">
        <v>105.34</v>
      </c>
      <c r="N928">
        <v>318</v>
      </c>
      <c r="O928">
        <v>177</v>
      </c>
      <c r="P928">
        <v>0.12429378531073447</v>
      </c>
      <c r="Q928">
        <v>22</v>
      </c>
      <c r="R928">
        <v>105.56</v>
      </c>
      <c r="S928">
        <v>192</v>
      </c>
      <c r="T928">
        <v>112</v>
      </c>
      <c r="U928" s="5">
        <v>0.13392857142857142</v>
      </c>
      <c r="V928">
        <v>15</v>
      </c>
      <c r="W928">
        <v>0.19545454545454499</v>
      </c>
      <c r="X928">
        <v>0.1</v>
      </c>
      <c r="Y928">
        <v>346</v>
      </c>
      <c r="Z928">
        <v>5</v>
      </c>
      <c r="AA928">
        <v>69.2</v>
      </c>
      <c r="AB928">
        <v>0.24761904761904699</v>
      </c>
      <c r="AC928">
        <v>0.133333333333333</v>
      </c>
      <c r="AD928">
        <v>169</v>
      </c>
      <c r="AE928">
        <v>2</v>
      </c>
      <c r="AF928">
        <v>84.5</v>
      </c>
      <c r="AG928" s="3">
        <v>44741</v>
      </c>
    </row>
    <row r="929" spans="1:33" hidden="1" x14ac:dyDescent="0.25">
      <c r="A929" t="s">
        <v>5</v>
      </c>
      <c r="B929" t="s">
        <v>11</v>
      </c>
      <c r="C929" t="s">
        <v>138</v>
      </c>
      <c r="D929" t="s">
        <v>50</v>
      </c>
      <c r="E929">
        <v>660271</v>
      </c>
      <c r="F929" t="s">
        <v>61</v>
      </c>
      <c r="G929">
        <v>1.0264800000000001</v>
      </c>
      <c r="H929">
        <v>3</v>
      </c>
      <c r="I929" t="s">
        <v>267</v>
      </c>
      <c r="J929" t="s">
        <v>50</v>
      </c>
      <c r="K929">
        <v>673357</v>
      </c>
      <c r="M929">
        <v>101.98</v>
      </c>
      <c r="N929">
        <v>255</v>
      </c>
      <c r="O929">
        <v>198</v>
      </c>
      <c r="P929">
        <v>4.0404040404040407E-2</v>
      </c>
      <c r="Q929">
        <v>8</v>
      </c>
      <c r="R929">
        <v>102.36</v>
      </c>
      <c r="S929">
        <v>200</v>
      </c>
      <c r="T929">
        <v>158</v>
      </c>
      <c r="U929" s="5">
        <v>3.7974683544303799E-2</v>
      </c>
      <c r="V929">
        <v>6</v>
      </c>
      <c r="W929">
        <v>0.30120481927710802</v>
      </c>
      <c r="X929">
        <v>0.120481927710843</v>
      </c>
      <c r="Y929">
        <v>273</v>
      </c>
      <c r="Z929">
        <v>8</v>
      </c>
      <c r="AA929">
        <v>34.125</v>
      </c>
      <c r="AB929">
        <v>0.36249999999999999</v>
      </c>
      <c r="AC929">
        <v>0.15</v>
      </c>
      <c r="AD929">
        <v>133</v>
      </c>
      <c r="AE929">
        <v>4</v>
      </c>
      <c r="AF929">
        <v>33.25</v>
      </c>
      <c r="AG929" s="3">
        <v>44741</v>
      </c>
    </row>
    <row r="930" spans="1:33" hidden="1" x14ac:dyDescent="0.25">
      <c r="A930" t="s">
        <v>27</v>
      </c>
      <c r="B930" t="s">
        <v>3</v>
      </c>
      <c r="C930" t="s">
        <v>56</v>
      </c>
      <c r="D930" t="s">
        <v>50</v>
      </c>
      <c r="E930">
        <v>601713</v>
      </c>
      <c r="F930" t="s">
        <v>51</v>
      </c>
      <c r="G930">
        <v>1.0879000000000001</v>
      </c>
      <c r="H930">
        <v>7</v>
      </c>
      <c r="I930" t="s">
        <v>226</v>
      </c>
      <c r="J930" t="s">
        <v>50</v>
      </c>
      <c r="K930">
        <v>656305</v>
      </c>
      <c r="M930">
        <v>104.28</v>
      </c>
      <c r="N930">
        <v>272</v>
      </c>
      <c r="O930">
        <v>177</v>
      </c>
      <c r="P930">
        <v>6.2146892655367235E-2</v>
      </c>
      <c r="Q930">
        <v>11</v>
      </c>
      <c r="R930">
        <v>104.38</v>
      </c>
      <c r="S930">
        <v>227</v>
      </c>
      <c r="T930">
        <v>140</v>
      </c>
      <c r="U930" s="5">
        <v>6.4285714285714279E-2</v>
      </c>
      <c r="V930">
        <v>9</v>
      </c>
      <c r="W930">
        <v>0.28215767634854699</v>
      </c>
      <c r="X930">
        <v>0.14937759336099499</v>
      </c>
      <c r="Y930">
        <v>358</v>
      </c>
      <c r="Z930">
        <v>9</v>
      </c>
      <c r="AA930">
        <v>39.777777777777779</v>
      </c>
      <c r="AB930">
        <v>0.24822695035460901</v>
      </c>
      <c r="AC930">
        <v>0.15602836879432599</v>
      </c>
      <c r="AD930">
        <v>213</v>
      </c>
      <c r="AE930">
        <v>4</v>
      </c>
      <c r="AF930">
        <v>53.25</v>
      </c>
      <c r="AG930" s="3">
        <v>44741</v>
      </c>
    </row>
    <row r="931" spans="1:33" hidden="1" x14ac:dyDescent="0.25">
      <c r="A931" t="s">
        <v>11</v>
      </c>
      <c r="B931" t="s">
        <v>5</v>
      </c>
      <c r="C931" t="s">
        <v>183</v>
      </c>
      <c r="D931" t="s">
        <v>50</v>
      </c>
      <c r="E931">
        <v>656629</v>
      </c>
      <c r="F931" t="s">
        <v>51</v>
      </c>
      <c r="G931">
        <v>1.0264800000000001</v>
      </c>
      <c r="H931">
        <v>2</v>
      </c>
      <c r="I931" t="s">
        <v>137</v>
      </c>
      <c r="J931" t="s">
        <v>50</v>
      </c>
      <c r="K931">
        <v>545361</v>
      </c>
      <c r="M931">
        <v>105.92</v>
      </c>
      <c r="N931">
        <v>277</v>
      </c>
      <c r="O931">
        <v>163</v>
      </c>
      <c r="P931">
        <v>0.1411042944785276</v>
      </c>
      <c r="Q931">
        <v>23</v>
      </c>
      <c r="R931">
        <v>105.88</v>
      </c>
      <c r="S931">
        <v>204</v>
      </c>
      <c r="T931">
        <v>121</v>
      </c>
      <c r="U931" s="5">
        <v>0.15702479338842976</v>
      </c>
      <c r="V931">
        <v>19</v>
      </c>
      <c r="W931">
        <v>0.38509316770186303</v>
      </c>
      <c r="X931">
        <v>0.167701863354037</v>
      </c>
      <c r="Y931">
        <v>249</v>
      </c>
      <c r="Z931">
        <v>4</v>
      </c>
      <c r="AA931">
        <v>62.25</v>
      </c>
      <c r="AB931">
        <v>0.31730769230769201</v>
      </c>
      <c r="AC931">
        <v>0.144230769230769</v>
      </c>
      <c r="AD931">
        <v>147</v>
      </c>
      <c r="AE931">
        <v>3</v>
      </c>
      <c r="AF931">
        <v>49</v>
      </c>
      <c r="AG931" s="3">
        <v>44741</v>
      </c>
    </row>
    <row r="932" spans="1:33" hidden="1" x14ac:dyDescent="0.25">
      <c r="A932" t="s">
        <v>28</v>
      </c>
      <c r="B932" t="s">
        <v>20</v>
      </c>
      <c r="C932" t="s">
        <v>279</v>
      </c>
      <c r="D932" t="s">
        <v>50</v>
      </c>
      <c r="E932">
        <v>656605</v>
      </c>
      <c r="F932" t="s">
        <v>51</v>
      </c>
      <c r="G932">
        <v>1.2251600000000002</v>
      </c>
      <c r="H932">
        <v>4</v>
      </c>
      <c r="I932" t="s">
        <v>116</v>
      </c>
      <c r="J932" t="s">
        <v>50</v>
      </c>
      <c r="K932">
        <v>443558</v>
      </c>
      <c r="M932">
        <v>103.1</v>
      </c>
      <c r="N932">
        <v>296</v>
      </c>
      <c r="O932">
        <v>197</v>
      </c>
      <c r="P932">
        <v>4.060913705583756E-2</v>
      </c>
      <c r="Q932">
        <v>8</v>
      </c>
      <c r="R932">
        <v>103.9</v>
      </c>
      <c r="S932">
        <v>199</v>
      </c>
      <c r="T932">
        <v>129</v>
      </c>
      <c r="U932" s="5">
        <v>3.875968992248062E-2</v>
      </c>
      <c r="V932">
        <v>5</v>
      </c>
      <c r="W932">
        <v>0.20588235294117599</v>
      </c>
      <c r="X932">
        <v>0.10294117647058799</v>
      </c>
      <c r="Y932">
        <v>290</v>
      </c>
      <c r="Z932">
        <v>6</v>
      </c>
      <c r="AA932">
        <v>48.333333333333336</v>
      </c>
      <c r="AB932">
        <v>0.21782178217821699</v>
      </c>
      <c r="AC932">
        <v>0.12871287128712799</v>
      </c>
      <c r="AD932">
        <v>150</v>
      </c>
      <c r="AE932">
        <v>4</v>
      </c>
      <c r="AF932">
        <v>37.5</v>
      </c>
      <c r="AG932" s="3">
        <v>44741</v>
      </c>
    </row>
    <row r="933" spans="1:33" hidden="1" x14ac:dyDescent="0.25">
      <c r="A933" t="s">
        <v>7</v>
      </c>
      <c r="B933" t="s">
        <v>15</v>
      </c>
      <c r="C933" t="s">
        <v>265</v>
      </c>
      <c r="D933" t="s">
        <v>50</v>
      </c>
      <c r="E933">
        <v>605164</v>
      </c>
      <c r="F933" t="s">
        <v>51</v>
      </c>
      <c r="G933">
        <v>1.0123399999999998</v>
      </c>
      <c r="H933">
        <v>7</v>
      </c>
      <c r="I933" t="s">
        <v>266</v>
      </c>
      <c r="J933" t="s">
        <v>50</v>
      </c>
      <c r="K933">
        <v>660757</v>
      </c>
      <c r="M933">
        <v>105.42</v>
      </c>
      <c r="N933">
        <v>126</v>
      </c>
      <c r="O933">
        <v>92</v>
      </c>
      <c r="P933">
        <v>2.1739130434782608E-2</v>
      </c>
      <c r="Q933">
        <v>2</v>
      </c>
      <c r="R933">
        <v>105.36</v>
      </c>
      <c r="S933">
        <v>82</v>
      </c>
      <c r="T933">
        <v>64</v>
      </c>
      <c r="U933" s="5">
        <v>1.5625E-2</v>
      </c>
      <c r="V933">
        <v>1</v>
      </c>
      <c r="W933">
        <v>0.28282828282828198</v>
      </c>
      <c r="X933">
        <v>0.10101010101010099</v>
      </c>
      <c r="Y933">
        <v>258</v>
      </c>
      <c r="Z933">
        <v>10</v>
      </c>
      <c r="AA933">
        <v>25.8</v>
      </c>
      <c r="AB933">
        <v>0.32110091743119201</v>
      </c>
      <c r="AC933">
        <v>0.119266055045871</v>
      </c>
      <c r="AD933">
        <v>149</v>
      </c>
      <c r="AE933">
        <v>5</v>
      </c>
      <c r="AF933">
        <v>29.8</v>
      </c>
      <c r="AG933" s="3">
        <v>44741</v>
      </c>
    </row>
    <row r="934" spans="1:33" hidden="1" x14ac:dyDescent="0.25">
      <c r="A934" t="s">
        <v>16</v>
      </c>
      <c r="B934" t="s">
        <v>10</v>
      </c>
      <c r="C934" t="s">
        <v>272</v>
      </c>
      <c r="D934" t="s">
        <v>50</v>
      </c>
      <c r="E934">
        <v>434378</v>
      </c>
      <c r="F934" t="s">
        <v>51</v>
      </c>
      <c r="G934">
        <v>0.96300000000000008</v>
      </c>
      <c r="H934">
        <v>4</v>
      </c>
      <c r="I934" t="s">
        <v>156</v>
      </c>
      <c r="J934" t="s">
        <v>50</v>
      </c>
      <c r="K934">
        <v>624413</v>
      </c>
      <c r="M934">
        <v>104.66</v>
      </c>
      <c r="N934">
        <v>311</v>
      </c>
      <c r="O934">
        <v>216</v>
      </c>
      <c r="P934">
        <v>0.10185185185185185</v>
      </c>
      <c r="Q934">
        <v>22</v>
      </c>
      <c r="R934">
        <v>105.58</v>
      </c>
      <c r="S934">
        <v>231</v>
      </c>
      <c r="T934">
        <v>162</v>
      </c>
      <c r="U934" s="5">
        <v>0.10493827160493827</v>
      </c>
      <c r="V934">
        <v>17</v>
      </c>
      <c r="W934">
        <v>0.29045643153526901</v>
      </c>
      <c r="X934">
        <v>0.13278008298755101</v>
      </c>
      <c r="Y934">
        <v>346</v>
      </c>
      <c r="Z934">
        <v>11</v>
      </c>
      <c r="AA934">
        <v>31.454545454545453</v>
      </c>
      <c r="AB934">
        <v>0.27972027972027902</v>
      </c>
      <c r="AC934">
        <v>0.125874125874125</v>
      </c>
      <c r="AD934">
        <v>193</v>
      </c>
      <c r="AE934">
        <v>8</v>
      </c>
      <c r="AF934">
        <v>24.125</v>
      </c>
      <c r="AG934" s="3">
        <v>44741</v>
      </c>
    </row>
    <row r="935" spans="1:33" hidden="1" x14ac:dyDescent="0.25">
      <c r="A935" t="s">
        <v>25</v>
      </c>
      <c r="B935" t="s">
        <v>14</v>
      </c>
      <c r="C935" t="s">
        <v>200</v>
      </c>
      <c r="D935" t="s">
        <v>63</v>
      </c>
      <c r="E935">
        <v>641778</v>
      </c>
      <c r="F935" t="s">
        <v>51</v>
      </c>
      <c r="G935">
        <v>0.90544999999999998</v>
      </c>
      <c r="H935">
        <v>4</v>
      </c>
      <c r="I935" t="s">
        <v>81</v>
      </c>
      <c r="J935" t="s">
        <v>50</v>
      </c>
      <c r="K935">
        <v>668227</v>
      </c>
      <c r="M935">
        <v>103.4</v>
      </c>
      <c r="N935">
        <v>294</v>
      </c>
      <c r="O935">
        <v>203</v>
      </c>
      <c r="P935">
        <v>3.4482758620689655E-2</v>
      </c>
      <c r="Q935">
        <v>7</v>
      </c>
      <c r="R935">
        <v>103.28</v>
      </c>
      <c r="S935">
        <v>61</v>
      </c>
      <c r="T935">
        <v>47</v>
      </c>
      <c r="U935" s="5">
        <v>2.1276595744680851E-2</v>
      </c>
      <c r="V935">
        <v>1</v>
      </c>
      <c r="W935">
        <v>0.28292682926829199</v>
      </c>
      <c r="X935">
        <v>0.141463414634146</v>
      </c>
      <c r="Y935">
        <v>309</v>
      </c>
      <c r="Z935">
        <v>16</v>
      </c>
      <c r="AA935">
        <v>19.3125</v>
      </c>
      <c r="AB935">
        <v>0.28651685393258403</v>
      </c>
      <c r="AC935">
        <v>0.14606741573033699</v>
      </c>
      <c r="AD935">
        <v>263</v>
      </c>
      <c r="AE935">
        <v>14</v>
      </c>
      <c r="AF935">
        <v>18.785714285714285</v>
      </c>
      <c r="AG935" s="3">
        <v>44741</v>
      </c>
    </row>
    <row r="936" spans="1:33" hidden="1" x14ac:dyDescent="0.25">
      <c r="A936" t="s">
        <v>2</v>
      </c>
      <c r="B936" t="s">
        <v>22</v>
      </c>
      <c r="C936" t="s">
        <v>215</v>
      </c>
      <c r="D936" t="s">
        <v>50</v>
      </c>
      <c r="E936">
        <v>623167</v>
      </c>
      <c r="F936" t="s">
        <v>61</v>
      </c>
      <c r="G936">
        <v>1.04</v>
      </c>
      <c r="H936">
        <v>6</v>
      </c>
      <c r="I936" t="s">
        <v>199</v>
      </c>
      <c r="J936" t="s">
        <v>50</v>
      </c>
      <c r="K936">
        <v>663624</v>
      </c>
      <c r="M936">
        <v>104.52</v>
      </c>
      <c r="N936">
        <v>270</v>
      </c>
      <c r="O936">
        <v>187</v>
      </c>
      <c r="P936">
        <v>6.9518716577540107E-2</v>
      </c>
      <c r="Q936">
        <v>13</v>
      </c>
      <c r="R936">
        <v>104.4</v>
      </c>
      <c r="S936">
        <v>202</v>
      </c>
      <c r="T936">
        <v>137</v>
      </c>
      <c r="U936" s="5">
        <v>8.0291970802919707E-2</v>
      </c>
      <c r="V936">
        <v>11</v>
      </c>
      <c r="W936">
        <v>0.34262948207171301</v>
      </c>
      <c r="X936">
        <v>0.139442231075697</v>
      </c>
      <c r="Y936">
        <v>334</v>
      </c>
      <c r="Z936">
        <v>11</v>
      </c>
      <c r="AA936">
        <v>30.363636363636363</v>
      </c>
      <c r="AB936">
        <v>0.35294117647058798</v>
      </c>
      <c r="AC936">
        <v>0.15686274509803899</v>
      </c>
      <c r="AD936">
        <v>198</v>
      </c>
      <c r="AE936">
        <v>8</v>
      </c>
      <c r="AF936">
        <v>24.75</v>
      </c>
      <c r="AG936" s="3">
        <v>44741</v>
      </c>
    </row>
    <row r="937" spans="1:33" hidden="1" x14ac:dyDescent="0.25">
      <c r="A937" t="s">
        <v>11</v>
      </c>
      <c r="B937" t="s">
        <v>5</v>
      </c>
      <c r="C937" t="s">
        <v>183</v>
      </c>
      <c r="D937" t="s">
        <v>50</v>
      </c>
      <c r="E937">
        <v>656629</v>
      </c>
      <c r="F937" t="s">
        <v>51</v>
      </c>
      <c r="G937">
        <v>1.2732300000000001</v>
      </c>
      <c r="H937">
        <v>3</v>
      </c>
      <c r="I937" t="s">
        <v>138</v>
      </c>
      <c r="J937" t="s">
        <v>63</v>
      </c>
      <c r="K937">
        <v>660271</v>
      </c>
      <c r="M937">
        <v>105.92</v>
      </c>
      <c r="N937">
        <v>313</v>
      </c>
      <c r="O937">
        <v>205</v>
      </c>
      <c r="P937">
        <v>8.2926829268292687E-2</v>
      </c>
      <c r="Q937">
        <v>17</v>
      </c>
      <c r="R937">
        <v>106.46</v>
      </c>
      <c r="S937">
        <v>200</v>
      </c>
      <c r="T937">
        <v>134</v>
      </c>
      <c r="U937" s="5">
        <v>0.1044776119402985</v>
      </c>
      <c r="V937">
        <v>14</v>
      </c>
      <c r="W937">
        <v>0.38509316770186303</v>
      </c>
      <c r="X937">
        <v>0.167701863354037</v>
      </c>
      <c r="Y937">
        <v>249</v>
      </c>
      <c r="Z937">
        <v>4</v>
      </c>
      <c r="AA937">
        <v>62.25</v>
      </c>
      <c r="AB937">
        <v>0.50877192982456099</v>
      </c>
      <c r="AC937">
        <v>0.21052631578947301</v>
      </c>
      <c r="AD937">
        <v>102</v>
      </c>
      <c r="AE937">
        <v>1</v>
      </c>
      <c r="AF937">
        <v>102</v>
      </c>
      <c r="AG937" s="3">
        <v>44741</v>
      </c>
    </row>
    <row r="938" spans="1:33" hidden="1" x14ac:dyDescent="0.25">
      <c r="A938" t="s">
        <v>11</v>
      </c>
      <c r="B938" t="s">
        <v>5</v>
      </c>
      <c r="C938" t="s">
        <v>183</v>
      </c>
      <c r="D938" t="s">
        <v>50</v>
      </c>
      <c r="E938">
        <v>656629</v>
      </c>
      <c r="F938" t="s">
        <v>51</v>
      </c>
      <c r="G938">
        <v>1.0264800000000001</v>
      </c>
      <c r="H938">
        <v>1</v>
      </c>
      <c r="I938" t="s">
        <v>136</v>
      </c>
      <c r="J938" t="s">
        <v>50</v>
      </c>
      <c r="K938">
        <v>621493</v>
      </c>
      <c r="M938">
        <v>101.8</v>
      </c>
      <c r="N938">
        <v>224</v>
      </c>
      <c r="O938">
        <v>144</v>
      </c>
      <c r="P938">
        <v>7.6388888888888895E-2</v>
      </c>
      <c r="Q938">
        <v>11</v>
      </c>
      <c r="R938">
        <v>102.3</v>
      </c>
      <c r="S938">
        <v>165</v>
      </c>
      <c r="T938">
        <v>104</v>
      </c>
      <c r="U938" s="5">
        <v>7.6923076923076927E-2</v>
      </c>
      <c r="V938">
        <v>8</v>
      </c>
      <c r="W938">
        <v>0.38509316770186303</v>
      </c>
      <c r="X938">
        <v>0.167701863354037</v>
      </c>
      <c r="Y938">
        <v>249</v>
      </c>
      <c r="Z938">
        <v>4</v>
      </c>
      <c r="AA938">
        <v>62.25</v>
      </c>
      <c r="AB938">
        <v>0.31730769230769201</v>
      </c>
      <c r="AC938">
        <v>0.144230769230769</v>
      </c>
      <c r="AD938">
        <v>147</v>
      </c>
      <c r="AE938">
        <v>3</v>
      </c>
      <c r="AF938">
        <v>49</v>
      </c>
      <c r="AG938" s="3">
        <v>44741</v>
      </c>
    </row>
    <row r="939" spans="1:33" hidden="1" x14ac:dyDescent="0.25">
      <c r="A939" t="s">
        <v>12</v>
      </c>
      <c r="B939" t="s">
        <v>8</v>
      </c>
      <c r="C939" t="s">
        <v>60</v>
      </c>
      <c r="D939" t="s">
        <v>50</v>
      </c>
      <c r="E939">
        <v>608566</v>
      </c>
      <c r="F939" t="s">
        <v>61</v>
      </c>
      <c r="G939">
        <v>1.1870099999999999</v>
      </c>
      <c r="H939">
        <v>1</v>
      </c>
      <c r="I939" t="s">
        <v>93</v>
      </c>
      <c r="J939" t="s">
        <v>50</v>
      </c>
      <c r="K939">
        <v>607208</v>
      </c>
      <c r="M939">
        <v>102.7</v>
      </c>
      <c r="N939">
        <v>321</v>
      </c>
      <c r="O939">
        <v>235</v>
      </c>
      <c r="P939">
        <v>4.6808510638297871E-2</v>
      </c>
      <c r="Q939">
        <v>11</v>
      </c>
      <c r="R939">
        <v>102.7</v>
      </c>
      <c r="S939">
        <v>235</v>
      </c>
      <c r="T939">
        <v>171</v>
      </c>
      <c r="U939" s="5">
        <v>4.6783625730994149E-2</v>
      </c>
      <c r="V939">
        <v>8</v>
      </c>
      <c r="W939">
        <v>0.217054263565891</v>
      </c>
      <c r="X939">
        <v>0.108527131782945</v>
      </c>
      <c r="Y939">
        <v>357</v>
      </c>
      <c r="Z939">
        <v>14</v>
      </c>
      <c r="AA939">
        <v>25.5</v>
      </c>
      <c r="AB939">
        <v>0.216</v>
      </c>
      <c r="AC939">
        <v>0.112</v>
      </c>
      <c r="AD939">
        <v>168</v>
      </c>
      <c r="AE939">
        <v>10</v>
      </c>
      <c r="AF939">
        <v>16.8</v>
      </c>
      <c r="AG939" s="3">
        <v>44741</v>
      </c>
    </row>
    <row r="940" spans="1:33" hidden="1" x14ac:dyDescent="0.25">
      <c r="A940" t="s">
        <v>14</v>
      </c>
      <c r="B940" t="s">
        <v>25</v>
      </c>
      <c r="C940" t="s">
        <v>269</v>
      </c>
      <c r="D940" t="s">
        <v>63</v>
      </c>
      <c r="E940">
        <v>656222</v>
      </c>
      <c r="F940" t="s">
        <v>61</v>
      </c>
      <c r="G940">
        <v>0.90544999999999998</v>
      </c>
      <c r="H940">
        <v>7</v>
      </c>
      <c r="I940" t="s">
        <v>271</v>
      </c>
      <c r="J940" t="s">
        <v>38</v>
      </c>
      <c r="K940">
        <v>605170</v>
      </c>
      <c r="M940">
        <v>102.16</v>
      </c>
      <c r="N940">
        <v>119</v>
      </c>
      <c r="O940">
        <v>76</v>
      </c>
      <c r="P940">
        <v>6.5789473684210523E-2</v>
      </c>
      <c r="Q940">
        <v>5</v>
      </c>
      <c r="R940">
        <v>102.9</v>
      </c>
      <c r="S940">
        <v>51</v>
      </c>
      <c r="T940">
        <v>29</v>
      </c>
      <c r="U940" s="5">
        <v>0.10344827586206896</v>
      </c>
      <c r="V940">
        <v>3</v>
      </c>
      <c r="W940">
        <v>0.25333333333333302</v>
      </c>
      <c r="X940">
        <v>0.12</v>
      </c>
      <c r="Y940">
        <v>124</v>
      </c>
      <c r="Z940">
        <v>4</v>
      </c>
      <c r="AA940">
        <v>31</v>
      </c>
      <c r="AB940">
        <v>0.18965517241379301</v>
      </c>
      <c r="AC940">
        <v>0.10344827586206801</v>
      </c>
      <c r="AD940">
        <v>90</v>
      </c>
      <c r="AE940">
        <v>2</v>
      </c>
      <c r="AF940">
        <v>45</v>
      </c>
      <c r="AG940" s="3">
        <v>44741</v>
      </c>
    </row>
    <row r="941" spans="1:33" hidden="1" x14ac:dyDescent="0.25">
      <c r="A941" t="s">
        <v>27</v>
      </c>
      <c r="B941" t="s">
        <v>3</v>
      </c>
      <c r="C941" t="s">
        <v>56</v>
      </c>
      <c r="D941" t="s">
        <v>50</v>
      </c>
      <c r="E941">
        <v>601713</v>
      </c>
      <c r="F941" t="s">
        <v>51</v>
      </c>
      <c r="G941">
        <v>1.0879000000000001</v>
      </c>
      <c r="H941">
        <v>3</v>
      </c>
      <c r="I941" t="s">
        <v>166</v>
      </c>
      <c r="J941" t="s">
        <v>50</v>
      </c>
      <c r="K941">
        <v>665489</v>
      </c>
      <c r="M941">
        <v>108.12</v>
      </c>
      <c r="N941">
        <v>312</v>
      </c>
      <c r="O941">
        <v>220</v>
      </c>
      <c r="P941">
        <v>8.1818181818181818E-2</v>
      </c>
      <c r="Q941">
        <v>18</v>
      </c>
      <c r="R941">
        <v>107.78</v>
      </c>
      <c r="S941">
        <v>268</v>
      </c>
      <c r="T941">
        <v>185</v>
      </c>
      <c r="U941" s="5">
        <v>7.567567567567568E-2</v>
      </c>
      <c r="V941">
        <v>14</v>
      </c>
      <c r="W941">
        <v>0.28215767634854699</v>
      </c>
      <c r="X941">
        <v>0.14937759336099499</v>
      </c>
      <c r="Y941">
        <v>358</v>
      </c>
      <c r="Z941">
        <v>9</v>
      </c>
      <c r="AA941">
        <v>39.777777777777779</v>
      </c>
      <c r="AB941">
        <v>0.24822695035460901</v>
      </c>
      <c r="AC941">
        <v>0.15602836879432599</v>
      </c>
      <c r="AD941">
        <v>213</v>
      </c>
      <c r="AE941">
        <v>4</v>
      </c>
      <c r="AF941">
        <v>53.25</v>
      </c>
      <c r="AG941" s="3">
        <v>44741</v>
      </c>
    </row>
    <row r="942" spans="1:33" hidden="1" x14ac:dyDescent="0.25">
      <c r="A942" t="s">
        <v>14</v>
      </c>
      <c r="B942" t="s">
        <v>25</v>
      </c>
      <c r="C942" t="s">
        <v>269</v>
      </c>
      <c r="D942" t="s">
        <v>63</v>
      </c>
      <c r="E942">
        <v>656222</v>
      </c>
      <c r="F942" t="s">
        <v>61</v>
      </c>
      <c r="G942">
        <v>0.90544999999999998</v>
      </c>
      <c r="H942">
        <v>2</v>
      </c>
      <c r="I942" t="s">
        <v>270</v>
      </c>
      <c r="J942" t="s">
        <v>50</v>
      </c>
      <c r="K942">
        <v>642715</v>
      </c>
      <c r="M942">
        <v>102.62</v>
      </c>
      <c r="N942">
        <v>228</v>
      </c>
      <c r="O942">
        <v>145</v>
      </c>
      <c r="P942">
        <v>0.10344827586206896</v>
      </c>
      <c r="Q942">
        <v>15</v>
      </c>
      <c r="R942">
        <v>104.4</v>
      </c>
      <c r="S942">
        <v>57</v>
      </c>
      <c r="T942">
        <v>36</v>
      </c>
      <c r="U942" s="5">
        <v>8.3333333333333329E-2</v>
      </c>
      <c r="V942">
        <v>3</v>
      </c>
      <c r="W942">
        <v>0.25333333333333302</v>
      </c>
      <c r="X942">
        <v>0.12</v>
      </c>
      <c r="Y942">
        <v>124</v>
      </c>
      <c r="Z942">
        <v>4</v>
      </c>
      <c r="AA942">
        <v>31</v>
      </c>
      <c r="AB942">
        <v>0.18965517241379301</v>
      </c>
      <c r="AC942">
        <v>0.10344827586206801</v>
      </c>
      <c r="AD942">
        <v>90</v>
      </c>
      <c r="AE942">
        <v>2</v>
      </c>
      <c r="AF942">
        <v>45</v>
      </c>
      <c r="AG942" s="3">
        <v>44741</v>
      </c>
    </row>
    <row r="943" spans="1:33" hidden="1" x14ac:dyDescent="0.25">
      <c r="A943" t="s">
        <v>3</v>
      </c>
      <c r="B943" t="s">
        <v>27</v>
      </c>
      <c r="C943" t="s">
        <v>264</v>
      </c>
      <c r="D943" t="s">
        <v>50</v>
      </c>
      <c r="E943">
        <v>666201</v>
      </c>
      <c r="F943" t="s">
        <v>61</v>
      </c>
      <c r="G943">
        <v>1.0879000000000001</v>
      </c>
      <c r="H943">
        <v>4</v>
      </c>
      <c r="I943" t="s">
        <v>58</v>
      </c>
      <c r="J943" t="s">
        <v>50</v>
      </c>
      <c r="K943">
        <v>593428</v>
      </c>
      <c r="M943">
        <v>101.9</v>
      </c>
      <c r="N943">
        <v>303</v>
      </c>
      <c r="O943">
        <v>208</v>
      </c>
      <c r="P943">
        <v>2.8846153846153848E-2</v>
      </c>
      <c r="Q943">
        <v>6</v>
      </c>
      <c r="R943">
        <v>102</v>
      </c>
      <c r="S943">
        <v>239</v>
      </c>
      <c r="T943">
        <v>164</v>
      </c>
      <c r="U943" s="5">
        <v>3.048780487804878E-2</v>
      </c>
      <c r="V943">
        <v>5</v>
      </c>
      <c r="W943">
        <v>0.256198347107438</v>
      </c>
      <c r="X943">
        <v>7.8512396694214795E-2</v>
      </c>
      <c r="Y943">
        <v>346</v>
      </c>
      <c r="Z943">
        <v>6</v>
      </c>
      <c r="AA943">
        <v>57.666666666666664</v>
      </c>
      <c r="AB943">
        <v>0.24545454545454501</v>
      </c>
      <c r="AC943">
        <v>0.1</v>
      </c>
      <c r="AD943">
        <v>170</v>
      </c>
      <c r="AE943">
        <v>3</v>
      </c>
      <c r="AF943">
        <v>56.666666666666664</v>
      </c>
      <c r="AG943" s="3">
        <v>44741</v>
      </c>
    </row>
    <row r="944" spans="1:33" hidden="1" x14ac:dyDescent="0.25">
      <c r="A944" t="s">
        <v>25</v>
      </c>
      <c r="B944" t="s">
        <v>14</v>
      </c>
      <c r="C944" t="s">
        <v>200</v>
      </c>
      <c r="D944" t="s">
        <v>63</v>
      </c>
      <c r="E944">
        <v>641778</v>
      </c>
      <c r="F944" t="s">
        <v>51</v>
      </c>
      <c r="G944">
        <v>0.90544999999999998</v>
      </c>
      <c r="H944">
        <v>1</v>
      </c>
      <c r="I944" t="s">
        <v>79</v>
      </c>
      <c r="J944" t="s">
        <v>50</v>
      </c>
      <c r="K944">
        <v>650490</v>
      </c>
      <c r="M944">
        <v>104.62</v>
      </c>
      <c r="N944">
        <v>260</v>
      </c>
      <c r="O944">
        <v>189</v>
      </c>
      <c r="P944">
        <v>1.5873015873015872E-2</v>
      </c>
      <c r="Q944">
        <v>3</v>
      </c>
      <c r="R944">
        <v>108.7</v>
      </c>
      <c r="S944">
        <v>70</v>
      </c>
      <c r="T944">
        <v>57</v>
      </c>
      <c r="U944" s="5">
        <v>3.5087719298245612E-2</v>
      </c>
      <c r="V944">
        <v>2</v>
      </c>
      <c r="W944">
        <v>0.28292682926829199</v>
      </c>
      <c r="X944">
        <v>0.141463414634146</v>
      </c>
      <c r="Y944">
        <v>309</v>
      </c>
      <c r="Z944">
        <v>16</v>
      </c>
      <c r="AA944">
        <v>19.3125</v>
      </c>
      <c r="AB944">
        <v>0.28651685393258403</v>
      </c>
      <c r="AC944">
        <v>0.14606741573033699</v>
      </c>
      <c r="AD944">
        <v>263</v>
      </c>
      <c r="AE944">
        <v>14</v>
      </c>
      <c r="AF944">
        <v>18.785714285714285</v>
      </c>
      <c r="AG944" s="3">
        <v>44741</v>
      </c>
    </row>
    <row r="945" spans="1:34" hidden="1" x14ac:dyDescent="0.25">
      <c r="A945" t="s">
        <v>17</v>
      </c>
      <c r="B945" t="s">
        <v>10</v>
      </c>
      <c r="C945" t="s">
        <v>65</v>
      </c>
      <c r="D945" t="s">
        <v>50</v>
      </c>
      <c r="E945">
        <v>677651</v>
      </c>
      <c r="F945" t="s">
        <v>61</v>
      </c>
      <c r="G945">
        <v>1.11216</v>
      </c>
      <c r="H945">
        <v>2</v>
      </c>
      <c r="I945" t="s">
        <v>254</v>
      </c>
      <c r="J945" t="s">
        <v>50</v>
      </c>
      <c r="K945">
        <v>592450</v>
      </c>
      <c r="M945">
        <v>107.7</v>
      </c>
      <c r="N945">
        <v>319</v>
      </c>
      <c r="O945">
        <v>205</v>
      </c>
      <c r="P945">
        <v>0.14146341463414633</v>
      </c>
      <c r="Q945">
        <v>29</v>
      </c>
      <c r="R945">
        <v>107.86</v>
      </c>
      <c r="S945">
        <v>223</v>
      </c>
      <c r="T945">
        <v>151</v>
      </c>
      <c r="U945" s="5">
        <v>0.13907284768211919</v>
      </c>
      <c r="V945">
        <v>21</v>
      </c>
      <c r="W945">
        <v>0.33673469387755101</v>
      </c>
      <c r="X945">
        <v>0.17857142857142799</v>
      </c>
      <c r="Y945">
        <v>290</v>
      </c>
      <c r="Z945">
        <v>12</v>
      </c>
      <c r="AA945">
        <v>24.166666666666668</v>
      </c>
      <c r="AB945">
        <v>0.33653846153846101</v>
      </c>
      <c r="AC945">
        <v>0.20192307692307601</v>
      </c>
      <c r="AD945">
        <v>153</v>
      </c>
      <c r="AE945">
        <v>7</v>
      </c>
      <c r="AF945">
        <v>21.857142857142858</v>
      </c>
      <c r="AG945" s="3">
        <v>44742</v>
      </c>
    </row>
    <row r="946" spans="1:34" hidden="1" x14ac:dyDescent="0.25">
      <c r="A946" t="s">
        <v>27</v>
      </c>
      <c r="B946" t="s">
        <v>25</v>
      </c>
      <c r="C946" t="s">
        <v>260</v>
      </c>
      <c r="D946" t="s">
        <v>50</v>
      </c>
      <c r="E946">
        <v>605538</v>
      </c>
      <c r="F946" t="s">
        <v>51</v>
      </c>
      <c r="G946">
        <v>1.0879000000000001</v>
      </c>
      <c r="H946">
        <v>4</v>
      </c>
      <c r="I946" t="s">
        <v>167</v>
      </c>
      <c r="J946" t="s">
        <v>50</v>
      </c>
      <c r="K946">
        <v>672386</v>
      </c>
      <c r="M946">
        <v>103.28</v>
      </c>
      <c r="N946">
        <v>241</v>
      </c>
      <c r="O946">
        <v>185</v>
      </c>
      <c r="P946">
        <v>5.4054054054054057E-2</v>
      </c>
      <c r="Q946">
        <v>10</v>
      </c>
      <c r="R946">
        <v>104.5</v>
      </c>
      <c r="S946">
        <v>191</v>
      </c>
      <c r="T946">
        <v>144</v>
      </c>
      <c r="U946" s="5">
        <v>5.5555555555555552E-2</v>
      </c>
      <c r="V946">
        <v>8</v>
      </c>
      <c r="W946">
        <v>0.419047619047619</v>
      </c>
      <c r="X946">
        <v>0.19047619047618999</v>
      </c>
      <c r="Y946">
        <v>144</v>
      </c>
      <c r="Z946">
        <v>6</v>
      </c>
      <c r="AA946">
        <v>24</v>
      </c>
      <c r="AB946">
        <v>0.36065573770491799</v>
      </c>
      <c r="AC946">
        <v>0.18032786885245899</v>
      </c>
      <c r="AD946">
        <v>79</v>
      </c>
      <c r="AE946">
        <v>5</v>
      </c>
      <c r="AF946">
        <v>15.8</v>
      </c>
      <c r="AG946" s="3">
        <v>44742</v>
      </c>
    </row>
    <row r="947" spans="1:34" hidden="1" x14ac:dyDescent="0.25">
      <c r="A947" t="s">
        <v>1</v>
      </c>
      <c r="B947" t="s">
        <v>19</v>
      </c>
      <c r="C947" t="s">
        <v>247</v>
      </c>
      <c r="D947" t="s">
        <v>50</v>
      </c>
      <c r="E947">
        <v>605400</v>
      </c>
      <c r="F947" t="s">
        <v>61</v>
      </c>
      <c r="G947">
        <v>1.18706</v>
      </c>
      <c r="H947">
        <v>4</v>
      </c>
      <c r="I947" t="s">
        <v>54</v>
      </c>
      <c r="J947" t="s">
        <v>50</v>
      </c>
      <c r="K947">
        <v>663586</v>
      </c>
      <c r="M947">
        <v>106.5</v>
      </c>
      <c r="N947">
        <v>320</v>
      </c>
      <c r="O947">
        <v>202</v>
      </c>
      <c r="P947">
        <v>8.9108910891089105E-2</v>
      </c>
      <c r="Q947">
        <v>18</v>
      </c>
      <c r="R947">
        <v>106.28</v>
      </c>
      <c r="S947">
        <v>230</v>
      </c>
      <c r="T947">
        <v>151</v>
      </c>
      <c r="U947" s="5">
        <v>8.6092715231788075E-2</v>
      </c>
      <c r="V947">
        <v>13</v>
      </c>
      <c r="W947">
        <v>0.28163265306122398</v>
      </c>
      <c r="X947">
        <v>0.130612244897959</v>
      </c>
      <c r="Y947">
        <v>372</v>
      </c>
      <c r="Z947">
        <v>10</v>
      </c>
      <c r="AA947">
        <v>37.200000000000003</v>
      </c>
      <c r="AB947">
        <v>0.25757575757575701</v>
      </c>
      <c r="AC947">
        <v>0.15151515151515099</v>
      </c>
      <c r="AD947">
        <v>195</v>
      </c>
      <c r="AE947">
        <v>7</v>
      </c>
      <c r="AF947">
        <v>27.857142857142858</v>
      </c>
      <c r="AG947" s="3">
        <v>44742</v>
      </c>
    </row>
    <row r="948" spans="1:34" hidden="1" x14ac:dyDescent="0.25">
      <c r="A948" t="s">
        <v>27</v>
      </c>
      <c r="B948" t="s">
        <v>25</v>
      </c>
      <c r="C948" t="s">
        <v>260</v>
      </c>
      <c r="D948" t="s">
        <v>50</v>
      </c>
      <c r="E948">
        <v>605538</v>
      </c>
      <c r="F948" t="s">
        <v>51</v>
      </c>
      <c r="G948">
        <v>1.0879000000000001</v>
      </c>
      <c r="H948">
        <v>2</v>
      </c>
      <c r="I948" t="s">
        <v>165</v>
      </c>
      <c r="J948" t="s">
        <v>50</v>
      </c>
      <c r="K948">
        <v>666182</v>
      </c>
      <c r="M948">
        <v>103.8</v>
      </c>
      <c r="N948">
        <v>334</v>
      </c>
      <c r="O948">
        <v>230</v>
      </c>
      <c r="P948">
        <v>5.2173913043478258E-2</v>
      </c>
      <c r="Q948">
        <v>12</v>
      </c>
      <c r="R948">
        <v>104.14</v>
      </c>
      <c r="S948">
        <v>285</v>
      </c>
      <c r="T948">
        <v>199</v>
      </c>
      <c r="U948" s="5">
        <v>5.0251256281407038E-2</v>
      </c>
      <c r="V948">
        <v>10</v>
      </c>
      <c r="W948">
        <v>0.419047619047619</v>
      </c>
      <c r="X948">
        <v>0.19047619047618999</v>
      </c>
      <c r="Y948">
        <v>144</v>
      </c>
      <c r="Z948">
        <v>6</v>
      </c>
      <c r="AA948">
        <v>24</v>
      </c>
      <c r="AB948">
        <v>0.36065573770491799</v>
      </c>
      <c r="AC948">
        <v>0.18032786885245899</v>
      </c>
      <c r="AD948">
        <v>79</v>
      </c>
      <c r="AE948">
        <v>5</v>
      </c>
      <c r="AF948">
        <v>15.8</v>
      </c>
      <c r="AG948" s="3">
        <v>44742</v>
      </c>
    </row>
    <row r="949" spans="1:34" hidden="1" x14ac:dyDescent="0.25">
      <c r="A949" t="s">
        <v>14</v>
      </c>
      <c r="B949" t="s">
        <v>20</v>
      </c>
      <c r="C949" t="s">
        <v>252</v>
      </c>
      <c r="D949" t="s">
        <v>50</v>
      </c>
      <c r="E949">
        <v>664141</v>
      </c>
      <c r="F949" t="s">
        <v>61</v>
      </c>
      <c r="G949">
        <v>0.97184999999999999</v>
      </c>
      <c r="H949">
        <v>1</v>
      </c>
      <c r="I949" t="s">
        <v>181</v>
      </c>
      <c r="J949" t="s">
        <v>63</v>
      </c>
      <c r="K949">
        <v>592885</v>
      </c>
      <c r="M949">
        <v>103.96</v>
      </c>
      <c r="N949">
        <v>323</v>
      </c>
      <c r="O949">
        <v>206</v>
      </c>
      <c r="P949">
        <v>3.3980582524271843E-2</v>
      </c>
      <c r="Q949">
        <v>7</v>
      </c>
      <c r="R949">
        <v>104.24</v>
      </c>
      <c r="S949">
        <v>225</v>
      </c>
      <c r="T949">
        <v>137</v>
      </c>
      <c r="U949" s="5">
        <v>3.6496350364963501E-2</v>
      </c>
      <c r="V949">
        <v>5</v>
      </c>
      <c r="W949">
        <v>0.248927038626609</v>
      </c>
      <c r="X949">
        <v>0.120171673819742</v>
      </c>
      <c r="Y949">
        <v>345</v>
      </c>
      <c r="Z949">
        <v>9</v>
      </c>
      <c r="AA949">
        <v>38.333333333333336</v>
      </c>
      <c r="AB949">
        <v>0.32432432432432401</v>
      </c>
      <c r="AC949">
        <v>0.144144144144144</v>
      </c>
      <c r="AD949">
        <v>169</v>
      </c>
      <c r="AE949">
        <v>5</v>
      </c>
      <c r="AF949">
        <v>33.799999999999997</v>
      </c>
      <c r="AG949" s="3">
        <v>44742</v>
      </c>
    </row>
    <row r="950" spans="1:34" hidden="1" x14ac:dyDescent="0.25">
      <c r="A950" t="s">
        <v>4</v>
      </c>
      <c r="B950" t="s">
        <v>6</v>
      </c>
      <c r="C950" t="s">
        <v>248</v>
      </c>
      <c r="D950" t="s">
        <v>50</v>
      </c>
      <c r="E950">
        <v>668933</v>
      </c>
      <c r="F950" t="s">
        <v>51</v>
      </c>
      <c r="G950">
        <v>1.57094</v>
      </c>
      <c r="H950">
        <v>9</v>
      </c>
      <c r="I950" t="s">
        <v>201</v>
      </c>
      <c r="J950" t="s">
        <v>50</v>
      </c>
      <c r="K950">
        <v>666624</v>
      </c>
      <c r="L950">
        <v>4.8</v>
      </c>
      <c r="M950">
        <v>103.5</v>
      </c>
      <c r="N950">
        <v>180</v>
      </c>
      <c r="O950">
        <v>108</v>
      </c>
      <c r="P950">
        <v>5.5555555555555552E-2</v>
      </c>
      <c r="Q950">
        <v>6</v>
      </c>
      <c r="R950">
        <v>103.5</v>
      </c>
      <c r="S950">
        <v>139</v>
      </c>
      <c r="T950">
        <v>81</v>
      </c>
      <c r="U950" s="5">
        <v>4.9382716049382713E-2</v>
      </c>
      <c r="V950">
        <v>4</v>
      </c>
      <c r="W950">
        <v>0.18518518518518501</v>
      </c>
      <c r="X950">
        <v>8.1481481481481405E-2</v>
      </c>
      <c r="Y950">
        <v>171</v>
      </c>
      <c r="Z950">
        <v>4</v>
      </c>
      <c r="AA950">
        <v>42.75</v>
      </c>
      <c r="AB950">
        <v>0.27419354838709598</v>
      </c>
      <c r="AC950">
        <v>0.12903225806451599</v>
      </c>
      <c r="AD950">
        <v>78</v>
      </c>
      <c r="AE950">
        <v>3</v>
      </c>
      <c r="AF950">
        <v>26</v>
      </c>
      <c r="AG950" s="3">
        <v>44742</v>
      </c>
      <c r="AH950">
        <v>1</v>
      </c>
    </row>
    <row r="951" spans="1:34" hidden="1" x14ac:dyDescent="0.25">
      <c r="A951" t="s">
        <v>1</v>
      </c>
      <c r="B951" t="s">
        <v>19</v>
      </c>
      <c r="C951" t="s">
        <v>247</v>
      </c>
      <c r="D951" t="s">
        <v>50</v>
      </c>
      <c r="E951">
        <v>605400</v>
      </c>
      <c r="F951" t="s">
        <v>61</v>
      </c>
      <c r="G951">
        <v>1.18706</v>
      </c>
      <c r="H951">
        <v>1</v>
      </c>
      <c r="I951" t="s">
        <v>53</v>
      </c>
      <c r="J951" t="s">
        <v>50</v>
      </c>
      <c r="K951">
        <v>621020</v>
      </c>
      <c r="M951">
        <v>102.9</v>
      </c>
      <c r="N951">
        <v>314</v>
      </c>
      <c r="O951">
        <v>200</v>
      </c>
      <c r="P951">
        <v>6.5000000000000002E-2</v>
      </c>
      <c r="Q951">
        <v>13</v>
      </c>
      <c r="R951">
        <v>102.72</v>
      </c>
      <c r="S951">
        <v>228</v>
      </c>
      <c r="T951">
        <v>146</v>
      </c>
      <c r="U951" s="5">
        <v>6.1643835616438353E-2</v>
      </c>
      <c r="V951">
        <v>9</v>
      </c>
      <c r="W951">
        <v>0.28163265306122398</v>
      </c>
      <c r="X951">
        <v>0.130612244897959</v>
      </c>
      <c r="Y951">
        <v>372</v>
      </c>
      <c r="Z951">
        <v>10</v>
      </c>
      <c r="AA951">
        <v>37.200000000000003</v>
      </c>
      <c r="AB951">
        <v>0.25757575757575701</v>
      </c>
      <c r="AC951">
        <v>0.15151515151515099</v>
      </c>
      <c r="AD951">
        <v>195</v>
      </c>
      <c r="AE951">
        <v>7</v>
      </c>
      <c r="AF951">
        <v>27.857142857142858</v>
      </c>
      <c r="AG951" s="3">
        <v>44742</v>
      </c>
    </row>
    <row r="952" spans="1:34" hidden="1" x14ac:dyDescent="0.25">
      <c r="A952" t="s">
        <v>22</v>
      </c>
      <c r="B952" t="s">
        <v>18</v>
      </c>
      <c r="C952" t="s">
        <v>258</v>
      </c>
      <c r="D952" t="s">
        <v>50</v>
      </c>
      <c r="E952">
        <v>661309</v>
      </c>
      <c r="F952" t="s">
        <v>51</v>
      </c>
      <c r="G952">
        <v>1.04</v>
      </c>
      <c r="H952">
        <v>3</v>
      </c>
      <c r="I952" t="s">
        <v>76</v>
      </c>
      <c r="J952" t="s">
        <v>50</v>
      </c>
      <c r="K952">
        <v>553993</v>
      </c>
      <c r="M952">
        <v>102.44</v>
      </c>
      <c r="N952">
        <v>325</v>
      </c>
      <c r="O952">
        <v>180</v>
      </c>
      <c r="P952">
        <v>7.2222222222222215E-2</v>
      </c>
      <c r="Q952">
        <v>13</v>
      </c>
      <c r="R952">
        <v>102.5</v>
      </c>
      <c r="S952">
        <v>247</v>
      </c>
      <c r="T952">
        <v>139</v>
      </c>
      <c r="U952" s="5">
        <v>7.9136690647482008E-2</v>
      </c>
      <c r="V952">
        <v>11</v>
      </c>
      <c r="W952">
        <v>0.11764705882352899</v>
      </c>
      <c r="X952">
        <v>5.8823529411764698E-2</v>
      </c>
      <c r="Y952">
        <v>21</v>
      </c>
      <c r="Z952">
        <v>0</v>
      </c>
      <c r="AA952">
        <v>0</v>
      </c>
      <c r="AB952">
        <v>0.25</v>
      </c>
      <c r="AC952">
        <v>0.125</v>
      </c>
      <c r="AD952">
        <v>11</v>
      </c>
      <c r="AE952">
        <v>0</v>
      </c>
      <c r="AF952">
        <v>0</v>
      </c>
      <c r="AG952" s="3">
        <v>44742</v>
      </c>
    </row>
    <row r="953" spans="1:34" hidden="1" x14ac:dyDescent="0.25">
      <c r="A953" t="s">
        <v>27</v>
      </c>
      <c r="B953" t="s">
        <v>25</v>
      </c>
      <c r="C953" t="s">
        <v>260</v>
      </c>
      <c r="D953" t="s">
        <v>50</v>
      </c>
      <c r="E953">
        <v>605538</v>
      </c>
      <c r="F953" t="s">
        <v>51</v>
      </c>
      <c r="G953">
        <v>1.0879000000000001</v>
      </c>
      <c r="H953">
        <v>1</v>
      </c>
      <c r="I953" t="s">
        <v>225</v>
      </c>
      <c r="J953" t="s">
        <v>50</v>
      </c>
      <c r="K953">
        <v>543807</v>
      </c>
      <c r="M953">
        <v>102.3</v>
      </c>
      <c r="N953">
        <v>290</v>
      </c>
      <c r="O953">
        <v>198</v>
      </c>
      <c r="P953">
        <v>7.575757575757576E-2</v>
      </c>
      <c r="Q953">
        <v>15</v>
      </c>
      <c r="R953">
        <v>102</v>
      </c>
      <c r="S953">
        <v>235</v>
      </c>
      <c r="T953">
        <v>163</v>
      </c>
      <c r="U953" s="5">
        <v>7.9754601226993863E-2</v>
      </c>
      <c r="V953">
        <v>13</v>
      </c>
      <c r="W953">
        <v>0.419047619047619</v>
      </c>
      <c r="X953">
        <v>0.19047619047618999</v>
      </c>
      <c r="Y953">
        <v>144</v>
      </c>
      <c r="Z953">
        <v>6</v>
      </c>
      <c r="AA953">
        <v>24</v>
      </c>
      <c r="AB953">
        <v>0.36065573770491799</v>
      </c>
      <c r="AC953">
        <v>0.18032786885245899</v>
      </c>
      <c r="AD953">
        <v>79</v>
      </c>
      <c r="AE953">
        <v>5</v>
      </c>
      <c r="AF953">
        <v>15.8</v>
      </c>
      <c r="AG953" s="3">
        <v>44742</v>
      </c>
    </row>
    <row r="954" spans="1:34" hidden="1" x14ac:dyDescent="0.25">
      <c r="A954" t="s">
        <v>17</v>
      </c>
      <c r="B954" t="s">
        <v>10</v>
      </c>
      <c r="C954" t="s">
        <v>65</v>
      </c>
      <c r="D954" t="s">
        <v>50</v>
      </c>
      <c r="E954">
        <v>677651</v>
      </c>
      <c r="F954" t="s">
        <v>61</v>
      </c>
      <c r="G954">
        <v>1.11216</v>
      </c>
      <c r="H954">
        <v>4</v>
      </c>
      <c r="I954" t="s">
        <v>255</v>
      </c>
      <c r="J954" t="s">
        <v>50</v>
      </c>
      <c r="K954">
        <v>519317</v>
      </c>
      <c r="M954">
        <v>111.32</v>
      </c>
      <c r="N954">
        <v>253</v>
      </c>
      <c r="O954">
        <v>154</v>
      </c>
      <c r="P954">
        <v>0.12337662337662338</v>
      </c>
      <c r="Q954">
        <v>19</v>
      </c>
      <c r="R954">
        <v>111.16</v>
      </c>
      <c r="S954">
        <v>178</v>
      </c>
      <c r="T954">
        <v>106</v>
      </c>
      <c r="U954" s="5">
        <v>0.13207547169811321</v>
      </c>
      <c r="V954">
        <v>14</v>
      </c>
      <c r="W954">
        <v>0.33673469387755101</v>
      </c>
      <c r="X954">
        <v>0.17857142857142799</v>
      </c>
      <c r="Y954">
        <v>290</v>
      </c>
      <c r="Z954">
        <v>12</v>
      </c>
      <c r="AA954">
        <v>24.166666666666668</v>
      </c>
      <c r="AB954">
        <v>0.33653846153846101</v>
      </c>
      <c r="AC954">
        <v>0.20192307692307601</v>
      </c>
      <c r="AD954">
        <v>153</v>
      </c>
      <c r="AE954">
        <v>7</v>
      </c>
      <c r="AF954">
        <v>21.857142857142858</v>
      </c>
      <c r="AG954" s="3">
        <v>44742</v>
      </c>
    </row>
    <row r="955" spans="1:34" hidden="1" x14ac:dyDescent="0.25">
      <c r="A955" t="s">
        <v>25</v>
      </c>
      <c r="B955" t="s">
        <v>27</v>
      </c>
      <c r="C955" t="s">
        <v>259</v>
      </c>
      <c r="D955" t="s">
        <v>63</v>
      </c>
      <c r="E955">
        <v>579328</v>
      </c>
      <c r="F955" t="s">
        <v>61</v>
      </c>
      <c r="G955">
        <v>1.0879000000000001</v>
      </c>
      <c r="H955">
        <v>3</v>
      </c>
      <c r="I955" t="s">
        <v>80</v>
      </c>
      <c r="J955" t="s">
        <v>50</v>
      </c>
      <c r="K955">
        <v>623912</v>
      </c>
      <c r="M955">
        <v>104.039999999999</v>
      </c>
      <c r="N955">
        <v>194</v>
      </c>
      <c r="O955">
        <v>155</v>
      </c>
      <c r="P955">
        <v>1.935483870967742E-2</v>
      </c>
      <c r="Q955">
        <v>3</v>
      </c>
      <c r="R955">
        <v>102.8</v>
      </c>
      <c r="S955">
        <v>65</v>
      </c>
      <c r="T955">
        <v>51</v>
      </c>
      <c r="U955" s="5">
        <v>1.9607843137254902E-2</v>
      </c>
      <c r="V955">
        <v>1</v>
      </c>
      <c r="W955">
        <v>0.253246753246753</v>
      </c>
      <c r="X955">
        <v>0.18831168831168801</v>
      </c>
      <c r="Y955">
        <v>258</v>
      </c>
      <c r="Z955">
        <v>13</v>
      </c>
      <c r="AA955">
        <v>19.846153846153847</v>
      </c>
      <c r="AB955">
        <v>0.25862068965517199</v>
      </c>
      <c r="AC955">
        <v>0.18965517241379301</v>
      </c>
      <c r="AD955">
        <v>204</v>
      </c>
      <c r="AE955">
        <v>11</v>
      </c>
      <c r="AF955">
        <v>18.545454545454547</v>
      </c>
      <c r="AG955" s="3">
        <v>44742</v>
      </c>
    </row>
    <row r="956" spans="1:34" hidden="1" x14ac:dyDescent="0.25">
      <c r="A956" t="s">
        <v>17</v>
      </c>
      <c r="B956" t="s">
        <v>10</v>
      </c>
      <c r="C956" t="s">
        <v>65</v>
      </c>
      <c r="D956" t="s">
        <v>50</v>
      </c>
      <c r="E956">
        <v>677651</v>
      </c>
      <c r="F956" t="s">
        <v>61</v>
      </c>
      <c r="G956">
        <v>1.0625100000000001</v>
      </c>
      <c r="H956">
        <v>9</v>
      </c>
      <c r="I956" t="s">
        <v>102</v>
      </c>
      <c r="J956" t="s">
        <v>63</v>
      </c>
      <c r="K956">
        <v>608336</v>
      </c>
      <c r="M956">
        <v>104.46</v>
      </c>
      <c r="N956">
        <v>214</v>
      </c>
      <c r="O956">
        <v>102</v>
      </c>
      <c r="P956">
        <v>8.8235294117647065E-2</v>
      </c>
      <c r="Q956">
        <v>9</v>
      </c>
      <c r="R956">
        <v>105.66</v>
      </c>
      <c r="S956">
        <v>155</v>
      </c>
      <c r="T956">
        <v>81</v>
      </c>
      <c r="U956" s="5">
        <v>9.8765432098765427E-2</v>
      </c>
      <c r="V956">
        <v>8</v>
      </c>
      <c r="W956">
        <v>0.33673469387755101</v>
      </c>
      <c r="X956">
        <v>0.17857142857142799</v>
      </c>
      <c r="Y956">
        <v>290</v>
      </c>
      <c r="Z956">
        <v>12</v>
      </c>
      <c r="AA956">
        <v>24.166666666666668</v>
      </c>
      <c r="AB956">
        <v>0.33695652173912999</v>
      </c>
      <c r="AC956">
        <v>0.15217391304347799</v>
      </c>
      <c r="AD956">
        <v>137</v>
      </c>
      <c r="AE956">
        <v>5</v>
      </c>
      <c r="AF956">
        <v>27.4</v>
      </c>
      <c r="AG956" s="3">
        <v>44742</v>
      </c>
    </row>
    <row r="957" spans="1:34" hidden="1" x14ac:dyDescent="0.25">
      <c r="A957" t="s">
        <v>6</v>
      </c>
      <c r="B957" t="s">
        <v>4</v>
      </c>
      <c r="C957" t="s">
        <v>180</v>
      </c>
      <c r="D957" t="s">
        <v>50</v>
      </c>
      <c r="E957">
        <v>543294</v>
      </c>
      <c r="F957" t="s">
        <v>61</v>
      </c>
      <c r="G957">
        <v>1.33049</v>
      </c>
      <c r="H957">
        <v>4</v>
      </c>
      <c r="I957" t="s">
        <v>91</v>
      </c>
      <c r="J957" t="s">
        <v>63</v>
      </c>
      <c r="K957">
        <v>458015</v>
      </c>
      <c r="L957">
        <v>2.8</v>
      </c>
      <c r="M957">
        <v>101.94</v>
      </c>
      <c r="N957">
        <v>232</v>
      </c>
      <c r="O957">
        <v>138</v>
      </c>
      <c r="P957">
        <v>3.6231884057971016E-2</v>
      </c>
      <c r="Q957">
        <v>5</v>
      </c>
      <c r="R957">
        <v>102.1</v>
      </c>
      <c r="S957">
        <v>158</v>
      </c>
      <c r="T957">
        <v>102</v>
      </c>
      <c r="U957" s="5">
        <v>3.9215686274509803E-2</v>
      </c>
      <c r="V957">
        <v>4</v>
      </c>
      <c r="W957">
        <v>0.27196652719665199</v>
      </c>
      <c r="X957">
        <v>0.129707112970711</v>
      </c>
      <c r="Y957">
        <v>319</v>
      </c>
      <c r="Z957">
        <v>13</v>
      </c>
      <c r="AA957">
        <v>24.53846153846154</v>
      </c>
      <c r="AB957">
        <v>0.32539682539682502</v>
      </c>
      <c r="AC957">
        <v>0.16666666666666599</v>
      </c>
      <c r="AD957">
        <v>175</v>
      </c>
      <c r="AE957">
        <v>10</v>
      </c>
      <c r="AF957">
        <v>17.5</v>
      </c>
      <c r="AG957" s="3">
        <v>44742</v>
      </c>
      <c r="AH957">
        <v>1</v>
      </c>
    </row>
    <row r="958" spans="1:34" hidden="1" x14ac:dyDescent="0.25">
      <c r="A958" t="s">
        <v>17</v>
      </c>
      <c r="B958" t="s">
        <v>10</v>
      </c>
      <c r="C958" t="s">
        <v>65</v>
      </c>
      <c r="D958" t="s">
        <v>50</v>
      </c>
      <c r="E958">
        <v>677651</v>
      </c>
      <c r="F958" t="s">
        <v>61</v>
      </c>
      <c r="G958">
        <v>1.11216</v>
      </c>
      <c r="H958">
        <v>5</v>
      </c>
      <c r="I958" t="s">
        <v>256</v>
      </c>
      <c r="J958" t="s">
        <v>50</v>
      </c>
      <c r="K958">
        <v>518626</v>
      </c>
      <c r="M958">
        <v>102.619999999999</v>
      </c>
      <c r="N958">
        <v>243</v>
      </c>
      <c r="O958">
        <v>151</v>
      </c>
      <c r="P958">
        <v>3.9735099337748346E-2</v>
      </c>
      <c r="Q958">
        <v>6</v>
      </c>
      <c r="R958">
        <v>102.4</v>
      </c>
      <c r="S958">
        <v>186</v>
      </c>
      <c r="T958">
        <v>115</v>
      </c>
      <c r="U958" s="5">
        <v>3.4782608695652174E-2</v>
      </c>
      <c r="V958">
        <v>4</v>
      </c>
      <c r="W958">
        <v>0.33673469387755101</v>
      </c>
      <c r="X958">
        <v>0.17857142857142799</v>
      </c>
      <c r="Y958">
        <v>290</v>
      </c>
      <c r="Z958">
        <v>12</v>
      </c>
      <c r="AA958">
        <v>24.166666666666668</v>
      </c>
      <c r="AB958">
        <v>0.33653846153846101</v>
      </c>
      <c r="AC958">
        <v>0.20192307692307601</v>
      </c>
      <c r="AD958">
        <v>153</v>
      </c>
      <c r="AE958">
        <v>7</v>
      </c>
      <c r="AF958">
        <v>21.857142857142858</v>
      </c>
      <c r="AG958" s="3">
        <v>44742</v>
      </c>
    </row>
    <row r="959" spans="1:34" hidden="1" x14ac:dyDescent="0.25">
      <c r="A959" t="s">
        <v>7</v>
      </c>
      <c r="B959" t="s">
        <v>15</v>
      </c>
      <c r="C959" t="s">
        <v>249</v>
      </c>
      <c r="D959" t="s">
        <v>50</v>
      </c>
      <c r="E959">
        <v>502042</v>
      </c>
      <c r="F959" t="s">
        <v>51</v>
      </c>
      <c r="G959">
        <v>1.1005199999999999</v>
      </c>
      <c r="H959">
        <v>4</v>
      </c>
      <c r="I959" t="s">
        <v>125</v>
      </c>
      <c r="J959" t="s">
        <v>63</v>
      </c>
      <c r="K959">
        <v>647304</v>
      </c>
      <c r="M959">
        <v>102.039999999999</v>
      </c>
      <c r="N959">
        <v>200</v>
      </c>
      <c r="O959">
        <v>152</v>
      </c>
      <c r="P959">
        <v>5.921052631578947E-2</v>
      </c>
      <c r="Q959">
        <v>9</v>
      </c>
      <c r="R959">
        <v>102.179999999999</v>
      </c>
      <c r="S959">
        <v>140</v>
      </c>
      <c r="T959">
        <v>117</v>
      </c>
      <c r="U959" s="5">
        <v>6.8376068376068383E-2</v>
      </c>
      <c r="V959">
        <v>8</v>
      </c>
      <c r="W959">
        <v>0.32352941176470501</v>
      </c>
      <c r="X959">
        <v>0.13529411764705801</v>
      </c>
      <c r="Y959">
        <v>242</v>
      </c>
      <c r="Z959">
        <v>8</v>
      </c>
      <c r="AA959">
        <v>30.25</v>
      </c>
      <c r="AB959">
        <v>0.34848484848484801</v>
      </c>
      <c r="AC959">
        <v>0.15151515151515099</v>
      </c>
      <c r="AD959">
        <v>101</v>
      </c>
      <c r="AE959">
        <v>2</v>
      </c>
      <c r="AF959">
        <v>50.5</v>
      </c>
      <c r="AG959" s="3">
        <v>44742</v>
      </c>
    </row>
    <row r="960" spans="1:34" hidden="1" x14ac:dyDescent="0.25">
      <c r="A960" t="s">
        <v>22</v>
      </c>
      <c r="B960" t="s">
        <v>18</v>
      </c>
      <c r="C960" t="s">
        <v>258</v>
      </c>
      <c r="D960" t="s">
        <v>50</v>
      </c>
      <c r="E960">
        <v>661309</v>
      </c>
      <c r="F960" t="s">
        <v>51</v>
      </c>
      <c r="G960">
        <v>1.04</v>
      </c>
      <c r="H960">
        <v>1</v>
      </c>
      <c r="I960" t="s">
        <v>75</v>
      </c>
      <c r="J960" t="s">
        <v>50</v>
      </c>
      <c r="K960">
        <v>677594</v>
      </c>
      <c r="L960">
        <v>4.4000000000000004</v>
      </c>
      <c r="M960">
        <v>106.1</v>
      </c>
      <c r="N960">
        <v>313</v>
      </c>
      <c r="O960">
        <v>199</v>
      </c>
      <c r="P960">
        <v>6.030150753768844E-2</v>
      </c>
      <c r="Q960">
        <v>12</v>
      </c>
      <c r="R960">
        <v>105.8</v>
      </c>
      <c r="S960">
        <v>238</v>
      </c>
      <c r="T960">
        <v>154</v>
      </c>
      <c r="U960" s="5">
        <v>5.1948051948051951E-2</v>
      </c>
      <c r="V960">
        <v>8</v>
      </c>
      <c r="W960">
        <v>0.11764705882352899</v>
      </c>
      <c r="X960">
        <v>5.8823529411764698E-2</v>
      </c>
      <c r="Y960">
        <v>21</v>
      </c>
      <c r="Z960">
        <v>0</v>
      </c>
      <c r="AA960">
        <v>0</v>
      </c>
      <c r="AB960">
        <v>0.25</v>
      </c>
      <c r="AC960">
        <v>0.125</v>
      </c>
      <c r="AD960">
        <v>11</v>
      </c>
      <c r="AE960">
        <v>0</v>
      </c>
      <c r="AF960">
        <v>0</v>
      </c>
      <c r="AG960" s="3">
        <v>44742</v>
      </c>
      <c r="AH960">
        <v>1</v>
      </c>
    </row>
    <row r="961" spans="1:35" hidden="1" x14ac:dyDescent="0.25">
      <c r="A961" t="s">
        <v>10</v>
      </c>
      <c r="B961" t="s">
        <v>17</v>
      </c>
      <c r="C961" t="s">
        <v>250</v>
      </c>
      <c r="D961" t="s">
        <v>50</v>
      </c>
      <c r="E961">
        <v>622663</v>
      </c>
      <c r="F961" t="s">
        <v>51</v>
      </c>
      <c r="G961">
        <v>1.0625100000000001</v>
      </c>
      <c r="H961">
        <v>3</v>
      </c>
      <c r="I961" t="s">
        <v>68</v>
      </c>
      <c r="J961" t="s">
        <v>63</v>
      </c>
      <c r="K961">
        <v>663656</v>
      </c>
      <c r="M961">
        <v>102.1</v>
      </c>
      <c r="N961">
        <v>281</v>
      </c>
      <c r="O961">
        <v>197</v>
      </c>
      <c r="P961">
        <v>7.6142131979695438E-2</v>
      </c>
      <c r="Q961">
        <v>15</v>
      </c>
      <c r="R961">
        <v>102.1</v>
      </c>
      <c r="S961">
        <v>193</v>
      </c>
      <c r="T961">
        <v>130</v>
      </c>
      <c r="U961" s="5">
        <v>7.6923076923076927E-2</v>
      </c>
      <c r="V961">
        <v>10</v>
      </c>
      <c r="W961">
        <v>0.28176795580110497</v>
      </c>
      <c r="X961">
        <v>0.138121546961325</v>
      </c>
      <c r="Y961">
        <v>293</v>
      </c>
      <c r="Z961">
        <v>11</v>
      </c>
      <c r="AA961">
        <v>26.636363636363637</v>
      </c>
      <c r="AB961">
        <v>0.33707865168539303</v>
      </c>
      <c r="AC961">
        <v>0.19101123595505601</v>
      </c>
      <c r="AD961">
        <v>119</v>
      </c>
      <c r="AE961">
        <v>7</v>
      </c>
      <c r="AF961">
        <v>17</v>
      </c>
      <c r="AG961" s="3">
        <v>44742</v>
      </c>
    </row>
    <row r="962" spans="1:35" hidden="1" x14ac:dyDescent="0.25">
      <c r="A962" t="s">
        <v>21</v>
      </c>
      <c r="B962" t="s">
        <v>12</v>
      </c>
      <c r="C962" t="s">
        <v>257</v>
      </c>
      <c r="D962" t="s">
        <v>50</v>
      </c>
      <c r="E962">
        <v>669952</v>
      </c>
      <c r="F962" t="s">
        <v>61</v>
      </c>
      <c r="G962">
        <v>1.2971999999999999</v>
      </c>
      <c r="H962">
        <v>2</v>
      </c>
      <c r="I962" t="s">
        <v>144</v>
      </c>
      <c r="J962" t="s">
        <v>50</v>
      </c>
      <c r="K962">
        <v>592518</v>
      </c>
      <c r="M962">
        <v>105</v>
      </c>
      <c r="N962">
        <v>279</v>
      </c>
      <c r="O962">
        <v>207</v>
      </c>
      <c r="P962">
        <v>5.7971014492753624E-2</v>
      </c>
      <c r="Q962">
        <v>12</v>
      </c>
      <c r="R962">
        <v>104.38</v>
      </c>
      <c r="S962">
        <v>206</v>
      </c>
      <c r="T962">
        <v>147</v>
      </c>
      <c r="U962" s="5">
        <v>4.0816326530612242E-2</v>
      </c>
      <c r="V962">
        <v>6</v>
      </c>
      <c r="W962">
        <v>0.27710843373493899</v>
      </c>
      <c r="X962">
        <v>0.120481927710843</v>
      </c>
      <c r="Y962">
        <v>125</v>
      </c>
      <c r="Z962">
        <v>4</v>
      </c>
      <c r="AA962">
        <v>31.25</v>
      </c>
      <c r="AB962">
        <v>0.340425531914893</v>
      </c>
      <c r="AC962">
        <v>0.14893617021276501</v>
      </c>
      <c r="AD962">
        <v>73</v>
      </c>
      <c r="AE962">
        <v>2</v>
      </c>
      <c r="AF962">
        <v>36.5</v>
      </c>
      <c r="AG962" s="3">
        <v>44742</v>
      </c>
    </row>
    <row r="963" spans="1:35" hidden="1" x14ac:dyDescent="0.25">
      <c r="A963" t="s">
        <v>1</v>
      </c>
      <c r="B963" t="s">
        <v>19</v>
      </c>
      <c r="C963" t="s">
        <v>247</v>
      </c>
      <c r="D963" t="s">
        <v>50</v>
      </c>
      <c r="E963">
        <v>605400</v>
      </c>
      <c r="F963" t="s">
        <v>61</v>
      </c>
      <c r="G963">
        <v>1.18706</v>
      </c>
      <c r="H963">
        <v>5</v>
      </c>
      <c r="I963" t="s">
        <v>55</v>
      </c>
      <c r="J963" t="s">
        <v>50</v>
      </c>
      <c r="K963">
        <v>542303</v>
      </c>
      <c r="M963">
        <v>104.5</v>
      </c>
      <c r="N963">
        <v>305</v>
      </c>
      <c r="O963">
        <v>212</v>
      </c>
      <c r="P963">
        <v>6.6037735849056603E-2</v>
      </c>
      <c r="Q963">
        <v>14</v>
      </c>
      <c r="R963">
        <v>104.92</v>
      </c>
      <c r="S963">
        <v>216</v>
      </c>
      <c r="T963">
        <v>155</v>
      </c>
      <c r="U963" s="5">
        <v>8.387096774193549E-2</v>
      </c>
      <c r="V963">
        <v>13</v>
      </c>
      <c r="W963">
        <v>0.28163265306122398</v>
      </c>
      <c r="X963">
        <v>0.130612244897959</v>
      </c>
      <c r="Y963">
        <v>372</v>
      </c>
      <c r="Z963">
        <v>10</v>
      </c>
      <c r="AA963">
        <v>37.200000000000003</v>
      </c>
      <c r="AB963">
        <v>0.25757575757575701</v>
      </c>
      <c r="AC963">
        <v>0.15151515151515099</v>
      </c>
      <c r="AD963">
        <v>195</v>
      </c>
      <c r="AE963">
        <v>7</v>
      </c>
      <c r="AF963">
        <v>27.857142857142858</v>
      </c>
      <c r="AG963" s="3">
        <v>44742</v>
      </c>
    </row>
    <row r="964" spans="1:35" hidden="1" x14ac:dyDescent="0.25">
      <c r="A964" t="s">
        <v>27</v>
      </c>
      <c r="B964" t="s">
        <v>25</v>
      </c>
      <c r="C964" t="s">
        <v>260</v>
      </c>
      <c r="D964" t="s">
        <v>50</v>
      </c>
      <c r="E964">
        <v>605538</v>
      </c>
      <c r="F964" t="s">
        <v>51</v>
      </c>
      <c r="G964">
        <v>1.0879000000000001</v>
      </c>
      <c r="H964">
        <v>7</v>
      </c>
      <c r="I964" t="s">
        <v>226</v>
      </c>
      <c r="J964" t="s">
        <v>50</v>
      </c>
      <c r="K964">
        <v>656305</v>
      </c>
      <c r="M964">
        <v>104.28</v>
      </c>
      <c r="N964">
        <v>277</v>
      </c>
      <c r="O964">
        <v>180</v>
      </c>
      <c r="P964">
        <v>6.1111111111111109E-2</v>
      </c>
      <c r="Q964">
        <v>11</v>
      </c>
      <c r="R964">
        <v>104.38</v>
      </c>
      <c r="S964">
        <v>231</v>
      </c>
      <c r="T964">
        <v>142</v>
      </c>
      <c r="U964" s="5">
        <v>6.3380281690140844E-2</v>
      </c>
      <c r="V964">
        <v>9</v>
      </c>
      <c r="W964">
        <v>0.419047619047619</v>
      </c>
      <c r="X964">
        <v>0.19047619047618999</v>
      </c>
      <c r="Y964">
        <v>144</v>
      </c>
      <c r="Z964">
        <v>6</v>
      </c>
      <c r="AA964">
        <v>24</v>
      </c>
      <c r="AB964">
        <v>0.36065573770491799</v>
      </c>
      <c r="AC964">
        <v>0.18032786885245899</v>
      </c>
      <c r="AD964">
        <v>79</v>
      </c>
      <c r="AE964">
        <v>5</v>
      </c>
      <c r="AF964">
        <v>15.8</v>
      </c>
      <c r="AG964" s="3">
        <v>44742</v>
      </c>
    </row>
    <row r="965" spans="1:35" hidden="1" x14ac:dyDescent="0.25">
      <c r="A965" t="s">
        <v>1</v>
      </c>
      <c r="B965" t="s">
        <v>19</v>
      </c>
      <c r="C965" t="s">
        <v>247</v>
      </c>
      <c r="D965" t="s">
        <v>50</v>
      </c>
      <c r="E965">
        <v>605400</v>
      </c>
      <c r="F965" t="s">
        <v>61</v>
      </c>
      <c r="G965">
        <v>1.1286799999999999</v>
      </c>
      <c r="H965">
        <v>3</v>
      </c>
      <c r="I965" t="s">
        <v>88</v>
      </c>
      <c r="J965" t="s">
        <v>63</v>
      </c>
      <c r="K965">
        <v>621566</v>
      </c>
      <c r="M965">
        <v>105.32</v>
      </c>
      <c r="N965">
        <v>332</v>
      </c>
      <c r="O965">
        <v>218</v>
      </c>
      <c r="P965">
        <v>5.5045871559633031E-2</v>
      </c>
      <c r="Q965">
        <v>12</v>
      </c>
      <c r="R965">
        <v>106.34</v>
      </c>
      <c r="S965">
        <v>218</v>
      </c>
      <c r="T965">
        <v>145</v>
      </c>
      <c r="U965" s="5">
        <v>6.8965517241379309E-2</v>
      </c>
      <c r="V965">
        <v>10</v>
      </c>
      <c r="W965">
        <v>0.28163265306122398</v>
      </c>
      <c r="X965">
        <v>0.130612244897959</v>
      </c>
      <c r="Y965">
        <v>372</v>
      </c>
      <c r="Z965">
        <v>10</v>
      </c>
      <c r="AA965">
        <v>37.200000000000003</v>
      </c>
      <c r="AB965">
        <v>0.30973451327433599</v>
      </c>
      <c r="AC965">
        <v>0.106194690265486</v>
      </c>
      <c r="AD965">
        <v>177</v>
      </c>
      <c r="AE965">
        <v>3</v>
      </c>
      <c r="AF965">
        <v>59</v>
      </c>
      <c r="AG965" s="3">
        <v>44742</v>
      </c>
    </row>
    <row r="966" spans="1:35" hidden="1" x14ac:dyDescent="0.25">
      <c r="A966" t="s">
        <v>19</v>
      </c>
      <c r="B966" t="s">
        <v>1</v>
      </c>
      <c r="C966" t="s">
        <v>49</v>
      </c>
      <c r="D966" t="s">
        <v>50</v>
      </c>
      <c r="E966">
        <v>666120</v>
      </c>
      <c r="F966" t="s">
        <v>51</v>
      </c>
      <c r="G966">
        <v>1.18706</v>
      </c>
      <c r="H966">
        <v>9</v>
      </c>
      <c r="I966" t="s">
        <v>188</v>
      </c>
      <c r="J966" t="s">
        <v>50</v>
      </c>
      <c r="K966">
        <v>663837</v>
      </c>
      <c r="M966">
        <v>103</v>
      </c>
      <c r="N966">
        <v>102</v>
      </c>
      <c r="O966">
        <v>73</v>
      </c>
      <c r="P966">
        <v>4.1095890410958902E-2</v>
      </c>
      <c r="Q966">
        <v>3</v>
      </c>
      <c r="R966">
        <v>104.56</v>
      </c>
      <c r="S966">
        <v>53</v>
      </c>
      <c r="T966">
        <v>39</v>
      </c>
      <c r="U966" s="5">
        <v>5.128205128205128E-2</v>
      </c>
      <c r="V966">
        <v>2</v>
      </c>
      <c r="W966">
        <v>0.22727272727272699</v>
      </c>
      <c r="X966">
        <v>0.1</v>
      </c>
      <c r="Y966">
        <v>322</v>
      </c>
      <c r="Z966">
        <v>9</v>
      </c>
      <c r="AA966">
        <v>35.777777777777779</v>
      </c>
      <c r="AB966">
        <v>0.229007633587786</v>
      </c>
      <c r="AC966">
        <v>0.106870229007633</v>
      </c>
      <c r="AD966">
        <v>184</v>
      </c>
      <c r="AE966">
        <v>7</v>
      </c>
      <c r="AF966">
        <v>26.285714285714285</v>
      </c>
      <c r="AG966" s="3">
        <v>44742</v>
      </c>
    </row>
    <row r="967" spans="1:35" hidden="1" x14ac:dyDescent="0.25">
      <c r="A967" t="s">
        <v>15</v>
      </c>
      <c r="B967" t="s">
        <v>7</v>
      </c>
      <c r="C967" t="s">
        <v>253</v>
      </c>
      <c r="D967" t="s">
        <v>50</v>
      </c>
      <c r="E967">
        <v>669456</v>
      </c>
      <c r="F967" t="s">
        <v>61</v>
      </c>
      <c r="G967">
        <v>1.1005199999999999</v>
      </c>
      <c r="H967">
        <v>4</v>
      </c>
      <c r="I967" t="s">
        <v>99</v>
      </c>
      <c r="J967" t="s">
        <v>63</v>
      </c>
      <c r="K967">
        <v>596146</v>
      </c>
      <c r="M967">
        <v>102.72</v>
      </c>
      <c r="N967">
        <v>270</v>
      </c>
      <c r="O967">
        <v>193</v>
      </c>
      <c r="P967">
        <v>4.145077720207254E-2</v>
      </c>
      <c r="Q967">
        <v>8</v>
      </c>
      <c r="R967">
        <v>103.3</v>
      </c>
      <c r="S967">
        <v>194</v>
      </c>
      <c r="T967">
        <v>136</v>
      </c>
      <c r="U967" s="5">
        <v>5.1470588235294115E-2</v>
      </c>
      <c r="V967">
        <v>7</v>
      </c>
      <c r="W967">
        <v>0.23829787234042499</v>
      </c>
      <c r="X967">
        <v>0.102127659574468</v>
      </c>
      <c r="Y967">
        <v>344</v>
      </c>
      <c r="Z967">
        <v>7</v>
      </c>
      <c r="AA967">
        <v>49.142857142857146</v>
      </c>
      <c r="AB967">
        <v>0.32608695652173902</v>
      </c>
      <c r="AC967">
        <v>0.141304347826086</v>
      </c>
      <c r="AD967">
        <v>143</v>
      </c>
      <c r="AE967">
        <v>3</v>
      </c>
      <c r="AF967">
        <v>47.666666666666664</v>
      </c>
      <c r="AG967" s="3">
        <v>44742</v>
      </c>
    </row>
    <row r="968" spans="1:35" hidden="1" x14ac:dyDescent="0.25">
      <c r="A968" t="s">
        <v>1</v>
      </c>
      <c r="B968" t="s">
        <v>19</v>
      </c>
      <c r="C968" t="s">
        <v>247</v>
      </c>
      <c r="D968" t="s">
        <v>50</v>
      </c>
      <c r="E968">
        <v>605400</v>
      </c>
      <c r="F968" t="s">
        <v>61</v>
      </c>
      <c r="G968">
        <v>1.1286799999999999</v>
      </c>
      <c r="H968">
        <v>9</v>
      </c>
      <c r="I968" t="s">
        <v>220</v>
      </c>
      <c r="J968" t="s">
        <v>63</v>
      </c>
      <c r="K968">
        <v>671739</v>
      </c>
      <c r="M968">
        <v>101.8</v>
      </c>
      <c r="N968">
        <v>114</v>
      </c>
      <c r="O968">
        <v>82</v>
      </c>
      <c r="P968">
        <v>3.6585365853658534E-2</v>
      </c>
      <c r="Q968">
        <v>3</v>
      </c>
      <c r="R968">
        <v>102.9</v>
      </c>
      <c r="S968">
        <v>76</v>
      </c>
      <c r="T968">
        <v>57</v>
      </c>
      <c r="U968" s="5">
        <v>5.2631578947368418E-2</v>
      </c>
      <c r="V968">
        <v>3</v>
      </c>
      <c r="W968">
        <v>0.28163265306122398</v>
      </c>
      <c r="X968">
        <v>0.130612244897959</v>
      </c>
      <c r="Y968">
        <v>372</v>
      </c>
      <c r="Z968">
        <v>10</v>
      </c>
      <c r="AA968">
        <v>37.200000000000003</v>
      </c>
      <c r="AB968">
        <v>0.30973451327433599</v>
      </c>
      <c r="AC968">
        <v>0.106194690265486</v>
      </c>
      <c r="AD968">
        <v>177</v>
      </c>
      <c r="AE968">
        <v>3</v>
      </c>
      <c r="AF968">
        <v>59</v>
      </c>
      <c r="AG968" s="3">
        <v>44742</v>
      </c>
    </row>
    <row r="969" spans="1:35" hidden="1" x14ac:dyDescent="0.25">
      <c r="A969" t="s">
        <v>1</v>
      </c>
      <c r="B969" t="s">
        <v>19</v>
      </c>
      <c r="C969" t="s">
        <v>247</v>
      </c>
      <c r="D969" t="s">
        <v>50</v>
      </c>
      <c r="E969">
        <v>605400</v>
      </c>
      <c r="F969" t="s">
        <v>61</v>
      </c>
      <c r="G969">
        <v>1.18706</v>
      </c>
      <c r="H969">
        <v>8</v>
      </c>
      <c r="I969" t="s">
        <v>229</v>
      </c>
      <c r="J969" t="s">
        <v>50</v>
      </c>
      <c r="K969">
        <v>606115</v>
      </c>
      <c r="M969">
        <v>102.4</v>
      </c>
      <c r="N969">
        <v>106</v>
      </c>
      <c r="O969">
        <v>72</v>
      </c>
      <c r="P969">
        <v>4.1666666666666664E-2</v>
      </c>
      <c r="Q969">
        <v>3</v>
      </c>
      <c r="R969">
        <v>102.78</v>
      </c>
      <c r="S969">
        <v>74</v>
      </c>
      <c r="T969">
        <v>50</v>
      </c>
      <c r="U969" s="5">
        <v>0.06</v>
      </c>
      <c r="V969">
        <v>3</v>
      </c>
      <c r="W969">
        <v>0.28163265306122398</v>
      </c>
      <c r="X969">
        <v>0.130612244897959</v>
      </c>
      <c r="Y969">
        <v>372</v>
      </c>
      <c r="Z969">
        <v>10</v>
      </c>
      <c r="AA969">
        <v>37.200000000000003</v>
      </c>
      <c r="AB969">
        <v>0.25757575757575701</v>
      </c>
      <c r="AC969">
        <v>0.15151515151515099</v>
      </c>
      <c r="AD969">
        <v>195</v>
      </c>
      <c r="AE969">
        <v>7</v>
      </c>
      <c r="AF969">
        <v>27.857142857142858</v>
      </c>
      <c r="AG969" s="3">
        <v>44742</v>
      </c>
    </row>
    <row r="970" spans="1:35" hidden="1" x14ac:dyDescent="0.25">
      <c r="A970" t="s">
        <v>4</v>
      </c>
      <c r="B970" t="s">
        <v>6</v>
      </c>
      <c r="C970" t="s">
        <v>248</v>
      </c>
      <c r="D970" t="s">
        <v>50</v>
      </c>
      <c r="E970">
        <v>668933</v>
      </c>
      <c r="F970" t="s">
        <v>51</v>
      </c>
      <c r="G970">
        <v>1.57094</v>
      </c>
      <c r="H970">
        <v>4</v>
      </c>
      <c r="I970" t="s">
        <v>205</v>
      </c>
      <c r="J970" t="s">
        <v>50</v>
      </c>
      <c r="K970">
        <v>621550</v>
      </c>
      <c r="L970">
        <v>2.2000000000000002</v>
      </c>
      <c r="M970">
        <v>104.8</v>
      </c>
      <c r="N970">
        <v>285</v>
      </c>
      <c r="O970">
        <v>155</v>
      </c>
      <c r="P970">
        <v>9.0322580645161285E-2</v>
      </c>
      <c r="Q970">
        <v>14</v>
      </c>
      <c r="R970">
        <v>104.539999999999</v>
      </c>
      <c r="S970">
        <v>212</v>
      </c>
      <c r="T970">
        <v>113</v>
      </c>
      <c r="U970" s="5">
        <v>8.8495575221238937E-2</v>
      </c>
      <c r="V970">
        <v>10</v>
      </c>
      <c r="W970">
        <v>0.18518518518518501</v>
      </c>
      <c r="X970">
        <v>8.1481481481481405E-2</v>
      </c>
      <c r="Y970">
        <v>171</v>
      </c>
      <c r="Z970">
        <v>4</v>
      </c>
      <c r="AA970">
        <v>42.75</v>
      </c>
      <c r="AB970">
        <v>0.27419354838709598</v>
      </c>
      <c r="AC970">
        <v>0.12903225806451599</v>
      </c>
      <c r="AD970">
        <v>78</v>
      </c>
      <c r="AE970">
        <v>3</v>
      </c>
      <c r="AF970">
        <v>26</v>
      </c>
      <c r="AG970" s="3">
        <v>44742</v>
      </c>
      <c r="AH970">
        <v>1</v>
      </c>
      <c r="AI970" t="s">
        <v>416</v>
      </c>
    </row>
    <row r="971" spans="1:35" hidden="1" x14ac:dyDescent="0.25">
      <c r="A971" t="s">
        <v>25</v>
      </c>
      <c r="B971" t="s">
        <v>27</v>
      </c>
      <c r="C971" t="s">
        <v>259</v>
      </c>
      <c r="D971" t="s">
        <v>63</v>
      </c>
      <c r="E971">
        <v>579328</v>
      </c>
      <c r="F971" t="s">
        <v>61</v>
      </c>
      <c r="G971">
        <v>1.0879000000000001</v>
      </c>
      <c r="H971">
        <v>4</v>
      </c>
      <c r="I971" t="s">
        <v>81</v>
      </c>
      <c r="J971" t="s">
        <v>50</v>
      </c>
      <c r="K971">
        <v>668227</v>
      </c>
      <c r="M971">
        <v>103.4</v>
      </c>
      <c r="N971">
        <v>298</v>
      </c>
      <c r="O971">
        <v>205</v>
      </c>
      <c r="P971">
        <v>3.4146341463414637E-2</v>
      </c>
      <c r="Q971">
        <v>7</v>
      </c>
      <c r="R971">
        <v>103.28</v>
      </c>
      <c r="S971">
        <v>63</v>
      </c>
      <c r="T971">
        <v>48</v>
      </c>
      <c r="U971" s="5">
        <v>2.0833333333333332E-2</v>
      </c>
      <c r="V971">
        <v>1</v>
      </c>
      <c r="W971">
        <v>0.253246753246753</v>
      </c>
      <c r="X971">
        <v>0.18831168831168801</v>
      </c>
      <c r="Y971">
        <v>258</v>
      </c>
      <c r="Z971">
        <v>13</v>
      </c>
      <c r="AA971">
        <v>19.846153846153847</v>
      </c>
      <c r="AB971">
        <v>0.25862068965517199</v>
      </c>
      <c r="AC971">
        <v>0.18965517241379301</v>
      </c>
      <c r="AD971">
        <v>204</v>
      </c>
      <c r="AE971">
        <v>11</v>
      </c>
      <c r="AF971">
        <v>18.545454545454547</v>
      </c>
      <c r="AG971" s="3">
        <v>44742</v>
      </c>
    </row>
    <row r="972" spans="1:35" hidden="1" x14ac:dyDescent="0.25">
      <c r="A972" t="s">
        <v>19</v>
      </c>
      <c r="B972" t="s">
        <v>1</v>
      </c>
      <c r="C972" t="s">
        <v>49</v>
      </c>
      <c r="D972" t="s">
        <v>50</v>
      </c>
      <c r="E972">
        <v>666120</v>
      </c>
      <c r="F972" t="s">
        <v>51</v>
      </c>
      <c r="G972">
        <v>1.18706</v>
      </c>
      <c r="H972">
        <v>2</v>
      </c>
      <c r="I972" t="s">
        <v>159</v>
      </c>
      <c r="J972" t="s">
        <v>50</v>
      </c>
      <c r="K972">
        <v>656555</v>
      </c>
      <c r="L972">
        <v>2.5499999999999998</v>
      </c>
      <c r="M972">
        <v>102.5</v>
      </c>
      <c r="N972">
        <v>320</v>
      </c>
      <c r="O972">
        <v>200</v>
      </c>
      <c r="P972">
        <v>7.0000000000000007E-2</v>
      </c>
      <c r="Q972">
        <v>14</v>
      </c>
      <c r="R972">
        <v>102.06</v>
      </c>
      <c r="S972">
        <v>229</v>
      </c>
      <c r="T972">
        <v>145</v>
      </c>
      <c r="U972" s="5">
        <v>6.2068965517241378E-2</v>
      </c>
      <c r="V972">
        <v>9</v>
      </c>
      <c r="W972">
        <v>0.22727272727272699</v>
      </c>
      <c r="X972">
        <v>0.1</v>
      </c>
      <c r="Y972">
        <v>322</v>
      </c>
      <c r="Z972">
        <v>9</v>
      </c>
      <c r="AA972">
        <v>35.777777777777779</v>
      </c>
      <c r="AB972">
        <v>0.229007633587786</v>
      </c>
      <c r="AC972">
        <v>0.106870229007633</v>
      </c>
      <c r="AD972">
        <v>184</v>
      </c>
      <c r="AE972">
        <v>7</v>
      </c>
      <c r="AF972">
        <v>26.285714285714285</v>
      </c>
      <c r="AG972" s="3">
        <v>44742</v>
      </c>
      <c r="AH972">
        <v>1</v>
      </c>
    </row>
    <row r="973" spans="1:35" hidden="1" x14ac:dyDescent="0.25">
      <c r="A973" t="s">
        <v>14</v>
      </c>
      <c r="B973" t="s">
        <v>20</v>
      </c>
      <c r="C973" t="s">
        <v>252</v>
      </c>
      <c r="D973" t="s">
        <v>50</v>
      </c>
      <c r="E973">
        <v>664141</v>
      </c>
      <c r="F973" t="s">
        <v>61</v>
      </c>
      <c r="G973">
        <v>0.97184999999999999</v>
      </c>
      <c r="H973">
        <v>3</v>
      </c>
      <c r="I973" t="s">
        <v>182</v>
      </c>
      <c r="J973" t="s">
        <v>63</v>
      </c>
      <c r="K973">
        <v>642133</v>
      </c>
      <c r="M973">
        <v>103.96</v>
      </c>
      <c r="N973">
        <v>276</v>
      </c>
      <c r="O973">
        <v>193</v>
      </c>
      <c r="P973">
        <v>7.7720207253886009E-2</v>
      </c>
      <c r="Q973">
        <v>15</v>
      </c>
      <c r="R973">
        <v>104.86</v>
      </c>
      <c r="S973">
        <v>211</v>
      </c>
      <c r="T973">
        <v>153</v>
      </c>
      <c r="U973" s="5">
        <v>8.4967320261437912E-2</v>
      </c>
      <c r="V973">
        <v>13</v>
      </c>
      <c r="W973">
        <v>0.248927038626609</v>
      </c>
      <c r="X973">
        <v>0.120171673819742</v>
      </c>
      <c r="Y973">
        <v>345</v>
      </c>
      <c r="Z973">
        <v>9</v>
      </c>
      <c r="AA973">
        <v>38.333333333333336</v>
      </c>
      <c r="AB973">
        <v>0.32432432432432401</v>
      </c>
      <c r="AC973">
        <v>0.144144144144144</v>
      </c>
      <c r="AD973">
        <v>169</v>
      </c>
      <c r="AE973">
        <v>5</v>
      </c>
      <c r="AF973">
        <v>33.799999999999997</v>
      </c>
      <c r="AG973" s="3">
        <v>44742</v>
      </c>
    </row>
    <row r="974" spans="1:35" hidden="1" x14ac:dyDescent="0.25">
      <c r="A974" t="s">
        <v>18</v>
      </c>
      <c r="B974" t="s">
        <v>22</v>
      </c>
      <c r="C974" t="s">
        <v>74</v>
      </c>
      <c r="D974" t="s">
        <v>50</v>
      </c>
      <c r="E974">
        <v>669302</v>
      </c>
      <c r="F974" t="s">
        <v>61</v>
      </c>
      <c r="G974">
        <v>1.04</v>
      </c>
      <c r="H974">
        <v>5</v>
      </c>
      <c r="I974" t="s">
        <v>106</v>
      </c>
      <c r="J974" t="s">
        <v>50</v>
      </c>
      <c r="K974">
        <v>669221</v>
      </c>
      <c r="M974">
        <v>102.22</v>
      </c>
      <c r="N974">
        <v>274</v>
      </c>
      <c r="O974">
        <v>181</v>
      </c>
      <c r="P974">
        <v>4.4198895027624308E-2</v>
      </c>
      <c r="Q974">
        <v>8</v>
      </c>
      <c r="R974">
        <v>102.42</v>
      </c>
      <c r="S974">
        <v>190</v>
      </c>
      <c r="T974">
        <v>133</v>
      </c>
      <c r="U974" s="5">
        <v>3.007518796992481E-2</v>
      </c>
      <c r="V974">
        <v>4</v>
      </c>
      <c r="W974">
        <v>0.27916666666666601</v>
      </c>
      <c r="X974">
        <v>0.133333333333333</v>
      </c>
      <c r="Y974">
        <v>356</v>
      </c>
      <c r="Z974">
        <v>8</v>
      </c>
      <c r="AA974">
        <v>44.5</v>
      </c>
      <c r="AB974">
        <v>0.290780141843971</v>
      </c>
      <c r="AC974">
        <v>0.14184397163120499</v>
      </c>
      <c r="AD974">
        <v>199</v>
      </c>
      <c r="AE974">
        <v>6</v>
      </c>
      <c r="AF974">
        <v>33.166666666666664</v>
      </c>
      <c r="AG974" s="3">
        <v>44742</v>
      </c>
    </row>
    <row r="975" spans="1:35" hidden="1" x14ac:dyDescent="0.25">
      <c r="A975" t="s">
        <v>18</v>
      </c>
      <c r="B975" t="s">
        <v>22</v>
      </c>
      <c r="C975" t="s">
        <v>74</v>
      </c>
      <c r="D975" t="s">
        <v>50</v>
      </c>
      <c r="E975">
        <v>669302</v>
      </c>
      <c r="F975" t="s">
        <v>61</v>
      </c>
      <c r="G975">
        <v>1.04</v>
      </c>
      <c r="H975">
        <v>4</v>
      </c>
      <c r="I975" t="s">
        <v>230</v>
      </c>
      <c r="J975" t="s">
        <v>50</v>
      </c>
      <c r="K975">
        <v>572039</v>
      </c>
      <c r="M975">
        <v>101.56</v>
      </c>
      <c r="N975">
        <v>53</v>
      </c>
      <c r="O975">
        <v>34</v>
      </c>
      <c r="P975">
        <v>2.9411764705882353E-2</v>
      </c>
      <c r="Q975">
        <v>1</v>
      </c>
      <c r="R975">
        <v>102.259999999999</v>
      </c>
      <c r="S975">
        <v>33</v>
      </c>
      <c r="T975">
        <v>23</v>
      </c>
      <c r="U975" s="5">
        <v>4.3478260869565216E-2</v>
      </c>
      <c r="V975">
        <v>1</v>
      </c>
      <c r="W975">
        <v>0.27916666666666601</v>
      </c>
      <c r="X975">
        <v>0.133333333333333</v>
      </c>
      <c r="Y975">
        <v>356</v>
      </c>
      <c r="Z975">
        <v>8</v>
      </c>
      <c r="AA975">
        <v>44.5</v>
      </c>
      <c r="AB975">
        <v>0.290780141843971</v>
      </c>
      <c r="AC975">
        <v>0.14184397163120499</v>
      </c>
      <c r="AD975">
        <v>199</v>
      </c>
      <c r="AE975">
        <v>6</v>
      </c>
      <c r="AF975">
        <v>33.166666666666664</v>
      </c>
      <c r="AG975" s="3">
        <v>44742</v>
      </c>
    </row>
    <row r="976" spans="1:35" hidden="1" x14ac:dyDescent="0.25">
      <c r="A976" t="s">
        <v>27</v>
      </c>
      <c r="B976" t="s">
        <v>25</v>
      </c>
      <c r="C976" t="s">
        <v>260</v>
      </c>
      <c r="D976" t="s">
        <v>50</v>
      </c>
      <c r="E976">
        <v>605538</v>
      </c>
      <c r="F976" t="s">
        <v>51</v>
      </c>
      <c r="G976">
        <v>1.0879000000000001</v>
      </c>
      <c r="H976">
        <v>5</v>
      </c>
      <c r="I976" t="s">
        <v>168</v>
      </c>
      <c r="J976" t="s">
        <v>50</v>
      </c>
      <c r="K976">
        <v>606192</v>
      </c>
      <c r="L976">
        <v>2.85</v>
      </c>
      <c r="M976">
        <v>104.06</v>
      </c>
      <c r="N976">
        <v>208</v>
      </c>
      <c r="O976">
        <v>137</v>
      </c>
      <c r="P976">
        <v>5.1094890510948905E-2</v>
      </c>
      <c r="Q976">
        <v>7</v>
      </c>
      <c r="R976">
        <v>103.6</v>
      </c>
      <c r="S976">
        <v>176</v>
      </c>
      <c r="T976">
        <v>114</v>
      </c>
      <c r="U976" s="5">
        <v>4.3859649122807015E-2</v>
      </c>
      <c r="V976">
        <v>5</v>
      </c>
      <c r="W976">
        <v>0.419047619047619</v>
      </c>
      <c r="X976">
        <v>0.19047619047618999</v>
      </c>
      <c r="Y976">
        <v>144</v>
      </c>
      <c r="Z976">
        <v>6</v>
      </c>
      <c r="AA976">
        <v>24</v>
      </c>
      <c r="AB976">
        <v>0.36065573770491799</v>
      </c>
      <c r="AC976">
        <v>0.18032786885245899</v>
      </c>
      <c r="AD976">
        <v>79</v>
      </c>
      <c r="AE976">
        <v>5</v>
      </c>
      <c r="AF976">
        <v>15.8</v>
      </c>
      <c r="AG976" s="3">
        <v>44742</v>
      </c>
      <c r="AH976">
        <v>1</v>
      </c>
    </row>
    <row r="977" spans="1:34" hidden="1" x14ac:dyDescent="0.25">
      <c r="A977" t="s">
        <v>12</v>
      </c>
      <c r="B977" t="s">
        <v>21</v>
      </c>
      <c r="C977" t="s">
        <v>251</v>
      </c>
      <c r="D977" t="s">
        <v>50</v>
      </c>
      <c r="E977">
        <v>605397</v>
      </c>
      <c r="F977" t="s">
        <v>51</v>
      </c>
      <c r="G977">
        <v>1.2971999999999999</v>
      </c>
      <c r="H977">
        <v>1</v>
      </c>
      <c r="I977" t="s">
        <v>93</v>
      </c>
      <c r="J977" t="s">
        <v>50</v>
      </c>
      <c r="K977">
        <v>607208</v>
      </c>
      <c r="M977">
        <v>102.7</v>
      </c>
      <c r="N977">
        <v>326</v>
      </c>
      <c r="O977">
        <v>240</v>
      </c>
      <c r="P977">
        <v>4.583333333333333E-2</v>
      </c>
      <c r="Q977">
        <v>11</v>
      </c>
      <c r="R977">
        <v>102.7</v>
      </c>
      <c r="S977">
        <v>239</v>
      </c>
      <c r="T977">
        <v>175</v>
      </c>
      <c r="U977" s="5">
        <v>4.5714285714285714E-2</v>
      </c>
      <c r="V977">
        <v>8</v>
      </c>
      <c r="W977">
        <v>0.18777292576419199</v>
      </c>
      <c r="X977">
        <v>8.2969432314410396E-2</v>
      </c>
      <c r="Y977">
        <v>333</v>
      </c>
      <c r="Z977">
        <v>7</v>
      </c>
      <c r="AA977">
        <v>47.571428571428569</v>
      </c>
      <c r="AB977">
        <v>0.19819819819819801</v>
      </c>
      <c r="AC977">
        <v>0.108108108108108</v>
      </c>
      <c r="AD977">
        <v>153</v>
      </c>
      <c r="AE977">
        <v>4</v>
      </c>
      <c r="AF977">
        <v>38.25</v>
      </c>
      <c r="AG977" s="3">
        <v>44742</v>
      </c>
    </row>
    <row r="978" spans="1:34" hidden="1" x14ac:dyDescent="0.25">
      <c r="A978" t="s">
        <v>27</v>
      </c>
      <c r="B978" t="s">
        <v>25</v>
      </c>
      <c r="C978" t="s">
        <v>260</v>
      </c>
      <c r="D978" t="s">
        <v>50</v>
      </c>
      <c r="E978">
        <v>605538</v>
      </c>
      <c r="F978" t="s">
        <v>51</v>
      </c>
      <c r="G978">
        <v>1.0879000000000001</v>
      </c>
      <c r="H978">
        <v>3</v>
      </c>
      <c r="I978" t="s">
        <v>166</v>
      </c>
      <c r="J978" t="s">
        <v>50</v>
      </c>
      <c r="K978">
        <v>665489</v>
      </c>
      <c r="M978">
        <v>108.12</v>
      </c>
      <c r="N978">
        <v>317</v>
      </c>
      <c r="O978">
        <v>222</v>
      </c>
      <c r="P978">
        <v>8.1081081081081086E-2</v>
      </c>
      <c r="Q978">
        <v>18</v>
      </c>
      <c r="R978">
        <v>107.78</v>
      </c>
      <c r="S978">
        <v>272</v>
      </c>
      <c r="T978">
        <v>187</v>
      </c>
      <c r="U978" s="5">
        <v>7.4866310160427801E-2</v>
      </c>
      <c r="V978">
        <v>14</v>
      </c>
      <c r="W978">
        <v>0.419047619047619</v>
      </c>
      <c r="X978">
        <v>0.19047619047618999</v>
      </c>
      <c r="Y978">
        <v>144</v>
      </c>
      <c r="Z978">
        <v>6</v>
      </c>
      <c r="AA978">
        <v>24</v>
      </c>
      <c r="AB978">
        <v>0.36065573770491799</v>
      </c>
      <c r="AC978">
        <v>0.18032786885245899</v>
      </c>
      <c r="AD978">
        <v>79</v>
      </c>
      <c r="AE978">
        <v>5</v>
      </c>
      <c r="AF978">
        <v>15.8</v>
      </c>
      <c r="AG978" s="3">
        <v>44742</v>
      </c>
    </row>
    <row r="979" spans="1:34" hidden="1" x14ac:dyDescent="0.25">
      <c r="A979" t="s">
        <v>1</v>
      </c>
      <c r="B979" t="s">
        <v>19</v>
      </c>
      <c r="C979" t="s">
        <v>247</v>
      </c>
      <c r="D979" t="s">
        <v>50</v>
      </c>
      <c r="E979">
        <v>605400</v>
      </c>
      <c r="F979" t="s">
        <v>61</v>
      </c>
      <c r="G979">
        <v>1.18706</v>
      </c>
      <c r="H979">
        <v>6</v>
      </c>
      <c r="I979" t="s">
        <v>228</v>
      </c>
      <c r="J979" t="s">
        <v>50</v>
      </c>
      <c r="K979">
        <v>661388</v>
      </c>
      <c r="M979">
        <v>104.82</v>
      </c>
      <c r="N979">
        <v>136</v>
      </c>
      <c r="O979">
        <v>85</v>
      </c>
      <c r="P979">
        <v>0.10588235294117647</v>
      </c>
      <c r="Q979">
        <v>9</v>
      </c>
      <c r="R979">
        <v>104.04</v>
      </c>
      <c r="S979">
        <v>86</v>
      </c>
      <c r="T979">
        <v>53</v>
      </c>
      <c r="U979" s="5">
        <v>0.11320754716981132</v>
      </c>
      <c r="V979">
        <v>6</v>
      </c>
      <c r="W979">
        <v>0.28163265306122398</v>
      </c>
      <c r="X979">
        <v>0.130612244897959</v>
      </c>
      <c r="Y979">
        <v>372</v>
      </c>
      <c r="Z979">
        <v>10</v>
      </c>
      <c r="AA979">
        <v>37.200000000000003</v>
      </c>
      <c r="AB979">
        <v>0.25757575757575701</v>
      </c>
      <c r="AC979">
        <v>0.15151515151515099</v>
      </c>
      <c r="AD979">
        <v>195</v>
      </c>
      <c r="AE979">
        <v>7</v>
      </c>
      <c r="AF979">
        <v>27.857142857142858</v>
      </c>
      <c r="AG979" s="3">
        <v>44742</v>
      </c>
    </row>
    <row r="980" spans="1:34" hidden="1" x14ac:dyDescent="0.25">
      <c r="A980" t="s">
        <v>4</v>
      </c>
      <c r="B980" t="s">
        <v>6</v>
      </c>
      <c r="C980" t="s">
        <v>248</v>
      </c>
      <c r="D980" t="s">
        <v>50</v>
      </c>
      <c r="E980">
        <v>668933</v>
      </c>
      <c r="F980" t="s">
        <v>51</v>
      </c>
      <c r="G980">
        <v>1.57094</v>
      </c>
      <c r="H980">
        <v>2</v>
      </c>
      <c r="I980" t="s">
        <v>202</v>
      </c>
      <c r="J980" t="s">
        <v>50</v>
      </c>
      <c r="K980">
        <v>575929</v>
      </c>
      <c r="M980">
        <v>104.3</v>
      </c>
      <c r="N980">
        <v>284</v>
      </c>
      <c r="O980">
        <v>182</v>
      </c>
      <c r="P980">
        <v>7.1428571428571425E-2</v>
      </c>
      <c r="Q980">
        <v>13</v>
      </c>
      <c r="R980">
        <v>103.6</v>
      </c>
      <c r="S980">
        <v>215</v>
      </c>
      <c r="T980">
        <v>138</v>
      </c>
      <c r="U980" s="5">
        <v>4.3478260869565216E-2</v>
      </c>
      <c r="V980">
        <v>6</v>
      </c>
      <c r="W980">
        <v>0.18518518518518501</v>
      </c>
      <c r="X980">
        <v>8.1481481481481405E-2</v>
      </c>
      <c r="Y980">
        <v>171</v>
      </c>
      <c r="Z980">
        <v>4</v>
      </c>
      <c r="AA980">
        <v>42.75</v>
      </c>
      <c r="AB980">
        <v>0.27419354838709598</v>
      </c>
      <c r="AC980">
        <v>0.12903225806451599</v>
      </c>
      <c r="AD980">
        <v>78</v>
      </c>
      <c r="AE980">
        <v>3</v>
      </c>
      <c r="AF980">
        <v>26</v>
      </c>
      <c r="AG980" s="3">
        <v>44742</v>
      </c>
    </row>
    <row r="981" spans="1:34" hidden="1" x14ac:dyDescent="0.25">
      <c r="A981" t="s">
        <v>25</v>
      </c>
      <c r="B981" t="s">
        <v>27</v>
      </c>
      <c r="C981" t="s">
        <v>259</v>
      </c>
      <c r="D981" t="s">
        <v>63</v>
      </c>
      <c r="E981">
        <v>579328</v>
      </c>
      <c r="F981" t="s">
        <v>61</v>
      </c>
      <c r="G981">
        <v>1.0879000000000001</v>
      </c>
      <c r="H981">
        <v>1</v>
      </c>
      <c r="I981" t="s">
        <v>79</v>
      </c>
      <c r="J981" t="s">
        <v>50</v>
      </c>
      <c r="K981">
        <v>650490</v>
      </c>
      <c r="M981">
        <v>104.62</v>
      </c>
      <c r="N981">
        <v>265</v>
      </c>
      <c r="O981">
        <v>193</v>
      </c>
      <c r="P981">
        <v>1.5544041450777202E-2</v>
      </c>
      <c r="Q981">
        <v>3</v>
      </c>
      <c r="R981">
        <v>108.7</v>
      </c>
      <c r="S981">
        <v>74</v>
      </c>
      <c r="T981">
        <v>61</v>
      </c>
      <c r="U981" s="5">
        <v>3.2786885245901641E-2</v>
      </c>
      <c r="V981">
        <v>2</v>
      </c>
      <c r="W981">
        <v>0.253246753246753</v>
      </c>
      <c r="X981">
        <v>0.18831168831168801</v>
      </c>
      <c r="Y981">
        <v>258</v>
      </c>
      <c r="Z981">
        <v>13</v>
      </c>
      <c r="AA981">
        <v>19.846153846153847</v>
      </c>
      <c r="AB981">
        <v>0.25862068965517199</v>
      </c>
      <c r="AC981">
        <v>0.18965517241379301</v>
      </c>
      <c r="AD981">
        <v>204</v>
      </c>
      <c r="AE981">
        <v>11</v>
      </c>
      <c r="AF981">
        <v>18.545454545454547</v>
      </c>
      <c r="AG981" s="3">
        <v>44742</v>
      </c>
    </row>
    <row r="982" spans="1:34" hidden="1" x14ac:dyDescent="0.25">
      <c r="A982" t="s">
        <v>1</v>
      </c>
      <c r="B982" t="s">
        <v>6</v>
      </c>
      <c r="C982" t="s">
        <v>238</v>
      </c>
      <c r="D982" t="s">
        <v>63</v>
      </c>
      <c r="E982">
        <v>501985</v>
      </c>
      <c r="F982" t="s">
        <v>61</v>
      </c>
      <c r="G982">
        <v>1.3598000000000001</v>
      </c>
      <c r="H982">
        <v>7</v>
      </c>
      <c r="I982" t="s">
        <v>239</v>
      </c>
      <c r="J982" t="s">
        <v>50</v>
      </c>
      <c r="K982">
        <v>594807</v>
      </c>
      <c r="M982">
        <v>101.96</v>
      </c>
      <c r="N982">
        <v>285</v>
      </c>
      <c r="O982">
        <v>168</v>
      </c>
      <c r="P982">
        <v>5.9523809523809521E-2</v>
      </c>
      <c r="Q982">
        <v>10</v>
      </c>
      <c r="R982">
        <v>104.9</v>
      </c>
      <c r="S982">
        <v>67</v>
      </c>
      <c r="T982">
        <v>43</v>
      </c>
      <c r="U982" s="5">
        <v>0.13953488372093023</v>
      </c>
      <c r="V982">
        <v>6</v>
      </c>
      <c r="W982">
        <v>0.41860465116279</v>
      </c>
      <c r="X982">
        <v>0.17441860465116199</v>
      </c>
      <c r="Y982">
        <v>119</v>
      </c>
      <c r="Z982">
        <v>10</v>
      </c>
      <c r="AA982">
        <v>11.9</v>
      </c>
      <c r="AB982">
        <v>0.43103448275862</v>
      </c>
      <c r="AC982">
        <v>0.20689655172413701</v>
      </c>
      <c r="AD982">
        <v>83</v>
      </c>
      <c r="AE982">
        <v>7</v>
      </c>
      <c r="AF982">
        <v>11.857142857142858</v>
      </c>
      <c r="AG982" s="3">
        <v>44743</v>
      </c>
    </row>
    <row r="983" spans="1:34" hidden="1" x14ac:dyDescent="0.25">
      <c r="A983" t="s">
        <v>24</v>
      </c>
      <c r="B983" t="s">
        <v>19</v>
      </c>
      <c r="C983" t="s">
        <v>241</v>
      </c>
      <c r="D983" t="s">
        <v>63</v>
      </c>
      <c r="E983">
        <v>663559</v>
      </c>
      <c r="F983" t="s">
        <v>61</v>
      </c>
      <c r="G983">
        <v>1.3224800000000001</v>
      </c>
      <c r="H983">
        <v>6</v>
      </c>
      <c r="I983" t="s">
        <v>244</v>
      </c>
      <c r="J983" t="s">
        <v>50</v>
      </c>
      <c r="K983">
        <v>405395</v>
      </c>
      <c r="M983">
        <v>101.16</v>
      </c>
      <c r="N983">
        <v>136</v>
      </c>
      <c r="O983">
        <v>94</v>
      </c>
      <c r="P983">
        <v>4.2553191489361701E-2</v>
      </c>
      <c r="Q983">
        <v>4</v>
      </c>
      <c r="R983">
        <v>103.2</v>
      </c>
      <c r="S983">
        <v>49</v>
      </c>
      <c r="T983">
        <v>37</v>
      </c>
      <c r="U983" s="5">
        <v>5.4054054054054057E-2</v>
      </c>
      <c r="V983">
        <v>2</v>
      </c>
      <c r="W983">
        <v>0.41791044776119401</v>
      </c>
      <c r="X983">
        <v>0.164179104477611</v>
      </c>
      <c r="Y983">
        <v>87</v>
      </c>
      <c r="Z983">
        <v>5</v>
      </c>
      <c r="AA983">
        <v>17.399999999999999</v>
      </c>
      <c r="AB983">
        <v>0.489361702127659</v>
      </c>
      <c r="AC983">
        <v>0.170212765957446</v>
      </c>
      <c r="AD983">
        <v>63</v>
      </c>
      <c r="AE983">
        <v>4</v>
      </c>
      <c r="AF983">
        <v>15.75</v>
      </c>
      <c r="AG983" s="3">
        <v>44743</v>
      </c>
    </row>
    <row r="984" spans="1:34" hidden="1" x14ac:dyDescent="0.25">
      <c r="A984" t="s">
        <v>27</v>
      </c>
      <c r="B984" t="s">
        <v>25</v>
      </c>
      <c r="C984" t="s">
        <v>164</v>
      </c>
      <c r="D984" t="s">
        <v>50</v>
      </c>
      <c r="E984">
        <v>446372</v>
      </c>
      <c r="F984" t="s">
        <v>51</v>
      </c>
      <c r="G984">
        <v>1.0879000000000001</v>
      </c>
      <c r="H984">
        <v>4</v>
      </c>
      <c r="I984" t="s">
        <v>167</v>
      </c>
      <c r="J984" t="s">
        <v>50</v>
      </c>
      <c r="K984">
        <v>672386</v>
      </c>
      <c r="M984">
        <v>103.28</v>
      </c>
      <c r="N984">
        <v>245</v>
      </c>
      <c r="O984">
        <v>189</v>
      </c>
      <c r="P984">
        <v>5.2910052910052907E-2</v>
      </c>
      <c r="Q984">
        <v>10</v>
      </c>
      <c r="R984">
        <v>104.5</v>
      </c>
      <c r="S984">
        <v>192</v>
      </c>
      <c r="T984">
        <v>145</v>
      </c>
      <c r="U984" s="5">
        <v>5.5172413793103448E-2</v>
      </c>
      <c r="V984">
        <v>8</v>
      </c>
      <c r="W984">
        <v>0.27441860465116202</v>
      </c>
      <c r="X984">
        <v>0.13023255813953399</v>
      </c>
      <c r="Y984">
        <v>297</v>
      </c>
      <c r="Z984">
        <v>9</v>
      </c>
      <c r="AA984">
        <v>33</v>
      </c>
      <c r="AB984">
        <v>0.28205128205128199</v>
      </c>
      <c r="AC984">
        <v>0.16239316239316201</v>
      </c>
      <c r="AD984">
        <v>158</v>
      </c>
      <c r="AE984">
        <v>7</v>
      </c>
      <c r="AF984">
        <v>22.571428571428573</v>
      </c>
      <c r="AG984" s="3">
        <v>44743</v>
      </c>
    </row>
    <row r="985" spans="1:34" hidden="1" x14ac:dyDescent="0.25">
      <c r="A985" t="s">
        <v>1</v>
      </c>
      <c r="B985" t="s">
        <v>6</v>
      </c>
      <c r="C985" t="s">
        <v>238</v>
      </c>
      <c r="D985" t="s">
        <v>63</v>
      </c>
      <c r="E985">
        <v>501985</v>
      </c>
      <c r="F985" t="s">
        <v>61</v>
      </c>
      <c r="G985">
        <v>1.3598000000000001</v>
      </c>
      <c r="H985">
        <v>4</v>
      </c>
      <c r="I985" t="s">
        <v>54</v>
      </c>
      <c r="J985" t="s">
        <v>50</v>
      </c>
      <c r="K985">
        <v>663586</v>
      </c>
      <c r="L985">
        <v>2.35</v>
      </c>
      <c r="M985">
        <v>106.5</v>
      </c>
      <c r="N985">
        <v>324</v>
      </c>
      <c r="O985">
        <v>206</v>
      </c>
      <c r="P985">
        <v>8.7378640776699032E-2</v>
      </c>
      <c r="Q985">
        <v>18</v>
      </c>
      <c r="R985">
        <v>107.78</v>
      </c>
      <c r="S985">
        <v>90</v>
      </c>
      <c r="T985">
        <v>51</v>
      </c>
      <c r="U985" s="5">
        <v>9.8039215686274508E-2</v>
      </c>
      <c r="V985">
        <v>5</v>
      </c>
      <c r="W985">
        <v>0.41860465116279</v>
      </c>
      <c r="X985">
        <v>0.17441860465116199</v>
      </c>
      <c r="Y985">
        <v>119</v>
      </c>
      <c r="Z985">
        <v>10</v>
      </c>
      <c r="AA985">
        <v>11.9</v>
      </c>
      <c r="AB985">
        <v>0.43103448275862</v>
      </c>
      <c r="AC985">
        <v>0.20689655172413701</v>
      </c>
      <c r="AD985">
        <v>83</v>
      </c>
      <c r="AE985">
        <v>7</v>
      </c>
      <c r="AF985">
        <v>11.857142857142858</v>
      </c>
      <c r="AG985" s="3">
        <v>44743</v>
      </c>
      <c r="AH985">
        <v>1</v>
      </c>
    </row>
    <row r="986" spans="1:34" hidden="1" x14ac:dyDescent="0.25">
      <c r="A986" t="s">
        <v>13</v>
      </c>
      <c r="B986" t="s">
        <v>28</v>
      </c>
      <c r="C986" t="s">
        <v>152</v>
      </c>
      <c r="D986" t="s">
        <v>50</v>
      </c>
      <c r="E986">
        <v>680686</v>
      </c>
      <c r="F986" t="s">
        <v>61</v>
      </c>
      <c r="G986">
        <v>1.1652100000000001</v>
      </c>
      <c r="H986">
        <v>5</v>
      </c>
      <c r="I986" t="s">
        <v>154</v>
      </c>
      <c r="J986" t="s">
        <v>50</v>
      </c>
      <c r="K986">
        <v>541645</v>
      </c>
      <c r="M986">
        <v>102.4</v>
      </c>
      <c r="N986">
        <v>248</v>
      </c>
      <c r="O986">
        <v>166</v>
      </c>
      <c r="P986">
        <v>3.614457831325301E-2</v>
      </c>
      <c r="Q986">
        <v>6</v>
      </c>
      <c r="R986">
        <v>102</v>
      </c>
      <c r="S986">
        <v>201</v>
      </c>
      <c r="T986">
        <v>138</v>
      </c>
      <c r="U986" s="5">
        <v>3.6231884057971016E-2</v>
      </c>
      <c r="V986">
        <v>5</v>
      </c>
      <c r="W986">
        <v>0.33163265306122403</v>
      </c>
      <c r="X986">
        <v>0.168367346938775</v>
      </c>
      <c r="Y986">
        <v>317</v>
      </c>
      <c r="Z986">
        <v>15</v>
      </c>
      <c r="AA986">
        <v>21.133333333333333</v>
      </c>
      <c r="AB986">
        <v>0.32142857142857101</v>
      </c>
      <c r="AC986">
        <v>0.11607142857142801</v>
      </c>
      <c r="AD986">
        <v>177</v>
      </c>
      <c r="AE986">
        <v>6</v>
      </c>
      <c r="AF986">
        <v>29.5</v>
      </c>
      <c r="AG986" s="3">
        <v>44743</v>
      </c>
    </row>
    <row r="987" spans="1:34" hidden="1" x14ac:dyDescent="0.25">
      <c r="A987" t="s">
        <v>27</v>
      </c>
      <c r="B987" t="s">
        <v>25</v>
      </c>
      <c r="C987" t="s">
        <v>164</v>
      </c>
      <c r="D987" t="s">
        <v>50</v>
      </c>
      <c r="E987">
        <v>446372</v>
      </c>
      <c r="F987" t="s">
        <v>51</v>
      </c>
      <c r="G987">
        <v>1.0879000000000001</v>
      </c>
      <c r="H987">
        <v>2</v>
      </c>
      <c r="I987" t="s">
        <v>165</v>
      </c>
      <c r="J987" t="s">
        <v>50</v>
      </c>
      <c r="K987">
        <v>666182</v>
      </c>
      <c r="M987">
        <v>103.8</v>
      </c>
      <c r="N987">
        <v>338</v>
      </c>
      <c r="O987">
        <v>234</v>
      </c>
      <c r="P987">
        <v>5.128205128205128E-2</v>
      </c>
      <c r="Q987">
        <v>12</v>
      </c>
      <c r="R987">
        <v>104.14</v>
      </c>
      <c r="S987">
        <v>287</v>
      </c>
      <c r="T987">
        <v>201</v>
      </c>
      <c r="U987" s="5">
        <v>4.975124378109453E-2</v>
      </c>
      <c r="V987">
        <v>10</v>
      </c>
      <c r="W987">
        <v>0.27441860465116202</v>
      </c>
      <c r="X987">
        <v>0.13023255813953399</v>
      </c>
      <c r="Y987">
        <v>297</v>
      </c>
      <c r="Z987">
        <v>9</v>
      </c>
      <c r="AA987">
        <v>33</v>
      </c>
      <c r="AB987">
        <v>0.28205128205128199</v>
      </c>
      <c r="AC987">
        <v>0.16239316239316201</v>
      </c>
      <c r="AD987">
        <v>158</v>
      </c>
      <c r="AE987">
        <v>7</v>
      </c>
      <c r="AF987">
        <v>22.571428571428573</v>
      </c>
      <c r="AG987" s="3">
        <v>44743</v>
      </c>
    </row>
    <row r="988" spans="1:34" hidden="1" x14ac:dyDescent="0.25">
      <c r="A988" t="s">
        <v>64</v>
      </c>
      <c r="B988" t="s">
        <v>9</v>
      </c>
      <c r="C988" t="s">
        <v>240</v>
      </c>
      <c r="D988" t="s">
        <v>50</v>
      </c>
      <c r="E988">
        <v>501381</v>
      </c>
      <c r="F988" t="s">
        <v>61</v>
      </c>
      <c r="G988">
        <v>1.01376</v>
      </c>
      <c r="H988">
        <v>3</v>
      </c>
      <c r="I988" t="s">
        <v>70</v>
      </c>
      <c r="J988" t="s">
        <v>50</v>
      </c>
      <c r="K988">
        <v>677951</v>
      </c>
      <c r="M988">
        <v>104.34</v>
      </c>
      <c r="N988">
        <v>298</v>
      </c>
      <c r="O988">
        <v>206</v>
      </c>
      <c r="P988">
        <v>5.3398058252427182E-2</v>
      </c>
      <c r="Q988">
        <v>11</v>
      </c>
      <c r="R988">
        <v>104.4</v>
      </c>
      <c r="S988">
        <v>217</v>
      </c>
      <c r="T988">
        <v>151</v>
      </c>
      <c r="U988" s="5">
        <v>5.2980132450331126E-2</v>
      </c>
      <c r="V988">
        <v>8</v>
      </c>
      <c r="W988">
        <v>0.31944444444444398</v>
      </c>
      <c r="X988">
        <v>0.194444444444444</v>
      </c>
      <c r="Y988">
        <v>88</v>
      </c>
      <c r="Z988">
        <v>4</v>
      </c>
      <c r="AA988">
        <v>22</v>
      </c>
      <c r="AB988">
        <v>0.35294117647058798</v>
      </c>
      <c r="AC988">
        <v>0.17647058823529399</v>
      </c>
      <c r="AD988">
        <v>42</v>
      </c>
      <c r="AE988">
        <v>1</v>
      </c>
      <c r="AF988">
        <v>42</v>
      </c>
      <c r="AG988" s="3">
        <v>44743</v>
      </c>
    </row>
    <row r="989" spans="1:34" hidden="1" x14ac:dyDescent="0.25">
      <c r="A989" t="s">
        <v>18</v>
      </c>
      <c r="B989" t="s">
        <v>22</v>
      </c>
      <c r="C989" t="s">
        <v>157</v>
      </c>
      <c r="D989" t="s">
        <v>63</v>
      </c>
      <c r="E989">
        <v>594835</v>
      </c>
      <c r="F989" t="s">
        <v>61</v>
      </c>
      <c r="G989">
        <v>1.04</v>
      </c>
      <c r="H989">
        <v>6</v>
      </c>
      <c r="I989" t="s">
        <v>107</v>
      </c>
      <c r="J989" t="s">
        <v>50</v>
      </c>
      <c r="K989">
        <v>640461</v>
      </c>
      <c r="M989">
        <v>102.48</v>
      </c>
      <c r="N989">
        <v>195</v>
      </c>
      <c r="O989">
        <v>123</v>
      </c>
      <c r="P989">
        <v>4.065040650406504E-2</v>
      </c>
      <c r="Q989">
        <v>5</v>
      </c>
      <c r="R989">
        <v>102.78</v>
      </c>
      <c r="S989">
        <v>75</v>
      </c>
      <c r="T989">
        <v>50</v>
      </c>
      <c r="U989" s="5">
        <v>0.04</v>
      </c>
      <c r="V989">
        <v>2</v>
      </c>
      <c r="W989">
        <v>0.260223048327137</v>
      </c>
      <c r="X989">
        <v>0.11524163568773201</v>
      </c>
      <c r="Y989">
        <v>347</v>
      </c>
      <c r="Z989">
        <v>14</v>
      </c>
      <c r="AA989">
        <v>24.785714285714285</v>
      </c>
      <c r="AB989">
        <v>0.27397260273972601</v>
      </c>
      <c r="AC989">
        <v>0.11415525114155201</v>
      </c>
      <c r="AD989">
        <v>279</v>
      </c>
      <c r="AE989">
        <v>11</v>
      </c>
      <c r="AF989">
        <v>25.363636363636363</v>
      </c>
      <c r="AG989" s="3">
        <v>44743</v>
      </c>
    </row>
    <row r="990" spans="1:34" hidden="1" x14ac:dyDescent="0.25">
      <c r="A990" t="s">
        <v>18</v>
      </c>
      <c r="B990" t="s">
        <v>22</v>
      </c>
      <c r="C990" t="s">
        <v>157</v>
      </c>
      <c r="D990" t="s">
        <v>63</v>
      </c>
      <c r="E990">
        <v>594835</v>
      </c>
      <c r="F990" t="s">
        <v>61</v>
      </c>
      <c r="G990">
        <v>1.04</v>
      </c>
      <c r="H990">
        <v>5</v>
      </c>
      <c r="I990" t="s">
        <v>105</v>
      </c>
      <c r="J990" t="s">
        <v>50</v>
      </c>
      <c r="K990">
        <v>542194</v>
      </c>
      <c r="M990">
        <v>103.619999999999</v>
      </c>
      <c r="N990">
        <v>167</v>
      </c>
      <c r="O990">
        <v>120</v>
      </c>
      <c r="P990">
        <v>3.3333333333333333E-2</v>
      </c>
      <c r="Q990">
        <v>4</v>
      </c>
      <c r="R990">
        <v>104.02</v>
      </c>
      <c r="S990">
        <v>80</v>
      </c>
      <c r="T990">
        <v>56</v>
      </c>
      <c r="U990" s="5">
        <v>3.5714285714285712E-2</v>
      </c>
      <c r="V990">
        <v>2</v>
      </c>
      <c r="W990">
        <v>0.260223048327137</v>
      </c>
      <c r="X990">
        <v>0.11524163568773201</v>
      </c>
      <c r="Y990">
        <v>347</v>
      </c>
      <c r="Z990">
        <v>14</v>
      </c>
      <c r="AA990">
        <v>24.785714285714285</v>
      </c>
      <c r="AB990">
        <v>0.27397260273972601</v>
      </c>
      <c r="AC990">
        <v>0.11415525114155201</v>
      </c>
      <c r="AD990">
        <v>279</v>
      </c>
      <c r="AE990">
        <v>11</v>
      </c>
      <c r="AF990">
        <v>25.363636363636363</v>
      </c>
      <c r="AG990" s="3">
        <v>44743</v>
      </c>
    </row>
    <row r="991" spans="1:34" hidden="1" x14ac:dyDescent="0.25">
      <c r="A991" t="s">
        <v>1</v>
      </c>
      <c r="B991" t="s">
        <v>6</v>
      </c>
      <c r="C991" t="s">
        <v>238</v>
      </c>
      <c r="D991" t="s">
        <v>63</v>
      </c>
      <c r="E991">
        <v>501985</v>
      </c>
      <c r="F991" t="s">
        <v>61</v>
      </c>
      <c r="G991">
        <v>1.3598000000000001</v>
      </c>
      <c r="H991">
        <v>2</v>
      </c>
      <c r="I991" t="s">
        <v>53</v>
      </c>
      <c r="J991" t="s">
        <v>50</v>
      </c>
      <c r="K991">
        <v>621020</v>
      </c>
      <c r="L991">
        <v>3.2</v>
      </c>
      <c r="M991">
        <v>102.9</v>
      </c>
      <c r="N991">
        <v>317</v>
      </c>
      <c r="O991">
        <v>202</v>
      </c>
      <c r="P991">
        <v>6.4356435643564358E-2</v>
      </c>
      <c r="Q991">
        <v>13</v>
      </c>
      <c r="R991">
        <v>103.9</v>
      </c>
      <c r="S991">
        <v>86</v>
      </c>
      <c r="T991">
        <v>54</v>
      </c>
      <c r="U991" s="5">
        <v>7.407407407407407E-2</v>
      </c>
      <c r="V991">
        <v>4</v>
      </c>
      <c r="W991">
        <v>0.41860465116279</v>
      </c>
      <c r="X991">
        <v>0.17441860465116199</v>
      </c>
      <c r="Y991">
        <v>119</v>
      </c>
      <c r="Z991">
        <v>10</v>
      </c>
      <c r="AA991">
        <v>11.9</v>
      </c>
      <c r="AB991">
        <v>0.43103448275862</v>
      </c>
      <c r="AC991">
        <v>0.20689655172413701</v>
      </c>
      <c r="AD991">
        <v>83</v>
      </c>
      <c r="AE991">
        <v>7</v>
      </c>
      <c r="AF991">
        <v>11.857142857142858</v>
      </c>
      <c r="AG991" s="3">
        <v>44743</v>
      </c>
      <c r="AH991">
        <v>1</v>
      </c>
    </row>
    <row r="992" spans="1:34" hidden="1" x14ac:dyDescent="0.25">
      <c r="A992" t="s">
        <v>22</v>
      </c>
      <c r="B992" t="s">
        <v>18</v>
      </c>
      <c r="C992" t="s">
        <v>160</v>
      </c>
      <c r="D992" t="s">
        <v>50</v>
      </c>
      <c r="E992">
        <v>621076</v>
      </c>
      <c r="F992" t="s">
        <v>51</v>
      </c>
      <c r="G992">
        <v>1.04</v>
      </c>
      <c r="H992">
        <v>3</v>
      </c>
      <c r="I992" t="s">
        <v>76</v>
      </c>
      <c r="J992" t="s">
        <v>50</v>
      </c>
      <c r="K992">
        <v>553993</v>
      </c>
      <c r="M992">
        <v>102.44</v>
      </c>
      <c r="N992">
        <v>329</v>
      </c>
      <c r="O992">
        <v>181</v>
      </c>
      <c r="P992">
        <v>7.18232044198895E-2</v>
      </c>
      <c r="Q992">
        <v>13</v>
      </c>
      <c r="R992">
        <v>102.5</v>
      </c>
      <c r="S992">
        <v>250</v>
      </c>
      <c r="T992">
        <v>140</v>
      </c>
      <c r="U992" s="5">
        <v>7.857142857142857E-2</v>
      </c>
      <c r="V992">
        <v>11</v>
      </c>
      <c r="W992">
        <v>0.292682926829268</v>
      </c>
      <c r="X992">
        <v>0.12195121951219499</v>
      </c>
      <c r="Y992">
        <v>228</v>
      </c>
      <c r="Z992">
        <v>11</v>
      </c>
      <c r="AA992">
        <v>20.727272727272727</v>
      </c>
      <c r="AB992">
        <v>0.337662337662337</v>
      </c>
      <c r="AC992">
        <v>0.129870129870129</v>
      </c>
      <c r="AD992">
        <v>110</v>
      </c>
      <c r="AE992">
        <v>4</v>
      </c>
      <c r="AF992">
        <v>27.5</v>
      </c>
      <c r="AG992" s="3">
        <v>44743</v>
      </c>
    </row>
    <row r="993" spans="1:34" hidden="1" x14ac:dyDescent="0.25">
      <c r="A993" t="s">
        <v>13</v>
      </c>
      <c r="B993" t="s">
        <v>28</v>
      </c>
      <c r="C993" t="s">
        <v>152</v>
      </c>
      <c r="D993" t="s">
        <v>50</v>
      </c>
      <c r="E993">
        <v>680686</v>
      </c>
      <c r="F993" t="s">
        <v>61</v>
      </c>
      <c r="G993">
        <v>1.1652100000000001</v>
      </c>
      <c r="H993">
        <v>3</v>
      </c>
      <c r="I993" t="s">
        <v>153</v>
      </c>
      <c r="J993" t="s">
        <v>50</v>
      </c>
      <c r="K993">
        <v>643265</v>
      </c>
      <c r="M993">
        <v>104.1</v>
      </c>
      <c r="N993">
        <v>270</v>
      </c>
      <c r="O993">
        <v>180</v>
      </c>
      <c r="P993">
        <v>2.7777777777777776E-2</v>
      </c>
      <c r="Q993">
        <v>5</v>
      </c>
      <c r="R993">
        <v>103.62</v>
      </c>
      <c r="S993">
        <v>213</v>
      </c>
      <c r="T993">
        <v>143</v>
      </c>
      <c r="U993" s="5">
        <v>3.4965034965034968E-2</v>
      </c>
      <c r="V993">
        <v>5</v>
      </c>
      <c r="W993">
        <v>0.33163265306122403</v>
      </c>
      <c r="X993">
        <v>0.168367346938775</v>
      </c>
      <c r="Y993">
        <v>317</v>
      </c>
      <c r="Z993">
        <v>15</v>
      </c>
      <c r="AA993">
        <v>21.133333333333333</v>
      </c>
      <c r="AB993">
        <v>0.32142857142857101</v>
      </c>
      <c r="AC993">
        <v>0.11607142857142801</v>
      </c>
      <c r="AD993">
        <v>177</v>
      </c>
      <c r="AE993">
        <v>6</v>
      </c>
      <c r="AF993">
        <v>29.5</v>
      </c>
      <c r="AG993" s="3">
        <v>44743</v>
      </c>
    </row>
    <row r="994" spans="1:34" hidden="1" x14ac:dyDescent="0.25">
      <c r="A994" t="s">
        <v>27</v>
      </c>
      <c r="B994" t="s">
        <v>25</v>
      </c>
      <c r="C994" t="s">
        <v>164</v>
      </c>
      <c r="D994" t="s">
        <v>50</v>
      </c>
      <c r="E994">
        <v>446372</v>
      </c>
      <c r="F994" t="s">
        <v>51</v>
      </c>
      <c r="G994">
        <v>1.0879000000000001</v>
      </c>
      <c r="H994">
        <v>1</v>
      </c>
      <c r="I994" t="s">
        <v>225</v>
      </c>
      <c r="J994" t="s">
        <v>50</v>
      </c>
      <c r="K994">
        <v>543807</v>
      </c>
      <c r="M994">
        <v>102.3</v>
      </c>
      <c r="N994">
        <v>294</v>
      </c>
      <c r="O994">
        <v>200</v>
      </c>
      <c r="P994">
        <v>7.4999999999999997E-2</v>
      </c>
      <c r="Q994">
        <v>15</v>
      </c>
      <c r="R994">
        <v>102</v>
      </c>
      <c r="S994">
        <v>236</v>
      </c>
      <c r="T994">
        <v>163</v>
      </c>
      <c r="U994" s="5">
        <v>7.9754601226993863E-2</v>
      </c>
      <c r="V994">
        <v>13</v>
      </c>
      <c r="W994">
        <v>0.27441860465116202</v>
      </c>
      <c r="X994">
        <v>0.13023255813953399</v>
      </c>
      <c r="Y994">
        <v>297</v>
      </c>
      <c r="Z994">
        <v>9</v>
      </c>
      <c r="AA994">
        <v>33</v>
      </c>
      <c r="AB994">
        <v>0.28205128205128199</v>
      </c>
      <c r="AC994">
        <v>0.16239316239316201</v>
      </c>
      <c r="AD994">
        <v>158</v>
      </c>
      <c r="AE994">
        <v>7</v>
      </c>
      <c r="AF994">
        <v>22.571428571428573</v>
      </c>
      <c r="AG994" s="3">
        <v>44743</v>
      </c>
    </row>
    <row r="995" spans="1:34" hidden="1" x14ac:dyDescent="0.25">
      <c r="A995" t="s">
        <v>25</v>
      </c>
      <c r="B995" t="s">
        <v>27</v>
      </c>
      <c r="C995" t="s">
        <v>161</v>
      </c>
      <c r="D995" t="s">
        <v>50</v>
      </c>
      <c r="E995">
        <v>621244</v>
      </c>
      <c r="F995" t="s">
        <v>61</v>
      </c>
      <c r="G995">
        <v>1.0879000000000001</v>
      </c>
      <c r="H995">
        <v>6</v>
      </c>
      <c r="I995" t="s">
        <v>80</v>
      </c>
      <c r="J995" t="s">
        <v>50</v>
      </c>
      <c r="K995">
        <v>623912</v>
      </c>
      <c r="M995">
        <v>104.039999999999</v>
      </c>
      <c r="N995">
        <v>198</v>
      </c>
      <c r="O995">
        <v>156</v>
      </c>
      <c r="P995">
        <v>1.9230769230769232E-2</v>
      </c>
      <c r="Q995">
        <v>3</v>
      </c>
      <c r="R995">
        <v>104.3</v>
      </c>
      <c r="S995">
        <v>130</v>
      </c>
      <c r="T995">
        <v>104</v>
      </c>
      <c r="U995" s="5">
        <v>1.9230769230769232E-2</v>
      </c>
      <c r="V995">
        <v>2</v>
      </c>
      <c r="W995">
        <v>0.27777777777777701</v>
      </c>
      <c r="X995">
        <v>0.134920634920634</v>
      </c>
      <c r="Y995">
        <v>341</v>
      </c>
      <c r="Z995">
        <v>17</v>
      </c>
      <c r="AA995">
        <v>20.058823529411764</v>
      </c>
      <c r="AB995">
        <v>0.24637681159420199</v>
      </c>
      <c r="AC995">
        <v>0.108695652173913</v>
      </c>
      <c r="AD995">
        <v>189</v>
      </c>
      <c r="AE995">
        <v>7</v>
      </c>
      <c r="AF995">
        <v>27</v>
      </c>
      <c r="AG995" s="3">
        <v>44743</v>
      </c>
    </row>
    <row r="996" spans="1:34" hidden="1" x14ac:dyDescent="0.25">
      <c r="A996" t="s">
        <v>64</v>
      </c>
      <c r="B996" t="s">
        <v>9</v>
      </c>
      <c r="C996" t="s">
        <v>240</v>
      </c>
      <c r="D996" t="s">
        <v>50</v>
      </c>
      <c r="E996">
        <v>501381</v>
      </c>
      <c r="F996" t="s">
        <v>61</v>
      </c>
      <c r="G996">
        <v>1.01376</v>
      </c>
      <c r="H996">
        <v>5</v>
      </c>
      <c r="I996" t="s">
        <v>71</v>
      </c>
      <c r="J996" t="s">
        <v>50</v>
      </c>
      <c r="K996">
        <v>641531</v>
      </c>
      <c r="L996">
        <v>4.3</v>
      </c>
      <c r="M996">
        <v>102.16</v>
      </c>
      <c r="N996">
        <v>267</v>
      </c>
      <c r="O996">
        <v>181</v>
      </c>
      <c r="P996">
        <v>3.8674033149171269E-2</v>
      </c>
      <c r="Q996">
        <v>7</v>
      </c>
      <c r="R996">
        <v>102.9</v>
      </c>
      <c r="S996">
        <v>187</v>
      </c>
      <c r="T996">
        <v>128</v>
      </c>
      <c r="U996" s="5">
        <v>4.6875E-2</v>
      </c>
      <c r="V996">
        <v>6</v>
      </c>
      <c r="W996">
        <v>0.31944444444444398</v>
      </c>
      <c r="X996">
        <v>0.194444444444444</v>
      </c>
      <c r="Y996">
        <v>88</v>
      </c>
      <c r="Z996">
        <v>4</v>
      </c>
      <c r="AA996">
        <v>22</v>
      </c>
      <c r="AB996">
        <v>0.35294117647058798</v>
      </c>
      <c r="AC996">
        <v>0.17647058823529399</v>
      </c>
      <c r="AD996">
        <v>42</v>
      </c>
      <c r="AE996">
        <v>1</v>
      </c>
      <c r="AF996">
        <v>42</v>
      </c>
      <c r="AG996" s="3">
        <v>44743</v>
      </c>
      <c r="AH996">
        <v>1</v>
      </c>
    </row>
    <row r="997" spans="1:34" hidden="1" x14ac:dyDescent="0.25">
      <c r="A997" t="s">
        <v>11</v>
      </c>
      <c r="B997" t="s">
        <v>10</v>
      </c>
      <c r="C997" t="s">
        <v>151</v>
      </c>
      <c r="D997" t="s">
        <v>50</v>
      </c>
      <c r="E997">
        <v>664299</v>
      </c>
      <c r="F997" t="s">
        <v>61</v>
      </c>
      <c r="G997">
        <v>1.0625100000000001</v>
      </c>
      <c r="H997">
        <v>4</v>
      </c>
      <c r="I997" t="s">
        <v>139</v>
      </c>
      <c r="J997" t="s">
        <v>63</v>
      </c>
      <c r="K997">
        <v>665120</v>
      </c>
      <c r="M997">
        <v>103</v>
      </c>
      <c r="N997">
        <v>288</v>
      </c>
      <c r="O997">
        <v>190</v>
      </c>
      <c r="P997">
        <v>6.8421052631578952E-2</v>
      </c>
      <c r="Q997">
        <v>13</v>
      </c>
      <c r="R997">
        <v>103</v>
      </c>
      <c r="S997">
        <v>215</v>
      </c>
      <c r="T997">
        <v>138</v>
      </c>
      <c r="U997" s="5">
        <v>7.9710144927536225E-2</v>
      </c>
      <c r="V997">
        <v>11</v>
      </c>
      <c r="W997">
        <v>0.4</v>
      </c>
      <c r="X997">
        <v>0.17931034482758601</v>
      </c>
      <c r="Y997">
        <v>255</v>
      </c>
      <c r="Z997">
        <v>4</v>
      </c>
      <c r="AA997">
        <v>63.75</v>
      </c>
      <c r="AB997">
        <v>0.34883720930232498</v>
      </c>
      <c r="AC997">
        <v>0.13953488372093001</v>
      </c>
      <c r="AD997">
        <v>135</v>
      </c>
      <c r="AE997">
        <v>3</v>
      </c>
      <c r="AF997">
        <v>45</v>
      </c>
      <c r="AG997" s="3">
        <v>44743</v>
      </c>
    </row>
    <row r="998" spans="1:34" hidden="1" x14ac:dyDescent="0.25">
      <c r="A998" t="s">
        <v>13</v>
      </c>
      <c r="B998" t="s">
        <v>28</v>
      </c>
      <c r="C998" t="s">
        <v>152</v>
      </c>
      <c r="D998" t="s">
        <v>50</v>
      </c>
      <c r="E998">
        <v>680686</v>
      </c>
      <c r="F998" t="s">
        <v>61</v>
      </c>
      <c r="G998">
        <v>1.2186599999999999</v>
      </c>
      <c r="H998">
        <v>6</v>
      </c>
      <c r="I998" t="s">
        <v>95</v>
      </c>
      <c r="J998" t="s">
        <v>63</v>
      </c>
      <c r="K998">
        <v>660821</v>
      </c>
      <c r="M998">
        <v>104.24</v>
      </c>
      <c r="N998">
        <v>232</v>
      </c>
      <c r="O998">
        <v>150</v>
      </c>
      <c r="P998">
        <v>6.6666666666666666E-2</v>
      </c>
      <c r="Q998">
        <v>10</v>
      </c>
      <c r="R998">
        <v>104.74</v>
      </c>
      <c r="S998">
        <v>189</v>
      </c>
      <c r="T998">
        <v>127</v>
      </c>
      <c r="U998" s="5">
        <v>7.874015748031496E-2</v>
      </c>
      <c r="V998">
        <v>10</v>
      </c>
      <c r="W998">
        <v>0.33163265306122403</v>
      </c>
      <c r="X998">
        <v>0.168367346938775</v>
      </c>
      <c r="Y998">
        <v>317</v>
      </c>
      <c r="Z998">
        <v>15</v>
      </c>
      <c r="AA998">
        <v>21.133333333333333</v>
      </c>
      <c r="AB998">
        <v>0.34523809523809501</v>
      </c>
      <c r="AC998">
        <v>0.238095238095238</v>
      </c>
      <c r="AD998">
        <v>140</v>
      </c>
      <c r="AE998">
        <v>9</v>
      </c>
      <c r="AF998">
        <v>15.555555555555555</v>
      </c>
      <c r="AG998" s="3">
        <v>44743</v>
      </c>
    </row>
    <row r="999" spans="1:34" hidden="1" x14ac:dyDescent="0.25">
      <c r="A999" t="s">
        <v>25</v>
      </c>
      <c r="B999" t="s">
        <v>27</v>
      </c>
      <c r="C999" t="s">
        <v>161</v>
      </c>
      <c r="D999" t="s">
        <v>50</v>
      </c>
      <c r="E999">
        <v>621244</v>
      </c>
      <c r="F999" t="s">
        <v>61</v>
      </c>
      <c r="G999">
        <v>1.1373499999999999</v>
      </c>
      <c r="H999">
        <v>2</v>
      </c>
      <c r="I999" t="s">
        <v>162</v>
      </c>
      <c r="J999" t="s">
        <v>63</v>
      </c>
      <c r="K999">
        <v>596847</v>
      </c>
      <c r="M999">
        <v>102.1</v>
      </c>
      <c r="N999">
        <v>201</v>
      </c>
      <c r="O999">
        <v>116</v>
      </c>
      <c r="P999">
        <v>5.1724137931034482E-2</v>
      </c>
      <c r="Q999">
        <v>6</v>
      </c>
      <c r="R999">
        <v>102.22</v>
      </c>
      <c r="S999">
        <v>172</v>
      </c>
      <c r="T999">
        <v>99</v>
      </c>
      <c r="U999" s="5">
        <v>6.0606060606060608E-2</v>
      </c>
      <c r="V999">
        <v>6</v>
      </c>
      <c r="W999">
        <v>0.27777777777777701</v>
      </c>
      <c r="X999">
        <v>0.134920634920634</v>
      </c>
      <c r="Y999">
        <v>341</v>
      </c>
      <c r="Z999">
        <v>17</v>
      </c>
      <c r="AA999">
        <v>20.058823529411764</v>
      </c>
      <c r="AB999">
        <v>0.31578947368421001</v>
      </c>
      <c r="AC999">
        <v>0.16666666666666599</v>
      </c>
      <c r="AD999">
        <v>152</v>
      </c>
      <c r="AE999">
        <v>10</v>
      </c>
      <c r="AF999">
        <v>15.2</v>
      </c>
      <c r="AG999" s="3">
        <v>44743</v>
      </c>
    </row>
    <row r="1000" spans="1:34" hidden="1" x14ac:dyDescent="0.25">
      <c r="A1000" t="s">
        <v>22</v>
      </c>
      <c r="B1000" t="s">
        <v>18</v>
      </c>
      <c r="C1000" t="s">
        <v>160</v>
      </c>
      <c r="D1000" t="s">
        <v>50</v>
      </c>
      <c r="E1000">
        <v>621076</v>
      </c>
      <c r="F1000" t="s">
        <v>51</v>
      </c>
      <c r="G1000">
        <v>1.04</v>
      </c>
      <c r="H1000">
        <v>1</v>
      </c>
      <c r="I1000" t="s">
        <v>75</v>
      </c>
      <c r="J1000" t="s">
        <v>50</v>
      </c>
      <c r="K1000">
        <v>677594</v>
      </c>
      <c r="M1000">
        <v>106.1</v>
      </c>
      <c r="N1000">
        <v>317</v>
      </c>
      <c r="O1000">
        <v>201</v>
      </c>
      <c r="P1000">
        <v>6.4676616915422883E-2</v>
      </c>
      <c r="Q1000">
        <v>13</v>
      </c>
      <c r="R1000">
        <v>105.8</v>
      </c>
      <c r="S1000">
        <v>241</v>
      </c>
      <c r="T1000">
        <v>156</v>
      </c>
      <c r="U1000" s="5">
        <v>5.7692307692307696E-2</v>
      </c>
      <c r="V1000">
        <v>9</v>
      </c>
      <c r="W1000">
        <v>0.292682926829268</v>
      </c>
      <c r="X1000">
        <v>0.12195121951219499</v>
      </c>
      <c r="Y1000">
        <v>228</v>
      </c>
      <c r="Z1000">
        <v>11</v>
      </c>
      <c r="AA1000">
        <v>20.727272727272727</v>
      </c>
      <c r="AB1000">
        <v>0.337662337662337</v>
      </c>
      <c r="AC1000">
        <v>0.129870129870129</v>
      </c>
      <c r="AD1000">
        <v>110</v>
      </c>
      <c r="AE1000">
        <v>4</v>
      </c>
      <c r="AF1000">
        <v>27.5</v>
      </c>
      <c r="AG1000" s="3">
        <v>44743</v>
      </c>
    </row>
    <row r="1001" spans="1:34" hidden="1" x14ac:dyDescent="0.25">
      <c r="A1001" t="s">
        <v>64</v>
      </c>
      <c r="B1001" t="s">
        <v>9</v>
      </c>
      <c r="C1001" t="s">
        <v>240</v>
      </c>
      <c r="D1001" t="s">
        <v>50</v>
      </c>
      <c r="E1001">
        <v>501381</v>
      </c>
      <c r="F1001" t="s">
        <v>61</v>
      </c>
      <c r="G1001">
        <v>0.92927999999999999</v>
      </c>
      <c r="H1001">
        <v>8</v>
      </c>
      <c r="I1001" t="s">
        <v>179</v>
      </c>
      <c r="J1001" t="s">
        <v>63</v>
      </c>
      <c r="K1001">
        <v>664728</v>
      </c>
      <c r="M1001">
        <v>101.6</v>
      </c>
      <c r="N1001">
        <v>108</v>
      </c>
      <c r="O1001">
        <v>79</v>
      </c>
      <c r="P1001">
        <v>2.5316455696202531E-2</v>
      </c>
      <c r="Q1001">
        <v>2</v>
      </c>
      <c r="R1001">
        <v>102.82</v>
      </c>
      <c r="S1001">
        <v>87</v>
      </c>
      <c r="T1001">
        <v>66</v>
      </c>
      <c r="U1001" s="5">
        <v>3.0303030303030304E-2</v>
      </c>
      <c r="V1001">
        <v>2</v>
      </c>
      <c r="W1001">
        <v>0.31944444444444398</v>
      </c>
      <c r="X1001">
        <v>0.194444444444444</v>
      </c>
      <c r="Y1001">
        <v>88</v>
      </c>
      <c r="Z1001">
        <v>4</v>
      </c>
      <c r="AA1001">
        <v>22</v>
      </c>
      <c r="AB1001">
        <v>0.28947368421052599</v>
      </c>
      <c r="AC1001">
        <v>0.21052631578947301</v>
      </c>
      <c r="AD1001">
        <v>46</v>
      </c>
      <c r="AE1001">
        <v>3</v>
      </c>
      <c r="AF1001">
        <v>15.333333333333334</v>
      </c>
      <c r="AG1001" s="3">
        <v>44743</v>
      </c>
    </row>
    <row r="1002" spans="1:34" hidden="1" x14ac:dyDescent="0.25">
      <c r="A1002" t="s">
        <v>10</v>
      </c>
      <c r="B1002" t="s">
        <v>11</v>
      </c>
      <c r="C1002" t="s">
        <v>150</v>
      </c>
      <c r="D1002" t="s">
        <v>50</v>
      </c>
      <c r="E1002">
        <v>547179</v>
      </c>
      <c r="F1002" t="s">
        <v>51</v>
      </c>
      <c r="G1002">
        <v>1.0625100000000001</v>
      </c>
      <c r="H1002">
        <v>3</v>
      </c>
      <c r="I1002" t="s">
        <v>68</v>
      </c>
      <c r="J1002" t="s">
        <v>63</v>
      </c>
      <c r="K1002">
        <v>663656</v>
      </c>
      <c r="M1002">
        <v>102.1</v>
      </c>
      <c r="N1002">
        <v>284</v>
      </c>
      <c r="O1002">
        <v>198</v>
      </c>
      <c r="P1002">
        <v>7.575757575757576E-2</v>
      </c>
      <c r="Q1002">
        <v>15</v>
      </c>
      <c r="R1002">
        <v>102.1</v>
      </c>
      <c r="S1002">
        <v>196</v>
      </c>
      <c r="T1002">
        <v>131</v>
      </c>
      <c r="U1002" s="5">
        <v>7.6335877862595422E-2</v>
      </c>
      <c r="V1002">
        <v>10</v>
      </c>
      <c r="W1002">
        <v>0.20895522388059701</v>
      </c>
      <c r="X1002">
        <v>9.4527363184079602E-2</v>
      </c>
      <c r="Y1002">
        <v>285</v>
      </c>
      <c r="Z1002">
        <v>5</v>
      </c>
      <c r="AA1002">
        <v>57</v>
      </c>
      <c r="AB1002">
        <v>0.225806451612903</v>
      </c>
      <c r="AC1002">
        <v>0.13978494623655899</v>
      </c>
      <c r="AD1002">
        <v>133</v>
      </c>
      <c r="AE1002">
        <v>5</v>
      </c>
      <c r="AF1002">
        <v>26.6</v>
      </c>
      <c r="AG1002" s="3">
        <v>44743</v>
      </c>
    </row>
    <row r="1003" spans="1:34" hidden="1" x14ac:dyDescent="0.25">
      <c r="A1003" t="s">
        <v>1</v>
      </c>
      <c r="B1003" t="s">
        <v>6</v>
      </c>
      <c r="C1003" t="s">
        <v>238</v>
      </c>
      <c r="D1003" t="s">
        <v>63</v>
      </c>
      <c r="E1003">
        <v>501985</v>
      </c>
      <c r="F1003" t="s">
        <v>61</v>
      </c>
      <c r="G1003">
        <v>1.4225600000000003</v>
      </c>
      <c r="H1003">
        <v>3</v>
      </c>
      <c r="I1003" t="s">
        <v>88</v>
      </c>
      <c r="J1003" t="s">
        <v>63</v>
      </c>
      <c r="K1003">
        <v>621566</v>
      </c>
      <c r="M1003">
        <v>105.32</v>
      </c>
      <c r="N1003">
        <v>336</v>
      </c>
      <c r="O1003">
        <v>221</v>
      </c>
      <c r="P1003">
        <v>5.4298642533936653E-2</v>
      </c>
      <c r="Q1003">
        <v>12</v>
      </c>
      <c r="R1003">
        <v>102</v>
      </c>
      <c r="S1003">
        <v>114</v>
      </c>
      <c r="T1003">
        <v>73</v>
      </c>
      <c r="U1003" s="5">
        <v>2.7397260273972601E-2</v>
      </c>
      <c r="V1003">
        <v>2</v>
      </c>
      <c r="W1003">
        <v>0.41860465116279</v>
      </c>
      <c r="X1003">
        <v>0.17441860465116199</v>
      </c>
      <c r="Y1003">
        <v>119</v>
      </c>
      <c r="Z1003">
        <v>10</v>
      </c>
      <c r="AA1003">
        <v>11.9</v>
      </c>
      <c r="AB1003">
        <v>0.39285714285714202</v>
      </c>
      <c r="AC1003">
        <v>0.107142857142857</v>
      </c>
      <c r="AD1003">
        <v>36</v>
      </c>
      <c r="AE1003">
        <v>3</v>
      </c>
      <c r="AF1003">
        <v>12</v>
      </c>
      <c r="AG1003" s="3">
        <v>44743</v>
      </c>
    </row>
    <row r="1004" spans="1:34" hidden="1" x14ac:dyDescent="0.25">
      <c r="A1004" t="s">
        <v>19</v>
      </c>
      <c r="B1004" t="s">
        <v>24</v>
      </c>
      <c r="C1004" t="s">
        <v>158</v>
      </c>
      <c r="D1004" t="s">
        <v>50</v>
      </c>
      <c r="E1004">
        <v>571945</v>
      </c>
      <c r="F1004" t="s">
        <v>51</v>
      </c>
      <c r="G1004">
        <v>1.3224800000000001</v>
      </c>
      <c r="H1004">
        <v>8</v>
      </c>
      <c r="I1004" t="s">
        <v>188</v>
      </c>
      <c r="J1004" t="s">
        <v>50</v>
      </c>
      <c r="K1004">
        <v>663837</v>
      </c>
      <c r="M1004">
        <v>103</v>
      </c>
      <c r="N1004">
        <v>106</v>
      </c>
      <c r="O1004">
        <v>75</v>
      </c>
      <c r="P1004">
        <v>0.04</v>
      </c>
      <c r="Q1004">
        <v>3</v>
      </c>
      <c r="R1004">
        <v>104.56</v>
      </c>
      <c r="S1004">
        <v>57</v>
      </c>
      <c r="T1004">
        <v>41</v>
      </c>
      <c r="U1004" s="5">
        <v>4.878048780487805E-2</v>
      </c>
      <c r="V1004">
        <v>2</v>
      </c>
      <c r="W1004">
        <v>0.25</v>
      </c>
      <c r="X1004">
        <v>0.110294117647058</v>
      </c>
      <c r="Y1004">
        <v>374</v>
      </c>
      <c r="Z1004">
        <v>8</v>
      </c>
      <c r="AA1004">
        <v>46.75</v>
      </c>
      <c r="AB1004">
        <v>0.246153846153846</v>
      </c>
      <c r="AC1004">
        <v>0.138461538461538</v>
      </c>
      <c r="AD1004">
        <v>184</v>
      </c>
      <c r="AE1004">
        <v>4</v>
      </c>
      <c r="AF1004">
        <v>46</v>
      </c>
      <c r="AG1004" s="3">
        <v>44743</v>
      </c>
    </row>
    <row r="1005" spans="1:34" hidden="1" x14ac:dyDescent="0.25">
      <c r="A1005" t="s">
        <v>11</v>
      </c>
      <c r="B1005" t="s">
        <v>10</v>
      </c>
      <c r="C1005" t="s">
        <v>151</v>
      </c>
      <c r="D1005" t="s">
        <v>50</v>
      </c>
      <c r="E1005">
        <v>664299</v>
      </c>
      <c r="F1005" t="s">
        <v>61</v>
      </c>
      <c r="G1005">
        <v>1.11216</v>
      </c>
      <c r="H1005">
        <v>2</v>
      </c>
      <c r="I1005" t="s">
        <v>137</v>
      </c>
      <c r="J1005" t="s">
        <v>50</v>
      </c>
      <c r="K1005">
        <v>545361</v>
      </c>
      <c r="M1005">
        <v>105.92</v>
      </c>
      <c r="N1005">
        <v>281</v>
      </c>
      <c r="O1005">
        <v>167</v>
      </c>
      <c r="P1005">
        <v>0.1377245508982036</v>
      </c>
      <c r="Q1005">
        <v>23</v>
      </c>
      <c r="R1005">
        <v>105.88</v>
      </c>
      <c r="S1005">
        <v>208</v>
      </c>
      <c r="T1005">
        <v>125</v>
      </c>
      <c r="U1005" s="5">
        <v>0.152</v>
      </c>
      <c r="V1005">
        <v>19</v>
      </c>
      <c r="W1005">
        <v>0.4</v>
      </c>
      <c r="X1005">
        <v>0.17931034482758601</v>
      </c>
      <c r="Y1005">
        <v>255</v>
      </c>
      <c r="Z1005">
        <v>4</v>
      </c>
      <c r="AA1005">
        <v>63.75</v>
      </c>
      <c r="AB1005">
        <v>0.47457627118644002</v>
      </c>
      <c r="AC1005">
        <v>0.23728813559322001</v>
      </c>
      <c r="AD1005">
        <v>120</v>
      </c>
      <c r="AE1005">
        <v>1</v>
      </c>
      <c r="AF1005">
        <v>120</v>
      </c>
      <c r="AG1005" s="3">
        <v>44743</v>
      </c>
    </row>
    <row r="1006" spans="1:34" hidden="1" x14ac:dyDescent="0.25">
      <c r="A1006" t="s">
        <v>64</v>
      </c>
      <c r="B1006" t="s">
        <v>9</v>
      </c>
      <c r="C1006" t="s">
        <v>240</v>
      </c>
      <c r="D1006" t="s">
        <v>50</v>
      </c>
      <c r="E1006">
        <v>501381</v>
      </c>
      <c r="F1006" t="s">
        <v>61</v>
      </c>
      <c r="G1006">
        <v>0.92927999999999999</v>
      </c>
      <c r="H1006">
        <v>6</v>
      </c>
      <c r="I1006" t="s">
        <v>135</v>
      </c>
      <c r="J1006" t="s">
        <v>63</v>
      </c>
      <c r="K1006">
        <v>669004</v>
      </c>
      <c r="M1006">
        <v>101.56</v>
      </c>
      <c r="N1006">
        <v>191</v>
      </c>
      <c r="O1006">
        <v>125</v>
      </c>
      <c r="P1006">
        <v>4.8000000000000001E-2</v>
      </c>
      <c r="Q1006">
        <v>6</v>
      </c>
      <c r="R1006">
        <v>102</v>
      </c>
      <c r="S1006">
        <v>137</v>
      </c>
      <c r="T1006">
        <v>84</v>
      </c>
      <c r="U1006" s="5">
        <v>4.7619047619047616E-2</v>
      </c>
      <c r="V1006">
        <v>4</v>
      </c>
      <c r="W1006">
        <v>0.31944444444444398</v>
      </c>
      <c r="X1006">
        <v>0.194444444444444</v>
      </c>
      <c r="Y1006">
        <v>88</v>
      </c>
      <c r="Z1006">
        <v>4</v>
      </c>
      <c r="AA1006">
        <v>22</v>
      </c>
      <c r="AB1006">
        <v>0.28947368421052599</v>
      </c>
      <c r="AC1006">
        <v>0.21052631578947301</v>
      </c>
      <c r="AD1006">
        <v>46</v>
      </c>
      <c r="AE1006">
        <v>3</v>
      </c>
      <c r="AF1006">
        <v>15.333333333333334</v>
      </c>
      <c r="AG1006" s="3">
        <v>44743</v>
      </c>
    </row>
    <row r="1007" spans="1:34" hidden="1" x14ac:dyDescent="0.25">
      <c r="A1007" t="s">
        <v>26</v>
      </c>
      <c r="B1007" t="s">
        <v>16</v>
      </c>
      <c r="C1007" t="s">
        <v>163</v>
      </c>
      <c r="D1007" t="s">
        <v>63</v>
      </c>
      <c r="E1007">
        <v>656849</v>
      </c>
      <c r="F1007" t="s">
        <v>61</v>
      </c>
      <c r="G1007">
        <v>1.04958</v>
      </c>
      <c r="H1007">
        <v>7</v>
      </c>
      <c r="I1007" t="s">
        <v>114</v>
      </c>
      <c r="J1007" t="s">
        <v>63</v>
      </c>
      <c r="K1007">
        <v>663993</v>
      </c>
      <c r="L1007">
        <v>5</v>
      </c>
      <c r="M1007">
        <v>102.98</v>
      </c>
      <c r="N1007">
        <v>277</v>
      </c>
      <c r="O1007">
        <v>191</v>
      </c>
      <c r="P1007">
        <v>5.2356020942408377E-2</v>
      </c>
      <c r="Q1007">
        <v>10</v>
      </c>
      <c r="R1007">
        <v>103.06</v>
      </c>
      <c r="S1007">
        <v>75</v>
      </c>
      <c r="T1007">
        <v>54</v>
      </c>
      <c r="U1007" s="5">
        <v>7.407407407407407E-2</v>
      </c>
      <c r="V1007">
        <v>4</v>
      </c>
      <c r="W1007">
        <v>0.195804195804195</v>
      </c>
      <c r="X1007">
        <v>6.9930069930069894E-2</v>
      </c>
      <c r="Y1007">
        <v>220</v>
      </c>
      <c r="Z1007">
        <v>4</v>
      </c>
      <c r="AA1007">
        <v>55</v>
      </c>
      <c r="AB1007">
        <v>0.233333333333333</v>
      </c>
      <c r="AC1007">
        <v>0.16666666666666599</v>
      </c>
      <c r="AD1007">
        <v>48</v>
      </c>
      <c r="AE1007">
        <v>3</v>
      </c>
      <c r="AF1007">
        <v>16</v>
      </c>
      <c r="AG1007" s="3">
        <v>44743</v>
      </c>
      <c r="AH1007">
        <v>1</v>
      </c>
    </row>
    <row r="1008" spans="1:34" hidden="1" x14ac:dyDescent="0.25">
      <c r="A1008" t="s">
        <v>24</v>
      </c>
      <c r="B1008" t="s">
        <v>19</v>
      </c>
      <c r="C1008" t="s">
        <v>241</v>
      </c>
      <c r="D1008" t="s">
        <v>63</v>
      </c>
      <c r="E1008">
        <v>663559</v>
      </c>
      <c r="F1008" t="s">
        <v>61</v>
      </c>
      <c r="G1008">
        <v>1.3224800000000001</v>
      </c>
      <c r="H1008">
        <v>4</v>
      </c>
      <c r="I1008" t="s">
        <v>243</v>
      </c>
      <c r="J1008" t="s">
        <v>50</v>
      </c>
      <c r="K1008">
        <v>571448</v>
      </c>
      <c r="L1008">
        <v>2.65</v>
      </c>
      <c r="M1008">
        <v>100.38</v>
      </c>
      <c r="N1008">
        <v>310</v>
      </c>
      <c r="O1008">
        <v>242</v>
      </c>
      <c r="P1008">
        <v>5.7851239669421489E-2</v>
      </c>
      <c r="Q1008">
        <v>14</v>
      </c>
      <c r="R1008">
        <v>103.98</v>
      </c>
      <c r="S1008">
        <v>55</v>
      </c>
      <c r="T1008">
        <v>44</v>
      </c>
      <c r="U1008" s="5">
        <v>0.11363636363636363</v>
      </c>
      <c r="V1008">
        <v>5</v>
      </c>
      <c r="W1008">
        <v>0.41791044776119401</v>
      </c>
      <c r="X1008">
        <v>0.164179104477611</v>
      </c>
      <c r="Y1008">
        <v>87</v>
      </c>
      <c r="Z1008">
        <v>5</v>
      </c>
      <c r="AA1008">
        <v>17.399999999999999</v>
      </c>
      <c r="AB1008">
        <v>0.489361702127659</v>
      </c>
      <c r="AC1008">
        <v>0.170212765957446</v>
      </c>
      <c r="AD1008">
        <v>63</v>
      </c>
      <c r="AE1008">
        <v>4</v>
      </c>
      <c r="AF1008">
        <v>15.75</v>
      </c>
      <c r="AG1008" s="3">
        <v>44743</v>
      </c>
      <c r="AH1008">
        <v>1</v>
      </c>
    </row>
    <row r="1009" spans="1:34" hidden="1" x14ac:dyDescent="0.25">
      <c r="A1009" t="s">
        <v>24</v>
      </c>
      <c r="B1009" t="s">
        <v>19</v>
      </c>
      <c r="C1009" t="s">
        <v>241</v>
      </c>
      <c r="D1009" t="s">
        <v>63</v>
      </c>
      <c r="E1009">
        <v>663559</v>
      </c>
      <c r="F1009" t="s">
        <v>61</v>
      </c>
      <c r="G1009">
        <v>1.3224800000000001</v>
      </c>
      <c r="H1009">
        <v>3</v>
      </c>
      <c r="I1009" t="s">
        <v>147</v>
      </c>
      <c r="J1009" t="s">
        <v>50</v>
      </c>
      <c r="K1009">
        <v>502671</v>
      </c>
      <c r="M1009">
        <v>103.7</v>
      </c>
      <c r="N1009">
        <v>324</v>
      </c>
      <c r="O1009">
        <v>218</v>
      </c>
      <c r="P1009">
        <v>8.7155963302752298E-2</v>
      </c>
      <c r="Q1009">
        <v>19</v>
      </c>
      <c r="R1009">
        <v>102.8</v>
      </c>
      <c r="S1009">
        <v>63</v>
      </c>
      <c r="T1009">
        <v>39</v>
      </c>
      <c r="U1009" s="5">
        <v>0.10256410256410256</v>
      </c>
      <c r="V1009">
        <v>4</v>
      </c>
      <c r="W1009">
        <v>0.41791044776119401</v>
      </c>
      <c r="X1009">
        <v>0.164179104477611</v>
      </c>
      <c r="Y1009">
        <v>87</v>
      </c>
      <c r="Z1009">
        <v>5</v>
      </c>
      <c r="AA1009">
        <v>17.399999999999999</v>
      </c>
      <c r="AB1009">
        <v>0.489361702127659</v>
      </c>
      <c r="AC1009">
        <v>0.170212765957446</v>
      </c>
      <c r="AD1009">
        <v>63</v>
      </c>
      <c r="AE1009">
        <v>4</v>
      </c>
      <c r="AF1009">
        <v>15.75</v>
      </c>
      <c r="AG1009" s="3">
        <v>44743</v>
      </c>
    </row>
    <row r="1010" spans="1:34" hidden="1" x14ac:dyDescent="0.25">
      <c r="A1010" t="s">
        <v>16</v>
      </c>
      <c r="B1010" t="s">
        <v>26</v>
      </c>
      <c r="C1010" t="s">
        <v>155</v>
      </c>
      <c r="D1010" t="s">
        <v>50</v>
      </c>
      <c r="E1010">
        <v>657248</v>
      </c>
      <c r="F1010" t="s">
        <v>51</v>
      </c>
      <c r="G1010">
        <v>1.1459699999999999</v>
      </c>
      <c r="H1010">
        <v>4</v>
      </c>
      <c r="I1010" t="s">
        <v>156</v>
      </c>
      <c r="J1010" t="s">
        <v>50</v>
      </c>
      <c r="K1010">
        <v>624413</v>
      </c>
      <c r="M1010">
        <v>104.66</v>
      </c>
      <c r="N1010">
        <v>314</v>
      </c>
      <c r="O1010">
        <v>218</v>
      </c>
      <c r="P1010">
        <v>0.10091743119266056</v>
      </c>
      <c r="Q1010">
        <v>22</v>
      </c>
      <c r="R1010">
        <v>105.58</v>
      </c>
      <c r="S1010">
        <v>234</v>
      </c>
      <c r="T1010">
        <v>164</v>
      </c>
      <c r="U1010" s="5">
        <v>0.10365853658536585</v>
      </c>
      <c r="V1010">
        <v>17</v>
      </c>
      <c r="W1010">
        <v>0.23577235772357699</v>
      </c>
      <c r="X1010">
        <v>0.113821138211382</v>
      </c>
      <c r="Y1010">
        <v>187</v>
      </c>
      <c r="Z1010">
        <v>5</v>
      </c>
      <c r="AA1010">
        <v>37.4</v>
      </c>
      <c r="AB1010">
        <v>0.22222222222222199</v>
      </c>
      <c r="AC1010">
        <v>0.11111111111111099</v>
      </c>
      <c r="AD1010">
        <v>93</v>
      </c>
      <c r="AE1010">
        <v>3</v>
      </c>
      <c r="AF1010">
        <v>31</v>
      </c>
      <c r="AG1010" s="3">
        <v>44743</v>
      </c>
    </row>
    <row r="1011" spans="1:34" hidden="1" x14ac:dyDescent="0.25">
      <c r="A1011" t="s">
        <v>18</v>
      </c>
      <c r="B1011" t="s">
        <v>22</v>
      </c>
      <c r="C1011" t="s">
        <v>157</v>
      </c>
      <c r="D1011" t="s">
        <v>63</v>
      </c>
      <c r="E1011">
        <v>594835</v>
      </c>
      <c r="F1011" t="s">
        <v>61</v>
      </c>
      <c r="G1011">
        <v>1.04</v>
      </c>
      <c r="H1011">
        <v>2</v>
      </c>
      <c r="I1011" t="s">
        <v>104</v>
      </c>
      <c r="J1011" t="s">
        <v>50</v>
      </c>
      <c r="K1011">
        <v>657656</v>
      </c>
      <c r="M1011">
        <v>101.8</v>
      </c>
      <c r="N1011">
        <v>189</v>
      </c>
      <c r="O1011">
        <v>126</v>
      </c>
      <c r="P1011">
        <v>3.1746031746031744E-2</v>
      </c>
      <c r="Q1011">
        <v>4</v>
      </c>
      <c r="R1011">
        <v>102.539999999999</v>
      </c>
      <c r="S1011">
        <v>54</v>
      </c>
      <c r="T1011">
        <v>35</v>
      </c>
      <c r="U1011" s="5">
        <v>2.8571428571428571E-2</v>
      </c>
      <c r="V1011">
        <v>1</v>
      </c>
      <c r="W1011">
        <v>0.260223048327137</v>
      </c>
      <c r="X1011">
        <v>0.11524163568773201</v>
      </c>
      <c r="Y1011">
        <v>347</v>
      </c>
      <c r="Z1011">
        <v>14</v>
      </c>
      <c r="AA1011">
        <v>24.785714285714285</v>
      </c>
      <c r="AB1011">
        <v>0.27397260273972601</v>
      </c>
      <c r="AC1011">
        <v>0.11415525114155201</v>
      </c>
      <c r="AD1011">
        <v>279</v>
      </c>
      <c r="AE1011">
        <v>11</v>
      </c>
      <c r="AF1011">
        <v>25.363636363636363</v>
      </c>
      <c r="AG1011" s="3">
        <v>44743</v>
      </c>
    </row>
    <row r="1012" spans="1:34" hidden="1" x14ac:dyDescent="0.25">
      <c r="A1012" t="s">
        <v>19</v>
      </c>
      <c r="B1012" t="s">
        <v>24</v>
      </c>
      <c r="C1012" t="s">
        <v>158</v>
      </c>
      <c r="D1012" t="s">
        <v>50</v>
      </c>
      <c r="E1012">
        <v>571945</v>
      </c>
      <c r="F1012" t="s">
        <v>51</v>
      </c>
      <c r="G1012">
        <v>1.3224800000000001</v>
      </c>
      <c r="H1012">
        <v>2</v>
      </c>
      <c r="I1012" t="s">
        <v>159</v>
      </c>
      <c r="J1012" t="s">
        <v>50</v>
      </c>
      <c r="K1012">
        <v>656555</v>
      </c>
      <c r="L1012">
        <v>2.5499999999999998</v>
      </c>
      <c r="M1012">
        <v>102.5</v>
      </c>
      <c r="N1012">
        <v>324</v>
      </c>
      <c r="O1012">
        <v>203</v>
      </c>
      <c r="P1012">
        <v>7.3891625615763554E-2</v>
      </c>
      <c r="Q1012">
        <v>15</v>
      </c>
      <c r="R1012">
        <v>102.06</v>
      </c>
      <c r="S1012">
        <v>233</v>
      </c>
      <c r="T1012">
        <v>148</v>
      </c>
      <c r="U1012" s="5">
        <v>6.7567567567567571E-2</v>
      </c>
      <c r="V1012">
        <v>10</v>
      </c>
      <c r="W1012">
        <v>0.25</v>
      </c>
      <c r="X1012">
        <v>0.110294117647058</v>
      </c>
      <c r="Y1012">
        <v>374</v>
      </c>
      <c r="Z1012">
        <v>8</v>
      </c>
      <c r="AA1012">
        <v>46.75</v>
      </c>
      <c r="AB1012">
        <v>0.246153846153846</v>
      </c>
      <c r="AC1012">
        <v>0.138461538461538</v>
      </c>
      <c r="AD1012">
        <v>184</v>
      </c>
      <c r="AE1012">
        <v>4</v>
      </c>
      <c r="AF1012">
        <v>46</v>
      </c>
      <c r="AG1012" s="3">
        <v>44743</v>
      </c>
      <c r="AH1012">
        <v>1</v>
      </c>
    </row>
    <row r="1013" spans="1:34" hidden="1" x14ac:dyDescent="0.25">
      <c r="A1013" t="s">
        <v>1</v>
      </c>
      <c r="B1013" t="s">
        <v>6</v>
      </c>
      <c r="C1013" t="s">
        <v>238</v>
      </c>
      <c r="D1013" t="s">
        <v>63</v>
      </c>
      <c r="E1013">
        <v>501985</v>
      </c>
      <c r="F1013" t="s">
        <v>61</v>
      </c>
      <c r="G1013">
        <v>1.3598000000000001</v>
      </c>
      <c r="H1013">
        <v>1</v>
      </c>
      <c r="I1013" t="s">
        <v>52</v>
      </c>
      <c r="J1013" t="s">
        <v>50</v>
      </c>
      <c r="K1013">
        <v>660670</v>
      </c>
      <c r="M1013">
        <v>106</v>
      </c>
      <c r="N1013">
        <v>195</v>
      </c>
      <c r="O1013">
        <v>119</v>
      </c>
      <c r="P1013">
        <v>5.8823529411764705E-2</v>
      </c>
      <c r="Q1013">
        <v>7</v>
      </c>
      <c r="R1013">
        <v>108.3</v>
      </c>
      <c r="S1013">
        <v>48</v>
      </c>
      <c r="T1013">
        <v>27</v>
      </c>
      <c r="U1013" s="5">
        <v>0.1111111111111111</v>
      </c>
      <c r="V1013">
        <v>3</v>
      </c>
      <c r="W1013">
        <v>0.41860465116279</v>
      </c>
      <c r="X1013">
        <v>0.17441860465116199</v>
      </c>
      <c r="Y1013">
        <v>119</v>
      </c>
      <c r="Z1013">
        <v>10</v>
      </c>
      <c r="AA1013">
        <v>11.9</v>
      </c>
      <c r="AB1013">
        <v>0.43103448275862</v>
      </c>
      <c r="AC1013">
        <v>0.20689655172413701</v>
      </c>
      <c r="AD1013">
        <v>83</v>
      </c>
      <c r="AE1013">
        <v>7</v>
      </c>
      <c r="AF1013">
        <v>11.857142857142858</v>
      </c>
      <c r="AG1013" s="3">
        <v>44743</v>
      </c>
    </row>
    <row r="1014" spans="1:34" hidden="1" x14ac:dyDescent="0.25">
      <c r="A1014" t="s">
        <v>8</v>
      </c>
      <c r="B1014" t="s">
        <v>21</v>
      </c>
      <c r="C1014" t="s">
        <v>360</v>
      </c>
      <c r="D1014" t="s">
        <v>50</v>
      </c>
      <c r="E1014">
        <v>607259</v>
      </c>
      <c r="F1014" t="s">
        <v>61</v>
      </c>
      <c r="G1014">
        <v>0.95219999999999994</v>
      </c>
      <c r="H1014">
        <v>5</v>
      </c>
      <c r="I1014" t="s">
        <v>62</v>
      </c>
      <c r="J1014" t="s">
        <v>63</v>
      </c>
      <c r="K1014">
        <v>641857</v>
      </c>
      <c r="M1014">
        <v>103.6</v>
      </c>
      <c r="N1014">
        <v>231</v>
      </c>
      <c r="O1014">
        <v>139</v>
      </c>
      <c r="P1014">
        <v>2.8776978417266189E-2</v>
      </c>
      <c r="Q1014">
        <v>4</v>
      </c>
      <c r="R1014">
        <v>103.8</v>
      </c>
      <c r="S1014">
        <v>167</v>
      </c>
      <c r="T1014">
        <v>100</v>
      </c>
      <c r="U1014" s="5">
        <v>0.04</v>
      </c>
      <c r="V1014">
        <v>4</v>
      </c>
      <c r="W1014">
        <v>0.27142857142857102</v>
      </c>
      <c r="X1014">
        <v>0.13571428571428501</v>
      </c>
      <c r="Y1014">
        <v>210</v>
      </c>
      <c r="Z1014">
        <v>8</v>
      </c>
      <c r="AA1014">
        <v>26.25</v>
      </c>
      <c r="AB1014">
        <v>0.305084745762711</v>
      </c>
      <c r="AC1014">
        <v>0.152542372881355</v>
      </c>
      <c r="AD1014">
        <v>100</v>
      </c>
      <c r="AE1014">
        <v>5</v>
      </c>
      <c r="AF1014">
        <v>20</v>
      </c>
      <c r="AG1014" s="3">
        <v>44723</v>
      </c>
    </row>
    <row r="1015" spans="1:34" hidden="1" x14ac:dyDescent="0.25">
      <c r="A1015" t="s">
        <v>18</v>
      </c>
      <c r="B1015" t="s">
        <v>22</v>
      </c>
      <c r="C1015" t="s">
        <v>157</v>
      </c>
      <c r="D1015" t="s">
        <v>63</v>
      </c>
      <c r="E1015">
        <v>594835</v>
      </c>
      <c r="F1015" t="s">
        <v>61</v>
      </c>
      <c r="G1015">
        <v>1.04</v>
      </c>
      <c r="H1015">
        <v>4</v>
      </c>
      <c r="I1015" t="s">
        <v>106</v>
      </c>
      <c r="J1015" t="s">
        <v>50</v>
      </c>
      <c r="K1015">
        <v>669221</v>
      </c>
      <c r="L1015">
        <v>4.3</v>
      </c>
      <c r="M1015">
        <v>102.22</v>
      </c>
      <c r="N1015">
        <v>278</v>
      </c>
      <c r="O1015">
        <v>185</v>
      </c>
      <c r="P1015">
        <v>4.3243243243243246E-2</v>
      </c>
      <c r="Q1015">
        <v>8</v>
      </c>
      <c r="R1015">
        <v>102</v>
      </c>
      <c r="S1015">
        <v>84</v>
      </c>
      <c r="T1015">
        <v>48</v>
      </c>
      <c r="U1015" s="5">
        <v>8.3333333333333329E-2</v>
      </c>
      <c r="V1015">
        <v>4</v>
      </c>
      <c r="W1015">
        <v>0.260223048327137</v>
      </c>
      <c r="X1015">
        <v>0.11524163568773201</v>
      </c>
      <c r="Y1015">
        <v>347</v>
      </c>
      <c r="Z1015">
        <v>14</v>
      </c>
      <c r="AA1015">
        <v>24.785714285714285</v>
      </c>
      <c r="AB1015">
        <v>0.27397260273972601</v>
      </c>
      <c r="AC1015">
        <v>0.11415525114155201</v>
      </c>
      <c r="AD1015">
        <v>279</v>
      </c>
      <c r="AE1015">
        <v>11</v>
      </c>
      <c r="AF1015">
        <v>25.363636363636363</v>
      </c>
      <c r="AG1015" s="3">
        <v>44743</v>
      </c>
      <c r="AH1015">
        <v>1</v>
      </c>
    </row>
    <row r="1016" spans="1:34" hidden="1" x14ac:dyDescent="0.25">
      <c r="A1016" t="s">
        <v>11</v>
      </c>
      <c r="B1016" t="s">
        <v>10</v>
      </c>
      <c r="C1016" t="s">
        <v>151</v>
      </c>
      <c r="D1016" t="s">
        <v>50</v>
      </c>
      <c r="E1016">
        <v>664299</v>
      </c>
      <c r="F1016" t="s">
        <v>61</v>
      </c>
      <c r="G1016">
        <v>1.0625100000000001</v>
      </c>
      <c r="H1016">
        <v>3</v>
      </c>
      <c r="I1016" t="s">
        <v>138</v>
      </c>
      <c r="J1016" t="s">
        <v>63</v>
      </c>
      <c r="K1016">
        <v>660271</v>
      </c>
      <c r="L1016">
        <v>4.8</v>
      </c>
      <c r="M1016">
        <v>105.92</v>
      </c>
      <c r="N1016">
        <v>317</v>
      </c>
      <c r="O1016">
        <v>206</v>
      </c>
      <c r="P1016">
        <v>8.2524271844660199E-2</v>
      </c>
      <c r="Q1016">
        <v>17</v>
      </c>
      <c r="R1016">
        <v>106.46</v>
      </c>
      <c r="S1016">
        <v>204</v>
      </c>
      <c r="T1016">
        <v>135</v>
      </c>
      <c r="U1016" s="5">
        <v>0.1037037037037037</v>
      </c>
      <c r="V1016">
        <v>14</v>
      </c>
      <c r="W1016">
        <v>0.4</v>
      </c>
      <c r="X1016">
        <v>0.17931034482758601</v>
      </c>
      <c r="Y1016">
        <v>255</v>
      </c>
      <c r="Z1016">
        <v>4</v>
      </c>
      <c r="AA1016">
        <v>63.75</v>
      </c>
      <c r="AB1016">
        <v>0.34883720930232498</v>
      </c>
      <c r="AC1016">
        <v>0.13953488372093001</v>
      </c>
      <c r="AD1016">
        <v>135</v>
      </c>
      <c r="AE1016">
        <v>3</v>
      </c>
      <c r="AF1016">
        <v>45</v>
      </c>
      <c r="AG1016" s="3">
        <v>44743</v>
      </c>
      <c r="AH1016">
        <v>1</v>
      </c>
    </row>
    <row r="1017" spans="1:34" hidden="1" x14ac:dyDescent="0.25">
      <c r="A1017" t="s">
        <v>11</v>
      </c>
      <c r="B1017" t="s">
        <v>10</v>
      </c>
      <c r="C1017" t="s">
        <v>151</v>
      </c>
      <c r="D1017" t="s">
        <v>50</v>
      </c>
      <c r="E1017">
        <v>664299</v>
      </c>
      <c r="F1017" t="s">
        <v>61</v>
      </c>
      <c r="G1017">
        <v>1.11216</v>
      </c>
      <c r="H1017">
        <v>1</v>
      </c>
      <c r="I1017" t="s">
        <v>136</v>
      </c>
      <c r="J1017" t="s">
        <v>50</v>
      </c>
      <c r="K1017">
        <v>621493</v>
      </c>
      <c r="M1017">
        <v>101.8</v>
      </c>
      <c r="N1017">
        <v>228</v>
      </c>
      <c r="O1017">
        <v>147</v>
      </c>
      <c r="P1017">
        <v>7.4829931972789115E-2</v>
      </c>
      <c r="Q1017">
        <v>11</v>
      </c>
      <c r="R1017">
        <v>102.3</v>
      </c>
      <c r="S1017">
        <v>169</v>
      </c>
      <c r="T1017">
        <v>107</v>
      </c>
      <c r="U1017" s="5">
        <v>7.476635514018691E-2</v>
      </c>
      <c r="V1017">
        <v>8</v>
      </c>
      <c r="W1017">
        <v>0.4</v>
      </c>
      <c r="X1017">
        <v>0.17931034482758601</v>
      </c>
      <c r="Y1017">
        <v>255</v>
      </c>
      <c r="Z1017">
        <v>4</v>
      </c>
      <c r="AA1017">
        <v>63.75</v>
      </c>
      <c r="AB1017">
        <v>0.47457627118644002</v>
      </c>
      <c r="AC1017">
        <v>0.23728813559322001</v>
      </c>
      <c r="AD1017">
        <v>120</v>
      </c>
      <c r="AE1017">
        <v>1</v>
      </c>
      <c r="AF1017">
        <v>120</v>
      </c>
      <c r="AG1017" s="3">
        <v>44743</v>
      </c>
    </row>
    <row r="1018" spans="1:34" hidden="1" x14ac:dyDescent="0.25">
      <c r="A1018" t="s">
        <v>27</v>
      </c>
      <c r="B1018" t="s">
        <v>25</v>
      </c>
      <c r="C1018" t="s">
        <v>164</v>
      </c>
      <c r="D1018" t="s">
        <v>50</v>
      </c>
      <c r="E1018">
        <v>446372</v>
      </c>
      <c r="F1018" t="s">
        <v>51</v>
      </c>
      <c r="G1018">
        <v>1.0879000000000001</v>
      </c>
      <c r="H1018">
        <v>5</v>
      </c>
      <c r="I1018" t="s">
        <v>168</v>
      </c>
      <c r="J1018" t="s">
        <v>50</v>
      </c>
      <c r="K1018">
        <v>606192</v>
      </c>
      <c r="M1018">
        <v>104.06</v>
      </c>
      <c r="N1018">
        <v>212</v>
      </c>
      <c r="O1018">
        <v>141</v>
      </c>
      <c r="P1018">
        <v>5.6737588652482268E-2</v>
      </c>
      <c r="Q1018">
        <v>8</v>
      </c>
      <c r="R1018">
        <v>103.6</v>
      </c>
      <c r="S1018">
        <v>177</v>
      </c>
      <c r="T1018">
        <v>115</v>
      </c>
      <c r="U1018" s="5">
        <v>4.3478260869565216E-2</v>
      </c>
      <c r="V1018">
        <v>5</v>
      </c>
      <c r="W1018">
        <v>0.27441860465116202</v>
      </c>
      <c r="X1018">
        <v>0.13023255813953399</v>
      </c>
      <c r="Y1018">
        <v>297</v>
      </c>
      <c r="Z1018">
        <v>9</v>
      </c>
      <c r="AA1018">
        <v>33</v>
      </c>
      <c r="AB1018">
        <v>0.28205128205128199</v>
      </c>
      <c r="AC1018">
        <v>0.16239316239316201</v>
      </c>
      <c r="AD1018">
        <v>158</v>
      </c>
      <c r="AE1018">
        <v>7</v>
      </c>
      <c r="AF1018">
        <v>22.571428571428573</v>
      </c>
      <c r="AG1018" s="3">
        <v>44743</v>
      </c>
    </row>
    <row r="1019" spans="1:34" hidden="1" x14ac:dyDescent="0.25">
      <c r="A1019" t="s">
        <v>24</v>
      </c>
      <c r="B1019" t="s">
        <v>19</v>
      </c>
      <c r="C1019" t="s">
        <v>241</v>
      </c>
      <c r="D1019" t="s">
        <v>63</v>
      </c>
      <c r="E1019">
        <v>663559</v>
      </c>
      <c r="F1019" t="s">
        <v>61</v>
      </c>
      <c r="G1019">
        <v>1.3224800000000001</v>
      </c>
      <c r="H1019">
        <v>1</v>
      </c>
      <c r="I1019" t="s">
        <v>242</v>
      </c>
      <c r="J1019" t="s">
        <v>38</v>
      </c>
      <c r="K1019">
        <v>669242</v>
      </c>
      <c r="M1019">
        <v>100.4</v>
      </c>
      <c r="N1019">
        <v>332</v>
      </c>
      <c r="O1019">
        <v>240</v>
      </c>
      <c r="P1019">
        <v>2.9166666666666667E-2</v>
      </c>
      <c r="Q1019">
        <v>7</v>
      </c>
      <c r="R1019">
        <v>104.06</v>
      </c>
      <c r="S1019">
        <v>73</v>
      </c>
      <c r="T1019">
        <v>59</v>
      </c>
      <c r="U1019" s="5">
        <v>1.6949152542372881E-2</v>
      </c>
      <c r="V1019">
        <v>1</v>
      </c>
      <c r="W1019">
        <v>0.41791044776119401</v>
      </c>
      <c r="X1019">
        <v>0.164179104477611</v>
      </c>
      <c r="Y1019">
        <v>87</v>
      </c>
      <c r="Z1019">
        <v>5</v>
      </c>
      <c r="AA1019">
        <v>17.399999999999999</v>
      </c>
      <c r="AB1019">
        <v>0.489361702127659</v>
      </c>
      <c r="AC1019">
        <v>0.170212765957446</v>
      </c>
      <c r="AD1019">
        <v>63</v>
      </c>
      <c r="AE1019">
        <v>4</v>
      </c>
      <c r="AF1019">
        <v>15.75</v>
      </c>
      <c r="AG1019" s="3">
        <v>44743</v>
      </c>
    </row>
    <row r="1020" spans="1:34" hidden="1" x14ac:dyDescent="0.25">
      <c r="A1020" t="s">
        <v>11</v>
      </c>
      <c r="B1020" t="s">
        <v>10</v>
      </c>
      <c r="C1020" t="s">
        <v>151</v>
      </c>
      <c r="D1020" t="s">
        <v>50</v>
      </c>
      <c r="E1020">
        <v>664299</v>
      </c>
      <c r="F1020" t="s">
        <v>61</v>
      </c>
      <c r="G1020">
        <v>1.11216</v>
      </c>
      <c r="H1020">
        <v>1</v>
      </c>
      <c r="I1020" t="s">
        <v>93</v>
      </c>
      <c r="J1020" t="s">
        <v>50</v>
      </c>
      <c r="K1020">
        <v>607208</v>
      </c>
      <c r="M1020">
        <v>102.7</v>
      </c>
      <c r="N1020">
        <v>330</v>
      </c>
      <c r="O1020">
        <v>242</v>
      </c>
      <c r="P1020">
        <v>4.5454545454545456E-2</v>
      </c>
      <c r="Q1020">
        <v>11</v>
      </c>
      <c r="R1020">
        <v>102.7</v>
      </c>
      <c r="S1020">
        <v>243</v>
      </c>
      <c r="T1020">
        <v>177</v>
      </c>
      <c r="U1020" s="5">
        <v>4.519774011299435E-2</v>
      </c>
      <c r="V1020">
        <v>8</v>
      </c>
      <c r="W1020">
        <v>0.4</v>
      </c>
      <c r="X1020">
        <v>0.17931034482758601</v>
      </c>
      <c r="Y1020">
        <v>255</v>
      </c>
      <c r="Z1020">
        <v>4</v>
      </c>
      <c r="AA1020">
        <v>63.75</v>
      </c>
      <c r="AB1020">
        <v>0.47457627118644002</v>
      </c>
      <c r="AC1020">
        <v>0.23728813559322001</v>
      </c>
      <c r="AD1020">
        <v>120</v>
      </c>
      <c r="AE1020">
        <v>1</v>
      </c>
      <c r="AF1020">
        <v>120</v>
      </c>
      <c r="AG1020" s="3">
        <v>44743</v>
      </c>
    </row>
    <row r="1021" spans="1:34" hidden="1" x14ac:dyDescent="0.25">
      <c r="A1021" t="s">
        <v>27</v>
      </c>
      <c r="B1021" t="s">
        <v>25</v>
      </c>
      <c r="C1021" t="s">
        <v>164</v>
      </c>
      <c r="D1021" t="s">
        <v>50</v>
      </c>
      <c r="E1021">
        <v>446372</v>
      </c>
      <c r="F1021" t="s">
        <v>51</v>
      </c>
      <c r="G1021">
        <v>1.0879000000000001</v>
      </c>
      <c r="H1021">
        <v>3</v>
      </c>
      <c r="I1021" t="s">
        <v>166</v>
      </c>
      <c r="J1021" t="s">
        <v>50</v>
      </c>
      <c r="K1021">
        <v>665489</v>
      </c>
      <c r="M1021">
        <v>108.12</v>
      </c>
      <c r="N1021">
        <v>321</v>
      </c>
      <c r="O1021">
        <v>224</v>
      </c>
      <c r="P1021">
        <v>8.0357142857142863E-2</v>
      </c>
      <c r="Q1021">
        <v>18</v>
      </c>
      <c r="R1021">
        <v>107.78</v>
      </c>
      <c r="S1021">
        <v>274</v>
      </c>
      <c r="T1021">
        <v>187</v>
      </c>
      <c r="U1021" s="5">
        <v>7.4866310160427801E-2</v>
      </c>
      <c r="V1021">
        <v>14</v>
      </c>
      <c r="W1021">
        <v>0.27441860465116202</v>
      </c>
      <c r="X1021">
        <v>0.13023255813953399</v>
      </c>
      <c r="Y1021">
        <v>297</v>
      </c>
      <c r="Z1021">
        <v>9</v>
      </c>
      <c r="AA1021">
        <v>33</v>
      </c>
      <c r="AB1021">
        <v>0.28205128205128199</v>
      </c>
      <c r="AC1021">
        <v>0.16239316239316201</v>
      </c>
      <c r="AD1021">
        <v>158</v>
      </c>
      <c r="AE1021">
        <v>7</v>
      </c>
      <c r="AF1021">
        <v>22.571428571428573</v>
      </c>
      <c r="AG1021" s="3">
        <v>44743</v>
      </c>
    </row>
    <row r="1022" spans="1:34" hidden="1" x14ac:dyDescent="0.25">
      <c r="A1022" t="s">
        <v>25</v>
      </c>
      <c r="B1022" t="s">
        <v>27</v>
      </c>
      <c r="C1022" t="s">
        <v>161</v>
      </c>
      <c r="D1022" t="s">
        <v>50</v>
      </c>
      <c r="E1022">
        <v>621244</v>
      </c>
      <c r="F1022" t="s">
        <v>61</v>
      </c>
      <c r="G1022">
        <v>1.0879000000000001</v>
      </c>
      <c r="H1022">
        <v>1</v>
      </c>
      <c r="I1022" t="s">
        <v>79</v>
      </c>
      <c r="J1022" t="s">
        <v>50</v>
      </c>
      <c r="K1022">
        <v>650490</v>
      </c>
      <c r="M1022">
        <v>104.62</v>
      </c>
      <c r="N1022">
        <v>269</v>
      </c>
      <c r="O1022">
        <v>196</v>
      </c>
      <c r="P1022">
        <v>1.5306122448979591E-2</v>
      </c>
      <c r="Q1022">
        <v>3</v>
      </c>
      <c r="R1022">
        <v>104.06</v>
      </c>
      <c r="S1022">
        <v>192</v>
      </c>
      <c r="T1022">
        <v>132</v>
      </c>
      <c r="U1022" s="5">
        <v>7.575757575757576E-3</v>
      </c>
      <c r="V1022">
        <v>1</v>
      </c>
      <c r="W1022">
        <v>0.27777777777777701</v>
      </c>
      <c r="X1022">
        <v>0.134920634920634</v>
      </c>
      <c r="Y1022">
        <v>341</v>
      </c>
      <c r="Z1022">
        <v>17</v>
      </c>
      <c r="AA1022">
        <v>20.058823529411764</v>
      </c>
      <c r="AB1022">
        <v>0.24637681159420199</v>
      </c>
      <c r="AC1022">
        <v>0.108695652173913</v>
      </c>
      <c r="AD1022">
        <v>189</v>
      </c>
      <c r="AE1022">
        <v>7</v>
      </c>
      <c r="AF1022">
        <v>27</v>
      </c>
      <c r="AG1022" s="3">
        <v>44743</v>
      </c>
    </row>
    <row r="1023" spans="1:34" hidden="1" x14ac:dyDescent="0.25">
      <c r="A1023" t="s">
        <v>26</v>
      </c>
      <c r="B1023" t="s">
        <v>16</v>
      </c>
      <c r="C1023" t="s">
        <v>234</v>
      </c>
      <c r="D1023" t="s">
        <v>50</v>
      </c>
      <c r="E1023">
        <v>592866</v>
      </c>
      <c r="F1023" t="s">
        <v>61</v>
      </c>
      <c r="G1023">
        <v>1.0421800000000001</v>
      </c>
      <c r="H1023">
        <v>4</v>
      </c>
      <c r="I1023" t="s">
        <v>197</v>
      </c>
      <c r="J1023" t="s">
        <v>50</v>
      </c>
      <c r="K1023">
        <v>666969</v>
      </c>
      <c r="M1023">
        <v>103.4</v>
      </c>
      <c r="N1023">
        <v>309</v>
      </c>
      <c r="O1023">
        <v>211</v>
      </c>
      <c r="P1023">
        <v>7.1090047393364927E-2</v>
      </c>
      <c r="Q1023">
        <v>15</v>
      </c>
      <c r="R1023">
        <v>103.16</v>
      </c>
      <c r="S1023">
        <v>223</v>
      </c>
      <c r="T1023">
        <v>157</v>
      </c>
      <c r="U1023" s="5">
        <v>7.0063694267515922E-2</v>
      </c>
      <c r="V1023">
        <v>11</v>
      </c>
      <c r="W1023">
        <v>0.28571428571428498</v>
      </c>
      <c r="X1023">
        <v>0.16666666666666599</v>
      </c>
      <c r="Y1023">
        <v>178</v>
      </c>
      <c r="Z1023">
        <v>6</v>
      </c>
      <c r="AA1023">
        <v>29.666666666666668</v>
      </c>
      <c r="AB1023">
        <v>0.322033898305084</v>
      </c>
      <c r="AC1023">
        <v>0.20338983050847401</v>
      </c>
      <c r="AD1023">
        <v>100</v>
      </c>
      <c r="AE1023">
        <v>5</v>
      </c>
      <c r="AF1023">
        <v>20</v>
      </c>
      <c r="AG1023" s="3">
        <v>44744</v>
      </c>
    </row>
    <row r="1024" spans="1:34" hidden="1" x14ac:dyDescent="0.25">
      <c r="A1024" t="s">
        <v>19</v>
      </c>
      <c r="B1024" t="s">
        <v>24</v>
      </c>
      <c r="C1024" t="s">
        <v>231</v>
      </c>
      <c r="D1024" t="s">
        <v>63</v>
      </c>
      <c r="E1024">
        <v>669461</v>
      </c>
      <c r="F1024" t="s">
        <v>51</v>
      </c>
      <c r="G1024">
        <v>1.18706</v>
      </c>
      <c r="H1024">
        <v>5</v>
      </c>
      <c r="I1024" t="s">
        <v>233</v>
      </c>
      <c r="J1024" t="s">
        <v>50</v>
      </c>
      <c r="K1024">
        <v>664761</v>
      </c>
      <c r="M1024">
        <v>102.2</v>
      </c>
      <c r="N1024">
        <v>300</v>
      </c>
      <c r="O1024">
        <v>222</v>
      </c>
      <c r="P1024">
        <v>1.8018018018018018E-2</v>
      </c>
      <c r="Q1024">
        <v>4</v>
      </c>
      <c r="R1024">
        <v>103.66</v>
      </c>
      <c r="S1024">
        <v>92</v>
      </c>
      <c r="T1024">
        <v>71</v>
      </c>
      <c r="U1024" s="5">
        <v>2.8169014084507043E-2</v>
      </c>
      <c r="V1024">
        <v>2</v>
      </c>
      <c r="W1024">
        <v>0.31578947368421001</v>
      </c>
      <c r="X1024">
        <v>0.21052631578947301</v>
      </c>
      <c r="Y1024">
        <v>82</v>
      </c>
      <c r="Z1024">
        <v>4</v>
      </c>
      <c r="AA1024">
        <v>20.5</v>
      </c>
      <c r="AB1024">
        <v>0.35555555555555501</v>
      </c>
      <c r="AC1024">
        <v>0.22222222222222199</v>
      </c>
      <c r="AD1024">
        <v>63</v>
      </c>
      <c r="AE1024">
        <v>4</v>
      </c>
      <c r="AF1024">
        <v>15.75</v>
      </c>
      <c r="AG1024" s="3">
        <v>44744</v>
      </c>
    </row>
    <row r="1025" spans="1:35" hidden="1" x14ac:dyDescent="0.25">
      <c r="A1025" t="s">
        <v>1</v>
      </c>
      <c r="B1025" t="s">
        <v>6</v>
      </c>
      <c r="C1025" t="s">
        <v>120</v>
      </c>
      <c r="D1025" t="s">
        <v>50</v>
      </c>
      <c r="E1025">
        <v>641816</v>
      </c>
      <c r="F1025" t="s">
        <v>61</v>
      </c>
      <c r="G1025">
        <v>1.3012999999999999</v>
      </c>
      <c r="H1025">
        <v>4</v>
      </c>
      <c r="I1025" t="s">
        <v>54</v>
      </c>
      <c r="J1025" t="s">
        <v>50</v>
      </c>
      <c r="K1025">
        <v>663586</v>
      </c>
      <c r="L1025">
        <v>2.8</v>
      </c>
      <c r="M1025">
        <v>106.5</v>
      </c>
      <c r="N1025">
        <v>329</v>
      </c>
      <c r="O1025">
        <v>208</v>
      </c>
      <c r="P1025">
        <v>9.1346153846153841E-2</v>
      </c>
      <c r="Q1025">
        <v>19</v>
      </c>
      <c r="R1025">
        <v>106.28</v>
      </c>
      <c r="S1025">
        <v>236</v>
      </c>
      <c r="T1025">
        <v>156</v>
      </c>
      <c r="U1025" s="5">
        <v>8.3333333333333329E-2</v>
      </c>
      <c r="V1025">
        <v>13</v>
      </c>
      <c r="W1025">
        <v>0.34710743801652799</v>
      </c>
      <c r="X1025">
        <v>0.169421487603305</v>
      </c>
      <c r="Y1025">
        <v>372</v>
      </c>
      <c r="Z1025">
        <v>9</v>
      </c>
      <c r="AA1025">
        <v>41.333333333333336</v>
      </c>
      <c r="AB1025">
        <v>0.34513274336283101</v>
      </c>
      <c r="AC1025">
        <v>0.19469026548672499</v>
      </c>
      <c r="AD1025">
        <v>165</v>
      </c>
      <c r="AE1025">
        <v>4</v>
      </c>
      <c r="AF1025">
        <v>41.25</v>
      </c>
      <c r="AG1025" s="3">
        <v>44744</v>
      </c>
      <c r="AH1025">
        <v>1</v>
      </c>
    </row>
    <row r="1026" spans="1:35" hidden="1" x14ac:dyDescent="0.25">
      <c r="A1026" t="s">
        <v>8</v>
      </c>
      <c r="B1026" t="s">
        <v>7</v>
      </c>
      <c r="C1026" t="s">
        <v>101</v>
      </c>
      <c r="D1026" t="s">
        <v>50</v>
      </c>
      <c r="E1026">
        <v>663474</v>
      </c>
      <c r="F1026" t="s">
        <v>51</v>
      </c>
      <c r="G1026">
        <v>1.22976</v>
      </c>
      <c r="H1026">
        <v>5</v>
      </c>
      <c r="I1026" t="s">
        <v>62</v>
      </c>
      <c r="J1026" t="s">
        <v>63</v>
      </c>
      <c r="K1026">
        <v>641857</v>
      </c>
      <c r="M1026">
        <v>103.6</v>
      </c>
      <c r="N1026">
        <v>252</v>
      </c>
      <c r="O1026">
        <v>151</v>
      </c>
      <c r="P1026">
        <v>2.6490066225165563E-2</v>
      </c>
      <c r="Q1026">
        <v>4</v>
      </c>
      <c r="R1026">
        <v>103.8</v>
      </c>
      <c r="S1026">
        <v>180</v>
      </c>
      <c r="T1026">
        <v>107</v>
      </c>
      <c r="U1026" s="5">
        <v>3.7383177570093455E-2</v>
      </c>
      <c r="V1026">
        <v>4</v>
      </c>
      <c r="W1026">
        <v>0.39411764705882302</v>
      </c>
      <c r="X1026">
        <v>0.20588235294117599</v>
      </c>
      <c r="Y1026">
        <v>246</v>
      </c>
      <c r="Z1026">
        <v>11</v>
      </c>
      <c r="AA1026">
        <v>22.363636363636363</v>
      </c>
      <c r="AB1026">
        <v>0.37096774193548299</v>
      </c>
      <c r="AC1026">
        <v>0.17741935483870899</v>
      </c>
      <c r="AD1026">
        <v>95</v>
      </c>
      <c r="AE1026">
        <v>4</v>
      </c>
      <c r="AF1026">
        <v>23.75</v>
      </c>
      <c r="AG1026" s="3">
        <v>44728</v>
      </c>
    </row>
    <row r="1027" spans="1:35" hidden="1" x14ac:dyDescent="0.25">
      <c r="A1027" t="s">
        <v>8</v>
      </c>
      <c r="B1027" t="s">
        <v>21</v>
      </c>
      <c r="C1027" t="s">
        <v>360</v>
      </c>
      <c r="D1027" t="s">
        <v>50</v>
      </c>
      <c r="E1027">
        <v>607259</v>
      </c>
      <c r="F1027" t="s">
        <v>51</v>
      </c>
      <c r="G1027">
        <v>1.2932000000000001</v>
      </c>
      <c r="H1027">
        <v>6</v>
      </c>
      <c r="I1027" t="s">
        <v>62</v>
      </c>
      <c r="J1027" t="s">
        <v>63</v>
      </c>
      <c r="K1027">
        <v>641857</v>
      </c>
      <c r="L1027">
        <v>3.85</v>
      </c>
      <c r="M1027">
        <v>103.6</v>
      </c>
      <c r="N1027">
        <v>256</v>
      </c>
      <c r="O1027">
        <v>153</v>
      </c>
      <c r="P1027">
        <v>2.6143790849673203E-2</v>
      </c>
      <c r="Q1027">
        <v>4</v>
      </c>
      <c r="R1027">
        <v>103.8</v>
      </c>
      <c r="S1027">
        <v>184</v>
      </c>
      <c r="T1027">
        <v>109</v>
      </c>
      <c r="U1027" s="5">
        <v>3.669724770642202E-2</v>
      </c>
      <c r="V1027">
        <v>4</v>
      </c>
      <c r="W1027">
        <v>0.27450980392156799</v>
      </c>
      <c r="X1027">
        <v>0.13725490196078399</v>
      </c>
      <c r="Y1027">
        <v>235</v>
      </c>
      <c r="Z1027">
        <v>8</v>
      </c>
      <c r="AA1027">
        <v>29.375</v>
      </c>
      <c r="AB1027">
        <v>0.31147540983606498</v>
      </c>
      <c r="AC1027">
        <v>0.14754098360655701</v>
      </c>
      <c r="AD1027">
        <v>108</v>
      </c>
      <c r="AE1027">
        <v>5</v>
      </c>
      <c r="AF1027">
        <v>21.6</v>
      </c>
      <c r="AG1027" s="3">
        <v>44730</v>
      </c>
      <c r="AH1027">
        <v>1</v>
      </c>
    </row>
    <row r="1028" spans="1:35" hidden="1" x14ac:dyDescent="0.25">
      <c r="A1028" t="s">
        <v>27</v>
      </c>
      <c r="B1028" t="s">
        <v>25</v>
      </c>
      <c r="C1028" t="s">
        <v>235</v>
      </c>
      <c r="D1028" t="s">
        <v>63</v>
      </c>
      <c r="E1028">
        <v>663556</v>
      </c>
      <c r="F1028" t="s">
        <v>51</v>
      </c>
      <c r="G1028">
        <v>1.1373499999999999</v>
      </c>
      <c r="H1028">
        <v>2</v>
      </c>
      <c r="I1028" t="s">
        <v>236</v>
      </c>
      <c r="J1028" t="s">
        <v>63</v>
      </c>
      <c r="K1028">
        <v>624415</v>
      </c>
      <c r="M1028">
        <v>98.92</v>
      </c>
      <c r="N1028">
        <v>123</v>
      </c>
      <c r="O1028">
        <v>63</v>
      </c>
      <c r="P1028">
        <v>3.1746031746031744E-2</v>
      </c>
      <c r="Q1028">
        <v>2</v>
      </c>
      <c r="R1028">
        <v>103.5</v>
      </c>
      <c r="S1028">
        <v>19</v>
      </c>
      <c r="T1028">
        <v>7</v>
      </c>
      <c r="U1028" s="5">
        <v>0</v>
      </c>
      <c r="V1028">
        <v>0</v>
      </c>
      <c r="W1028">
        <v>0.230392156862745</v>
      </c>
      <c r="X1028">
        <v>9.8039215686274495E-2</v>
      </c>
      <c r="Y1028">
        <v>345</v>
      </c>
      <c r="Z1028">
        <v>11</v>
      </c>
      <c r="AA1028">
        <v>31.363636363636363</v>
      </c>
      <c r="AB1028">
        <v>0.15151515151515099</v>
      </c>
      <c r="AC1028">
        <v>0.12121212121212099</v>
      </c>
      <c r="AD1028">
        <v>50</v>
      </c>
      <c r="AE1028">
        <v>2</v>
      </c>
      <c r="AF1028">
        <v>25</v>
      </c>
      <c r="AG1028" s="3">
        <v>44744</v>
      </c>
    </row>
    <row r="1029" spans="1:35" hidden="1" x14ac:dyDescent="0.25">
      <c r="A1029" t="s">
        <v>0</v>
      </c>
      <c r="B1029" t="s">
        <v>8</v>
      </c>
      <c r="C1029" t="s">
        <v>117</v>
      </c>
      <c r="D1029" t="s">
        <v>63</v>
      </c>
      <c r="E1029">
        <v>596295</v>
      </c>
      <c r="F1029" t="s">
        <v>61</v>
      </c>
      <c r="G1029">
        <v>1.2196799999999999</v>
      </c>
      <c r="H1029">
        <v>4</v>
      </c>
      <c r="I1029" t="s">
        <v>119</v>
      </c>
      <c r="J1029" t="s">
        <v>50</v>
      </c>
      <c r="K1029">
        <v>572233</v>
      </c>
      <c r="L1029">
        <v>2.85</v>
      </c>
      <c r="M1029">
        <v>103.1</v>
      </c>
      <c r="N1029">
        <v>305</v>
      </c>
      <c r="O1029">
        <v>205</v>
      </c>
      <c r="P1029">
        <v>9.2682926829268292E-2</v>
      </c>
      <c r="Q1029">
        <v>19</v>
      </c>
      <c r="R1029">
        <v>103.34</v>
      </c>
      <c r="S1029">
        <v>70</v>
      </c>
      <c r="T1029">
        <v>52</v>
      </c>
      <c r="U1029" s="5">
        <v>7.6923076923076927E-2</v>
      </c>
      <c r="V1029">
        <v>4</v>
      </c>
      <c r="W1029">
        <v>0.29493087557603598</v>
      </c>
      <c r="X1029">
        <v>0.12903225806451599</v>
      </c>
      <c r="Y1029">
        <v>291</v>
      </c>
      <c r="Z1029">
        <v>11</v>
      </c>
      <c r="AA1029">
        <v>26.454545454545453</v>
      </c>
      <c r="AB1029">
        <v>0.29090909090909001</v>
      </c>
      <c r="AC1029">
        <v>0.13939393939393899</v>
      </c>
      <c r="AD1029">
        <v>224</v>
      </c>
      <c r="AE1029">
        <v>10</v>
      </c>
      <c r="AF1029">
        <v>22.4</v>
      </c>
      <c r="AG1029" s="3">
        <v>44744</v>
      </c>
      <c r="AH1029">
        <v>1</v>
      </c>
      <c r="AI1029" t="s">
        <v>416</v>
      </c>
    </row>
    <row r="1030" spans="1:35" hidden="1" x14ac:dyDescent="0.25">
      <c r="A1030" t="s">
        <v>0</v>
      </c>
      <c r="B1030" t="s">
        <v>8</v>
      </c>
      <c r="C1030" t="s">
        <v>117</v>
      </c>
      <c r="D1030" t="s">
        <v>63</v>
      </c>
      <c r="E1030">
        <v>596295</v>
      </c>
      <c r="F1030" t="s">
        <v>61</v>
      </c>
      <c r="G1030">
        <v>1.2196799999999999</v>
      </c>
      <c r="H1030">
        <v>2</v>
      </c>
      <c r="I1030" t="s">
        <v>227</v>
      </c>
      <c r="J1030" t="s">
        <v>38</v>
      </c>
      <c r="K1030">
        <v>669450</v>
      </c>
      <c r="M1030">
        <v>103.6</v>
      </c>
      <c r="N1030">
        <v>120</v>
      </c>
      <c r="O1030">
        <v>63</v>
      </c>
      <c r="P1030">
        <v>3.1746031746031744E-2</v>
      </c>
      <c r="Q1030">
        <v>2</v>
      </c>
      <c r="R1030">
        <v>104.56</v>
      </c>
      <c r="S1030">
        <v>59</v>
      </c>
      <c r="T1030">
        <v>36</v>
      </c>
      <c r="U1030" s="5">
        <v>2.7777777777777776E-2</v>
      </c>
      <c r="V1030">
        <v>1</v>
      </c>
      <c r="W1030">
        <v>0.29493087557603598</v>
      </c>
      <c r="X1030">
        <v>0.12903225806451599</v>
      </c>
      <c r="Y1030">
        <v>291</v>
      </c>
      <c r="Z1030">
        <v>11</v>
      </c>
      <c r="AA1030">
        <v>26.454545454545453</v>
      </c>
      <c r="AB1030">
        <v>0.29090909090909001</v>
      </c>
      <c r="AC1030">
        <v>0.13939393939393899</v>
      </c>
      <c r="AD1030">
        <v>224</v>
      </c>
      <c r="AE1030">
        <v>10</v>
      </c>
      <c r="AF1030">
        <v>22.4</v>
      </c>
      <c r="AG1030" s="3">
        <v>44744</v>
      </c>
    </row>
    <row r="1031" spans="1:35" hidden="1" x14ac:dyDescent="0.25">
      <c r="A1031" t="s">
        <v>26</v>
      </c>
      <c r="B1031" t="s">
        <v>16</v>
      </c>
      <c r="C1031" t="s">
        <v>234</v>
      </c>
      <c r="D1031" t="s">
        <v>50</v>
      </c>
      <c r="E1031">
        <v>592866</v>
      </c>
      <c r="F1031" t="s">
        <v>61</v>
      </c>
      <c r="G1031">
        <v>0.95451999999999992</v>
      </c>
      <c r="H1031">
        <v>3</v>
      </c>
      <c r="I1031" t="s">
        <v>113</v>
      </c>
      <c r="J1031" t="s">
        <v>63</v>
      </c>
      <c r="K1031">
        <v>608369</v>
      </c>
      <c r="M1031">
        <v>102.7</v>
      </c>
      <c r="N1031">
        <v>318</v>
      </c>
      <c r="O1031">
        <v>234</v>
      </c>
      <c r="P1031">
        <v>6.4102564102564097E-2</v>
      </c>
      <c r="Q1031">
        <v>15</v>
      </c>
      <c r="R1031">
        <v>103.46</v>
      </c>
      <c r="S1031">
        <v>222</v>
      </c>
      <c r="T1031">
        <v>162</v>
      </c>
      <c r="U1031" s="5">
        <v>5.5555555555555552E-2</v>
      </c>
      <c r="V1031">
        <v>9</v>
      </c>
      <c r="W1031">
        <v>0.28571428571428498</v>
      </c>
      <c r="X1031">
        <v>0.16666666666666599</v>
      </c>
      <c r="Y1031">
        <v>178</v>
      </c>
      <c r="Z1031">
        <v>6</v>
      </c>
      <c r="AA1031">
        <v>29.666666666666668</v>
      </c>
      <c r="AB1031">
        <v>0.25373134328358199</v>
      </c>
      <c r="AC1031">
        <v>0.134328358208955</v>
      </c>
      <c r="AD1031">
        <v>78</v>
      </c>
      <c r="AE1031">
        <v>1</v>
      </c>
      <c r="AF1031">
        <v>78</v>
      </c>
      <c r="AG1031" s="3">
        <v>44744</v>
      </c>
    </row>
    <row r="1032" spans="1:35" hidden="1" x14ac:dyDescent="0.25">
      <c r="A1032" t="s">
        <v>1</v>
      </c>
      <c r="B1032" t="s">
        <v>6</v>
      </c>
      <c r="C1032" t="s">
        <v>120</v>
      </c>
      <c r="D1032" t="s">
        <v>50</v>
      </c>
      <c r="E1032">
        <v>641816</v>
      </c>
      <c r="F1032" t="s">
        <v>61</v>
      </c>
      <c r="G1032">
        <v>1.3012999999999999</v>
      </c>
      <c r="H1032">
        <v>2</v>
      </c>
      <c r="I1032" t="s">
        <v>53</v>
      </c>
      <c r="J1032" t="s">
        <v>50</v>
      </c>
      <c r="K1032">
        <v>621020</v>
      </c>
      <c r="M1032">
        <v>102.9</v>
      </c>
      <c r="N1032">
        <v>322</v>
      </c>
      <c r="O1032">
        <v>207</v>
      </c>
      <c r="P1032">
        <v>6.7632850241545889E-2</v>
      </c>
      <c r="Q1032">
        <v>14</v>
      </c>
      <c r="R1032">
        <v>102.72</v>
      </c>
      <c r="S1032">
        <v>233</v>
      </c>
      <c r="T1032">
        <v>150</v>
      </c>
      <c r="U1032" s="5">
        <v>6.6666666666666666E-2</v>
      </c>
      <c r="V1032">
        <v>10</v>
      </c>
      <c r="W1032">
        <v>0.34710743801652799</v>
      </c>
      <c r="X1032">
        <v>0.169421487603305</v>
      </c>
      <c r="Y1032">
        <v>372</v>
      </c>
      <c r="Z1032">
        <v>9</v>
      </c>
      <c r="AA1032">
        <v>41.333333333333336</v>
      </c>
      <c r="AB1032">
        <v>0.34513274336283101</v>
      </c>
      <c r="AC1032">
        <v>0.19469026548672499</v>
      </c>
      <c r="AD1032">
        <v>165</v>
      </c>
      <c r="AE1032">
        <v>4</v>
      </c>
      <c r="AF1032">
        <v>41.25</v>
      </c>
      <c r="AG1032" s="3">
        <v>44744</v>
      </c>
    </row>
    <row r="1033" spans="1:35" hidden="1" x14ac:dyDescent="0.25">
      <c r="A1033" t="s">
        <v>25</v>
      </c>
      <c r="B1033" t="s">
        <v>27</v>
      </c>
      <c r="C1033" t="s">
        <v>148</v>
      </c>
      <c r="D1033" t="s">
        <v>50</v>
      </c>
      <c r="E1033">
        <v>592332</v>
      </c>
      <c r="F1033" t="s">
        <v>61</v>
      </c>
      <c r="G1033">
        <v>1.0879000000000001</v>
      </c>
      <c r="H1033">
        <v>3</v>
      </c>
      <c r="I1033" t="s">
        <v>80</v>
      </c>
      <c r="J1033" t="s">
        <v>50</v>
      </c>
      <c r="K1033">
        <v>623912</v>
      </c>
      <c r="M1033">
        <v>104.039999999999</v>
      </c>
      <c r="N1033">
        <v>202</v>
      </c>
      <c r="O1033">
        <v>159</v>
      </c>
      <c r="P1033">
        <v>1.8867924528301886E-2</v>
      </c>
      <c r="Q1033">
        <v>3</v>
      </c>
      <c r="R1033">
        <v>104.3</v>
      </c>
      <c r="S1033">
        <v>134</v>
      </c>
      <c r="T1033">
        <v>107</v>
      </c>
      <c r="U1033" s="5">
        <v>1.8691588785046728E-2</v>
      </c>
      <c r="V1033">
        <v>2</v>
      </c>
      <c r="W1033">
        <v>0.25</v>
      </c>
      <c r="X1033">
        <v>0.112903225806451</v>
      </c>
      <c r="Y1033">
        <v>360</v>
      </c>
      <c r="Z1033">
        <v>2</v>
      </c>
      <c r="AA1033">
        <v>180</v>
      </c>
      <c r="AB1033">
        <v>0.23703703703703699</v>
      </c>
      <c r="AC1033">
        <v>0.133333333333333</v>
      </c>
      <c r="AD1033">
        <v>214</v>
      </c>
      <c r="AE1033">
        <v>1</v>
      </c>
      <c r="AF1033">
        <v>214</v>
      </c>
      <c r="AG1033" s="3">
        <v>44744</v>
      </c>
    </row>
    <row r="1034" spans="1:35" hidden="1" x14ac:dyDescent="0.25">
      <c r="A1034" t="s">
        <v>19</v>
      </c>
      <c r="B1034" t="s">
        <v>24</v>
      </c>
      <c r="C1034" t="s">
        <v>231</v>
      </c>
      <c r="D1034" t="s">
        <v>63</v>
      </c>
      <c r="E1034">
        <v>669461</v>
      </c>
      <c r="F1034" t="s">
        <v>51</v>
      </c>
      <c r="G1034">
        <v>1.18706</v>
      </c>
      <c r="H1034">
        <v>4</v>
      </c>
      <c r="I1034" t="s">
        <v>232</v>
      </c>
      <c r="J1034" t="s">
        <v>50</v>
      </c>
      <c r="K1034">
        <v>592663</v>
      </c>
      <c r="M1034">
        <v>102.18</v>
      </c>
      <c r="N1034">
        <v>278</v>
      </c>
      <c r="O1034">
        <v>189</v>
      </c>
      <c r="P1034">
        <v>2.6455026455026454E-2</v>
      </c>
      <c r="Q1034">
        <v>5</v>
      </c>
      <c r="R1034">
        <v>102.66</v>
      </c>
      <c r="S1034">
        <v>91</v>
      </c>
      <c r="T1034">
        <v>57</v>
      </c>
      <c r="U1034" s="5">
        <v>3.5087719298245612E-2</v>
      </c>
      <c r="V1034">
        <v>2</v>
      </c>
      <c r="W1034">
        <v>0.31578947368421001</v>
      </c>
      <c r="X1034">
        <v>0.21052631578947301</v>
      </c>
      <c r="Y1034">
        <v>82</v>
      </c>
      <c r="Z1034">
        <v>4</v>
      </c>
      <c r="AA1034">
        <v>20.5</v>
      </c>
      <c r="AB1034">
        <v>0.35555555555555501</v>
      </c>
      <c r="AC1034">
        <v>0.22222222222222199</v>
      </c>
      <c r="AD1034">
        <v>63</v>
      </c>
      <c r="AE1034">
        <v>4</v>
      </c>
      <c r="AF1034">
        <v>15.75</v>
      </c>
      <c r="AG1034" s="3">
        <v>44744</v>
      </c>
    </row>
    <row r="1035" spans="1:35" hidden="1" x14ac:dyDescent="0.25">
      <c r="A1035" t="s">
        <v>11</v>
      </c>
      <c r="B1035" t="s">
        <v>10</v>
      </c>
      <c r="C1035" t="s">
        <v>134</v>
      </c>
      <c r="D1035" t="s">
        <v>50</v>
      </c>
      <c r="E1035">
        <v>664353</v>
      </c>
      <c r="F1035" t="s">
        <v>61</v>
      </c>
      <c r="G1035">
        <v>1.0625100000000001</v>
      </c>
      <c r="H1035">
        <v>4</v>
      </c>
      <c r="I1035" t="s">
        <v>139</v>
      </c>
      <c r="J1035" t="s">
        <v>63</v>
      </c>
      <c r="K1035">
        <v>665120</v>
      </c>
      <c r="M1035">
        <v>103</v>
      </c>
      <c r="N1035">
        <v>291</v>
      </c>
      <c r="O1035">
        <v>191</v>
      </c>
      <c r="P1035">
        <v>6.8062827225130892E-2</v>
      </c>
      <c r="Q1035">
        <v>13</v>
      </c>
      <c r="R1035">
        <v>103</v>
      </c>
      <c r="S1035">
        <v>218</v>
      </c>
      <c r="T1035">
        <v>139</v>
      </c>
      <c r="U1035" s="5">
        <v>7.9136690647482008E-2</v>
      </c>
      <c r="V1035">
        <v>11</v>
      </c>
      <c r="W1035">
        <v>0.29083665338645398</v>
      </c>
      <c r="X1035">
        <v>0.143426294820717</v>
      </c>
      <c r="Y1035">
        <v>324</v>
      </c>
      <c r="Z1035">
        <v>14</v>
      </c>
      <c r="AA1035">
        <v>23.142857142857142</v>
      </c>
      <c r="AB1035">
        <v>0.33333333333333298</v>
      </c>
      <c r="AC1035">
        <v>0.12962962962962901</v>
      </c>
      <c r="AD1035">
        <v>144</v>
      </c>
      <c r="AE1035">
        <v>3</v>
      </c>
      <c r="AF1035">
        <v>48</v>
      </c>
      <c r="AG1035" s="3">
        <v>44744</v>
      </c>
    </row>
    <row r="1036" spans="1:35" hidden="1" x14ac:dyDescent="0.25">
      <c r="A1036" t="s">
        <v>6</v>
      </c>
      <c r="B1036" t="s">
        <v>1</v>
      </c>
      <c r="C1036" t="s">
        <v>123</v>
      </c>
      <c r="D1036" t="s">
        <v>50</v>
      </c>
      <c r="E1036">
        <v>675911</v>
      </c>
      <c r="F1036" t="s">
        <v>51</v>
      </c>
      <c r="G1036">
        <v>1.3613599999999999</v>
      </c>
      <c r="H1036">
        <v>4</v>
      </c>
      <c r="I1036" t="s">
        <v>91</v>
      </c>
      <c r="J1036" t="s">
        <v>63</v>
      </c>
      <c r="K1036">
        <v>458015</v>
      </c>
      <c r="M1036">
        <v>101.94</v>
      </c>
      <c r="N1036">
        <v>241</v>
      </c>
      <c r="O1036">
        <v>146</v>
      </c>
      <c r="P1036">
        <v>4.1095890410958902E-2</v>
      </c>
      <c r="Q1036">
        <v>6</v>
      </c>
      <c r="R1036">
        <v>102.1</v>
      </c>
      <c r="S1036">
        <v>163</v>
      </c>
      <c r="T1036">
        <v>107</v>
      </c>
      <c r="U1036" s="5">
        <v>4.6728971962616821E-2</v>
      </c>
      <c r="V1036">
        <v>5</v>
      </c>
      <c r="W1036">
        <v>0.27586206896551702</v>
      </c>
      <c r="X1036">
        <v>0.10344827586206801</v>
      </c>
      <c r="Y1036">
        <v>218</v>
      </c>
      <c r="Z1036">
        <v>3</v>
      </c>
      <c r="AA1036">
        <v>72.666666666666671</v>
      </c>
      <c r="AB1036">
        <v>0.301369863013698</v>
      </c>
      <c r="AC1036">
        <v>0.10958904109589</v>
      </c>
      <c r="AD1036">
        <v>123</v>
      </c>
      <c r="AE1036">
        <v>2</v>
      </c>
      <c r="AF1036">
        <v>61.5</v>
      </c>
      <c r="AG1036" s="3">
        <v>44744</v>
      </c>
    </row>
    <row r="1037" spans="1:35" hidden="1" x14ac:dyDescent="0.25">
      <c r="A1037" t="s">
        <v>21</v>
      </c>
      <c r="B1037" t="s">
        <v>12</v>
      </c>
      <c r="C1037" t="s">
        <v>143</v>
      </c>
      <c r="D1037" t="s">
        <v>63</v>
      </c>
      <c r="E1037">
        <v>542881</v>
      </c>
      <c r="F1037" t="s">
        <v>61</v>
      </c>
      <c r="G1037">
        <v>1.2971999999999999</v>
      </c>
      <c r="H1037">
        <v>5</v>
      </c>
      <c r="I1037" t="s">
        <v>145</v>
      </c>
      <c r="J1037" t="s">
        <v>50</v>
      </c>
      <c r="K1037">
        <v>595751</v>
      </c>
      <c r="M1037">
        <v>105</v>
      </c>
      <c r="N1037">
        <v>156</v>
      </c>
      <c r="O1037">
        <v>96</v>
      </c>
      <c r="P1037">
        <v>6.25E-2</v>
      </c>
      <c r="Q1037">
        <v>6</v>
      </c>
      <c r="R1037">
        <v>109.539999999999</v>
      </c>
      <c r="S1037">
        <v>34</v>
      </c>
      <c r="T1037">
        <v>17</v>
      </c>
      <c r="U1037" s="5">
        <v>0.23529411764705882</v>
      </c>
      <c r="V1037">
        <v>4</v>
      </c>
      <c r="W1037">
        <v>0.28070175438596401</v>
      </c>
      <c r="X1037">
        <v>0.13157894736842099</v>
      </c>
      <c r="Y1037">
        <v>313</v>
      </c>
      <c r="Z1037">
        <v>8</v>
      </c>
      <c r="AA1037">
        <v>39.125</v>
      </c>
      <c r="AB1037">
        <v>0.30555555555555503</v>
      </c>
      <c r="AC1037">
        <v>0.133333333333333</v>
      </c>
      <c r="AD1037">
        <v>245</v>
      </c>
      <c r="AE1037">
        <v>6</v>
      </c>
      <c r="AF1037">
        <v>40.833333333333336</v>
      </c>
      <c r="AG1037" s="3">
        <v>44744</v>
      </c>
    </row>
    <row r="1038" spans="1:35" hidden="1" x14ac:dyDescent="0.25">
      <c r="A1038" t="s">
        <v>15</v>
      </c>
      <c r="B1038" t="s">
        <v>2</v>
      </c>
      <c r="C1038" t="s">
        <v>141</v>
      </c>
      <c r="D1038" t="s">
        <v>50</v>
      </c>
      <c r="E1038">
        <v>543475</v>
      </c>
      <c r="F1038" t="s">
        <v>51</v>
      </c>
      <c r="G1038">
        <v>0.9807800000000001</v>
      </c>
      <c r="H1038">
        <v>5</v>
      </c>
      <c r="I1038" t="s">
        <v>98</v>
      </c>
      <c r="J1038" t="s">
        <v>38</v>
      </c>
      <c r="K1038">
        <v>593871</v>
      </c>
      <c r="L1038">
        <v>4.4000000000000004</v>
      </c>
      <c r="M1038">
        <v>102.02</v>
      </c>
      <c r="N1038">
        <v>263</v>
      </c>
      <c r="O1038">
        <v>172</v>
      </c>
      <c r="P1038">
        <v>4.6511627906976744E-2</v>
      </c>
      <c r="Q1038">
        <v>8</v>
      </c>
      <c r="R1038">
        <v>102.46</v>
      </c>
      <c r="S1038">
        <v>178</v>
      </c>
      <c r="T1038">
        <v>107</v>
      </c>
      <c r="U1038" s="5">
        <v>5.6074766355140186E-2</v>
      </c>
      <c r="V1038">
        <v>6</v>
      </c>
      <c r="W1038">
        <v>0.235507246376811</v>
      </c>
      <c r="X1038">
        <v>0.126811594202898</v>
      </c>
      <c r="Y1038">
        <v>379</v>
      </c>
      <c r="Z1038">
        <v>11</v>
      </c>
      <c r="AA1038">
        <v>34.454545454545453</v>
      </c>
      <c r="AB1038">
        <v>0.26785714285714202</v>
      </c>
      <c r="AC1038">
        <v>0.1875</v>
      </c>
      <c r="AD1038">
        <v>160</v>
      </c>
      <c r="AE1038">
        <v>7</v>
      </c>
      <c r="AF1038">
        <v>22.857142857142858</v>
      </c>
      <c r="AG1038" s="3">
        <v>44744</v>
      </c>
      <c r="AH1038">
        <v>1</v>
      </c>
    </row>
    <row r="1039" spans="1:35" hidden="1" x14ac:dyDescent="0.25">
      <c r="A1039" t="s">
        <v>10</v>
      </c>
      <c r="B1039" t="s">
        <v>64</v>
      </c>
      <c r="C1039" t="s">
        <v>344</v>
      </c>
      <c r="D1039" t="s">
        <v>63</v>
      </c>
      <c r="E1039">
        <v>663460</v>
      </c>
      <c r="F1039" t="s">
        <v>51</v>
      </c>
      <c r="G1039">
        <v>1.11216</v>
      </c>
      <c r="H1039">
        <v>4</v>
      </c>
      <c r="I1039" t="s">
        <v>131</v>
      </c>
      <c r="J1039" t="s">
        <v>50</v>
      </c>
      <c r="K1039">
        <v>514888</v>
      </c>
      <c r="L1039">
        <v>3.6</v>
      </c>
      <c r="M1039">
        <v>99.38</v>
      </c>
      <c r="N1039">
        <v>286</v>
      </c>
      <c r="O1039">
        <v>206</v>
      </c>
      <c r="P1039">
        <v>7.7669902912621352E-2</v>
      </c>
      <c r="Q1039">
        <v>16</v>
      </c>
      <c r="R1039">
        <v>102.22</v>
      </c>
      <c r="S1039">
        <v>63</v>
      </c>
      <c r="T1039">
        <v>44</v>
      </c>
      <c r="U1039" s="5">
        <v>0.13636363636363635</v>
      </c>
      <c r="V1039">
        <v>6</v>
      </c>
      <c r="W1039">
        <v>0.27272727272727199</v>
      </c>
      <c r="X1039">
        <v>0.16083916083916</v>
      </c>
      <c r="Y1039">
        <v>206</v>
      </c>
      <c r="Z1039">
        <v>7</v>
      </c>
      <c r="AA1039">
        <v>29.428571428571427</v>
      </c>
      <c r="AB1039">
        <v>0.28037383177570002</v>
      </c>
      <c r="AC1039">
        <v>0.15887850467289699</v>
      </c>
      <c r="AD1039">
        <v>153</v>
      </c>
      <c r="AE1039">
        <v>4</v>
      </c>
      <c r="AF1039">
        <v>38.25</v>
      </c>
      <c r="AG1039" s="3">
        <v>44749</v>
      </c>
      <c r="AH1039">
        <v>1</v>
      </c>
    </row>
    <row r="1040" spans="1:35" hidden="1" x14ac:dyDescent="0.25">
      <c r="A1040" t="s">
        <v>0</v>
      </c>
      <c r="B1040" t="s">
        <v>8</v>
      </c>
      <c r="C1040" t="s">
        <v>117</v>
      </c>
      <c r="D1040" t="s">
        <v>63</v>
      </c>
      <c r="E1040">
        <v>596295</v>
      </c>
      <c r="F1040" t="s">
        <v>61</v>
      </c>
      <c r="G1040">
        <v>1.2196799999999999</v>
      </c>
      <c r="H1040">
        <v>3</v>
      </c>
      <c r="I1040" t="s">
        <v>118</v>
      </c>
      <c r="J1040" t="s">
        <v>38</v>
      </c>
      <c r="K1040">
        <v>606466</v>
      </c>
      <c r="L1040">
        <v>3.7</v>
      </c>
      <c r="M1040">
        <v>101.94</v>
      </c>
      <c r="N1040">
        <v>280</v>
      </c>
      <c r="O1040">
        <v>196</v>
      </c>
      <c r="P1040">
        <v>2.0408163265306121E-2</v>
      </c>
      <c r="Q1040">
        <v>4</v>
      </c>
      <c r="R1040">
        <v>106.94</v>
      </c>
      <c r="S1040">
        <v>68</v>
      </c>
      <c r="T1040">
        <v>53</v>
      </c>
      <c r="U1040" s="5">
        <v>0</v>
      </c>
      <c r="V1040">
        <v>0</v>
      </c>
      <c r="W1040">
        <v>0.29493087557603598</v>
      </c>
      <c r="X1040">
        <v>0.12903225806451599</v>
      </c>
      <c r="Y1040">
        <v>291</v>
      </c>
      <c r="Z1040">
        <v>11</v>
      </c>
      <c r="AA1040">
        <v>26.454545454545453</v>
      </c>
      <c r="AB1040">
        <v>0.29090909090909001</v>
      </c>
      <c r="AC1040">
        <v>0.13939393939393899</v>
      </c>
      <c r="AD1040">
        <v>224</v>
      </c>
      <c r="AE1040">
        <v>10</v>
      </c>
      <c r="AF1040">
        <v>22.4</v>
      </c>
      <c r="AG1040" s="3">
        <v>44744</v>
      </c>
      <c r="AH1040">
        <v>1</v>
      </c>
    </row>
    <row r="1041" spans="1:35" hidden="1" x14ac:dyDescent="0.25">
      <c r="A1041" t="s">
        <v>19</v>
      </c>
      <c r="B1041" t="s">
        <v>24</v>
      </c>
      <c r="C1041" t="s">
        <v>231</v>
      </c>
      <c r="D1041" t="s">
        <v>63</v>
      </c>
      <c r="E1041">
        <v>669461</v>
      </c>
      <c r="F1041" t="s">
        <v>51</v>
      </c>
      <c r="G1041">
        <v>1.1286799999999999</v>
      </c>
      <c r="H1041">
        <v>1</v>
      </c>
      <c r="I1041" t="s">
        <v>109</v>
      </c>
      <c r="J1041" t="s">
        <v>63</v>
      </c>
      <c r="K1041">
        <v>656941</v>
      </c>
      <c r="M1041">
        <v>105.34</v>
      </c>
      <c r="N1041">
        <v>330</v>
      </c>
      <c r="O1041">
        <v>186</v>
      </c>
      <c r="P1041">
        <v>0.12365591397849462</v>
      </c>
      <c r="Q1041">
        <v>23</v>
      </c>
      <c r="R1041">
        <v>103.66</v>
      </c>
      <c r="S1041">
        <v>127</v>
      </c>
      <c r="T1041">
        <v>66</v>
      </c>
      <c r="U1041" s="5">
        <v>0.10606060606060606</v>
      </c>
      <c r="V1041">
        <v>7</v>
      </c>
      <c r="W1041">
        <v>0.31578947368421001</v>
      </c>
      <c r="X1041">
        <v>0.21052631578947301</v>
      </c>
      <c r="Y1041">
        <v>82</v>
      </c>
      <c r="Z1041">
        <v>4</v>
      </c>
      <c r="AA1041">
        <v>20.5</v>
      </c>
      <c r="AB1041">
        <v>0.16666666666666599</v>
      </c>
      <c r="AC1041">
        <v>0.16666666666666599</v>
      </c>
      <c r="AD1041">
        <v>19</v>
      </c>
      <c r="AE1041">
        <v>0</v>
      </c>
      <c r="AF1041">
        <v>0</v>
      </c>
      <c r="AG1041" s="3">
        <v>44744</v>
      </c>
    </row>
    <row r="1042" spans="1:35" hidden="1" x14ac:dyDescent="0.25">
      <c r="A1042" t="s">
        <v>10</v>
      </c>
      <c r="B1042" t="s">
        <v>11</v>
      </c>
      <c r="C1042" t="s">
        <v>130</v>
      </c>
      <c r="D1042" t="s">
        <v>63</v>
      </c>
      <c r="E1042">
        <v>663776</v>
      </c>
      <c r="F1042" t="s">
        <v>51</v>
      </c>
      <c r="G1042">
        <v>1.0625100000000001</v>
      </c>
      <c r="H1042">
        <v>5</v>
      </c>
      <c r="I1042" t="s">
        <v>68</v>
      </c>
      <c r="J1042" t="s">
        <v>63</v>
      </c>
      <c r="K1042">
        <v>663656</v>
      </c>
      <c r="L1042">
        <v>4</v>
      </c>
      <c r="M1042">
        <v>102.1</v>
      </c>
      <c r="N1042">
        <v>288</v>
      </c>
      <c r="O1042">
        <v>201</v>
      </c>
      <c r="P1042">
        <v>7.4626865671641784E-2</v>
      </c>
      <c r="Q1042">
        <v>15</v>
      </c>
      <c r="R1042">
        <v>102.4</v>
      </c>
      <c r="S1042">
        <v>88</v>
      </c>
      <c r="T1042">
        <v>67</v>
      </c>
      <c r="U1042" s="5">
        <v>7.4626865671641784E-2</v>
      </c>
      <c r="V1042">
        <v>5</v>
      </c>
      <c r="W1042">
        <v>0.23529411764705799</v>
      </c>
      <c r="X1042">
        <v>0.10695187165775399</v>
      </c>
      <c r="Y1042">
        <v>285</v>
      </c>
      <c r="Z1042">
        <v>3</v>
      </c>
      <c r="AA1042">
        <v>95</v>
      </c>
      <c r="AB1042">
        <v>0.31707317073170699</v>
      </c>
      <c r="AC1042">
        <v>0.12195121951219499</v>
      </c>
      <c r="AD1042">
        <v>61</v>
      </c>
      <c r="AE1042">
        <v>0</v>
      </c>
      <c r="AF1042">
        <v>0</v>
      </c>
      <c r="AG1042" s="3">
        <v>44744</v>
      </c>
      <c r="AH1042">
        <v>1</v>
      </c>
    </row>
    <row r="1043" spans="1:35" hidden="1" x14ac:dyDescent="0.25">
      <c r="A1043" t="s">
        <v>21</v>
      </c>
      <c r="B1043" t="s">
        <v>14</v>
      </c>
      <c r="C1043" t="s">
        <v>200</v>
      </c>
      <c r="D1043" t="s">
        <v>63</v>
      </c>
      <c r="E1043">
        <v>641778</v>
      </c>
      <c r="F1043" t="s">
        <v>61</v>
      </c>
      <c r="G1043">
        <v>1.12632</v>
      </c>
      <c r="H1043">
        <v>3</v>
      </c>
      <c r="I1043" t="s">
        <v>144</v>
      </c>
      <c r="J1043" t="s">
        <v>50</v>
      </c>
      <c r="K1043">
        <v>592518</v>
      </c>
      <c r="M1043">
        <v>105</v>
      </c>
      <c r="N1043">
        <v>216</v>
      </c>
      <c r="O1043">
        <v>158</v>
      </c>
      <c r="P1043">
        <v>5.6962025316455694E-2</v>
      </c>
      <c r="Q1043">
        <v>9</v>
      </c>
      <c r="R1043">
        <v>105.44</v>
      </c>
      <c r="S1043">
        <v>57</v>
      </c>
      <c r="T1043">
        <v>47</v>
      </c>
      <c r="U1043" s="5">
        <v>0.1276595744680851</v>
      </c>
      <c r="V1043">
        <v>6</v>
      </c>
      <c r="W1043">
        <v>0.288590604026845</v>
      </c>
      <c r="X1043">
        <v>0.134228187919463</v>
      </c>
      <c r="Y1043">
        <v>235</v>
      </c>
      <c r="Z1043">
        <v>8</v>
      </c>
      <c r="AA1043">
        <v>29.375</v>
      </c>
      <c r="AB1043">
        <v>0.3046875</v>
      </c>
      <c r="AC1043">
        <v>0.1484375</v>
      </c>
      <c r="AD1043">
        <v>199</v>
      </c>
      <c r="AE1043">
        <v>7</v>
      </c>
      <c r="AF1043">
        <v>28.428571428571427</v>
      </c>
      <c r="AG1043" s="3">
        <v>44717</v>
      </c>
    </row>
    <row r="1044" spans="1:35" hidden="1" x14ac:dyDescent="0.25">
      <c r="A1044" t="s">
        <v>1</v>
      </c>
      <c r="B1044" t="s">
        <v>6</v>
      </c>
      <c r="C1044" t="s">
        <v>120</v>
      </c>
      <c r="D1044" t="s">
        <v>50</v>
      </c>
      <c r="E1044">
        <v>641816</v>
      </c>
      <c r="F1044" t="s">
        <v>61</v>
      </c>
      <c r="G1044">
        <v>1.3012999999999999</v>
      </c>
      <c r="H1044">
        <v>5</v>
      </c>
      <c r="I1044" t="s">
        <v>55</v>
      </c>
      <c r="J1044" t="s">
        <v>50</v>
      </c>
      <c r="K1044">
        <v>542303</v>
      </c>
      <c r="M1044">
        <v>104.5</v>
      </c>
      <c r="N1044">
        <v>313</v>
      </c>
      <c r="O1044">
        <v>219</v>
      </c>
      <c r="P1044">
        <v>6.3926940639269403E-2</v>
      </c>
      <c r="Q1044">
        <v>14</v>
      </c>
      <c r="R1044">
        <v>104.92</v>
      </c>
      <c r="S1044">
        <v>221</v>
      </c>
      <c r="T1044">
        <v>159</v>
      </c>
      <c r="U1044" s="5">
        <v>8.1761006289308172E-2</v>
      </c>
      <c r="V1044">
        <v>13</v>
      </c>
      <c r="W1044">
        <v>0.34710743801652799</v>
      </c>
      <c r="X1044">
        <v>0.169421487603305</v>
      </c>
      <c r="Y1044">
        <v>372</v>
      </c>
      <c r="Z1044">
        <v>9</v>
      </c>
      <c r="AA1044">
        <v>41.333333333333336</v>
      </c>
      <c r="AB1044">
        <v>0.34513274336283101</v>
      </c>
      <c r="AC1044">
        <v>0.19469026548672499</v>
      </c>
      <c r="AD1044">
        <v>165</v>
      </c>
      <c r="AE1044">
        <v>4</v>
      </c>
      <c r="AF1044">
        <v>41.25</v>
      </c>
      <c r="AG1044" s="3">
        <v>44744</v>
      </c>
    </row>
    <row r="1045" spans="1:35" hidden="1" x14ac:dyDescent="0.25">
      <c r="A1045" t="s">
        <v>10</v>
      </c>
      <c r="B1045" t="s">
        <v>11</v>
      </c>
      <c r="C1045" t="s">
        <v>130</v>
      </c>
      <c r="D1045" t="s">
        <v>63</v>
      </c>
      <c r="E1045">
        <v>663776</v>
      </c>
      <c r="F1045" t="s">
        <v>51</v>
      </c>
      <c r="G1045">
        <v>1.11216</v>
      </c>
      <c r="H1045">
        <v>9</v>
      </c>
      <c r="I1045" t="s">
        <v>132</v>
      </c>
      <c r="J1045" t="s">
        <v>50</v>
      </c>
      <c r="K1045">
        <v>455117</v>
      </c>
      <c r="L1045">
        <v>8.3000000000000007</v>
      </c>
      <c r="M1045">
        <v>101.1</v>
      </c>
      <c r="N1045">
        <v>191</v>
      </c>
      <c r="O1045">
        <v>115</v>
      </c>
      <c r="P1045">
        <v>4.3478260869565216E-2</v>
      </c>
      <c r="Q1045">
        <v>5</v>
      </c>
      <c r="R1045">
        <v>102.92</v>
      </c>
      <c r="S1045">
        <v>55</v>
      </c>
      <c r="T1045">
        <v>35</v>
      </c>
      <c r="U1045" s="5">
        <v>5.7142857142857141E-2</v>
      </c>
      <c r="V1045">
        <v>2</v>
      </c>
      <c r="W1045">
        <v>0.23529411764705799</v>
      </c>
      <c r="X1045">
        <v>0.10695187165775399</v>
      </c>
      <c r="Y1045">
        <v>285</v>
      </c>
      <c r="Z1045">
        <v>3</v>
      </c>
      <c r="AA1045">
        <v>95</v>
      </c>
      <c r="AB1045">
        <v>0.21232876712328699</v>
      </c>
      <c r="AC1045">
        <v>0.102739726027397</v>
      </c>
      <c r="AD1045">
        <v>224</v>
      </c>
      <c r="AE1045">
        <v>3</v>
      </c>
      <c r="AF1045">
        <v>74.666666666666671</v>
      </c>
      <c r="AG1045" s="3">
        <v>44744</v>
      </c>
      <c r="AH1045">
        <v>1</v>
      </c>
      <c r="AI1045" t="s">
        <v>416</v>
      </c>
    </row>
    <row r="1046" spans="1:35" hidden="1" x14ac:dyDescent="0.25">
      <c r="A1046" t="s">
        <v>17</v>
      </c>
      <c r="B1046" t="s">
        <v>7</v>
      </c>
      <c r="C1046" t="s">
        <v>237</v>
      </c>
      <c r="D1046" t="s">
        <v>63</v>
      </c>
      <c r="E1046">
        <v>668948</v>
      </c>
      <c r="F1046" t="s">
        <v>61</v>
      </c>
      <c r="G1046">
        <v>0.96120000000000005</v>
      </c>
      <c r="H1046">
        <v>9</v>
      </c>
      <c r="I1046" t="s">
        <v>186</v>
      </c>
      <c r="J1046" t="s">
        <v>63</v>
      </c>
      <c r="K1046">
        <v>572761</v>
      </c>
      <c r="L1046">
        <v>4.5999999999999996</v>
      </c>
      <c r="M1046">
        <v>102.8</v>
      </c>
      <c r="N1046">
        <v>45</v>
      </c>
      <c r="O1046">
        <v>25</v>
      </c>
      <c r="P1046">
        <v>0.24</v>
      </c>
      <c r="Q1046">
        <v>6</v>
      </c>
      <c r="R1046">
        <v>103.98</v>
      </c>
      <c r="S1046">
        <v>14</v>
      </c>
      <c r="T1046">
        <v>5</v>
      </c>
      <c r="U1046" s="5">
        <v>0.4</v>
      </c>
      <c r="V1046">
        <v>2</v>
      </c>
      <c r="W1046">
        <v>0.32142857142857101</v>
      </c>
      <c r="X1046">
        <v>0.214285714285714</v>
      </c>
      <c r="Y1046">
        <v>35</v>
      </c>
      <c r="Z1046">
        <v>5</v>
      </c>
      <c r="AA1046">
        <v>7</v>
      </c>
      <c r="AB1046">
        <v>0.42857142857142799</v>
      </c>
      <c r="AC1046">
        <v>0.28571428571428498</v>
      </c>
      <c r="AD1046">
        <v>8</v>
      </c>
      <c r="AE1046">
        <v>1</v>
      </c>
      <c r="AF1046">
        <v>8</v>
      </c>
      <c r="AG1046" s="3">
        <v>44744</v>
      </c>
      <c r="AH1046">
        <v>1</v>
      </c>
      <c r="AI1046" t="s">
        <v>416</v>
      </c>
    </row>
    <row r="1047" spans="1:35" hidden="1" x14ac:dyDescent="0.25">
      <c r="A1047" t="s">
        <v>1</v>
      </c>
      <c r="B1047" t="s">
        <v>6</v>
      </c>
      <c r="C1047" t="s">
        <v>120</v>
      </c>
      <c r="D1047" t="s">
        <v>50</v>
      </c>
      <c r="E1047">
        <v>641816</v>
      </c>
      <c r="F1047" t="s">
        <v>61</v>
      </c>
      <c r="G1047">
        <v>1.3613599999999999</v>
      </c>
      <c r="H1047">
        <v>3</v>
      </c>
      <c r="I1047" t="s">
        <v>88</v>
      </c>
      <c r="J1047" t="s">
        <v>63</v>
      </c>
      <c r="K1047">
        <v>621566</v>
      </c>
      <c r="M1047">
        <v>105.32</v>
      </c>
      <c r="N1047">
        <v>341</v>
      </c>
      <c r="O1047">
        <v>224</v>
      </c>
      <c r="P1047">
        <v>5.3571428571428568E-2</v>
      </c>
      <c r="Q1047">
        <v>12</v>
      </c>
      <c r="R1047">
        <v>106.34</v>
      </c>
      <c r="S1047">
        <v>224</v>
      </c>
      <c r="T1047">
        <v>149</v>
      </c>
      <c r="U1047" s="5">
        <v>6.7114093959731544E-2</v>
      </c>
      <c r="V1047">
        <v>10</v>
      </c>
      <c r="W1047">
        <v>0.34710743801652799</v>
      </c>
      <c r="X1047">
        <v>0.169421487603305</v>
      </c>
      <c r="Y1047">
        <v>372</v>
      </c>
      <c r="Z1047">
        <v>9</v>
      </c>
      <c r="AA1047">
        <v>41.333333333333336</v>
      </c>
      <c r="AB1047">
        <v>0.34883720930232498</v>
      </c>
      <c r="AC1047">
        <v>0.14728682170542601</v>
      </c>
      <c r="AD1047">
        <v>207</v>
      </c>
      <c r="AE1047">
        <v>5</v>
      </c>
      <c r="AF1047">
        <v>41.4</v>
      </c>
      <c r="AG1047" s="3">
        <v>44744</v>
      </c>
    </row>
    <row r="1048" spans="1:35" hidden="1" x14ac:dyDescent="0.25">
      <c r="A1048" t="s">
        <v>15</v>
      </c>
      <c r="B1048" t="s">
        <v>2</v>
      </c>
      <c r="C1048" t="s">
        <v>141</v>
      </c>
      <c r="D1048" t="s">
        <v>50</v>
      </c>
      <c r="E1048">
        <v>543475</v>
      </c>
      <c r="F1048" t="s">
        <v>51</v>
      </c>
      <c r="G1048">
        <v>0.9807800000000001</v>
      </c>
      <c r="H1048">
        <v>4</v>
      </c>
      <c r="I1048" t="s">
        <v>99</v>
      </c>
      <c r="J1048" t="s">
        <v>63</v>
      </c>
      <c r="K1048">
        <v>596146</v>
      </c>
      <c r="M1048">
        <v>102.72</v>
      </c>
      <c r="N1048">
        <v>277</v>
      </c>
      <c r="O1048">
        <v>197</v>
      </c>
      <c r="P1048">
        <v>4.060913705583756E-2</v>
      </c>
      <c r="Q1048">
        <v>8</v>
      </c>
      <c r="R1048">
        <v>103.3</v>
      </c>
      <c r="S1048">
        <v>200</v>
      </c>
      <c r="T1048">
        <v>139</v>
      </c>
      <c r="U1048" s="5">
        <v>5.0359712230215826E-2</v>
      </c>
      <c r="V1048">
        <v>7</v>
      </c>
      <c r="W1048">
        <v>0.235507246376811</v>
      </c>
      <c r="X1048">
        <v>0.126811594202898</v>
      </c>
      <c r="Y1048">
        <v>379</v>
      </c>
      <c r="Z1048">
        <v>11</v>
      </c>
      <c r="AA1048">
        <v>34.454545454545453</v>
      </c>
      <c r="AB1048">
        <v>0.26785714285714202</v>
      </c>
      <c r="AC1048">
        <v>0.1875</v>
      </c>
      <c r="AD1048">
        <v>160</v>
      </c>
      <c r="AE1048">
        <v>7</v>
      </c>
      <c r="AF1048">
        <v>22.857142857142858</v>
      </c>
      <c r="AG1048" s="3">
        <v>44744</v>
      </c>
    </row>
    <row r="1049" spans="1:35" hidden="1" x14ac:dyDescent="0.25">
      <c r="A1049" t="s">
        <v>1</v>
      </c>
      <c r="B1049" t="s">
        <v>6</v>
      </c>
      <c r="C1049" t="s">
        <v>120</v>
      </c>
      <c r="D1049" t="s">
        <v>50</v>
      </c>
      <c r="E1049">
        <v>641816</v>
      </c>
      <c r="F1049" t="s">
        <v>61</v>
      </c>
      <c r="G1049">
        <v>1.3613599999999999</v>
      </c>
      <c r="H1049">
        <v>9</v>
      </c>
      <c r="I1049" t="s">
        <v>220</v>
      </c>
      <c r="J1049" t="s">
        <v>63</v>
      </c>
      <c r="K1049">
        <v>671739</v>
      </c>
      <c r="M1049">
        <v>101.8</v>
      </c>
      <c r="N1049">
        <v>122</v>
      </c>
      <c r="O1049">
        <v>89</v>
      </c>
      <c r="P1049">
        <v>4.49438202247191E-2</v>
      </c>
      <c r="Q1049">
        <v>4</v>
      </c>
      <c r="R1049">
        <v>102.9</v>
      </c>
      <c r="S1049">
        <v>82</v>
      </c>
      <c r="T1049">
        <v>62</v>
      </c>
      <c r="U1049" s="5">
        <v>6.4516129032258063E-2</v>
      </c>
      <c r="V1049">
        <v>4</v>
      </c>
      <c r="W1049">
        <v>0.34710743801652799</v>
      </c>
      <c r="X1049">
        <v>0.169421487603305</v>
      </c>
      <c r="Y1049">
        <v>372</v>
      </c>
      <c r="Z1049">
        <v>9</v>
      </c>
      <c r="AA1049">
        <v>41.333333333333336</v>
      </c>
      <c r="AB1049">
        <v>0.34883720930232498</v>
      </c>
      <c r="AC1049">
        <v>0.14728682170542601</v>
      </c>
      <c r="AD1049">
        <v>207</v>
      </c>
      <c r="AE1049">
        <v>5</v>
      </c>
      <c r="AF1049">
        <v>41.4</v>
      </c>
      <c r="AG1049" s="3">
        <v>44744</v>
      </c>
    </row>
    <row r="1050" spans="1:35" hidden="1" x14ac:dyDescent="0.25">
      <c r="A1050" t="s">
        <v>11</v>
      </c>
      <c r="B1050" t="s">
        <v>10</v>
      </c>
      <c r="C1050" t="s">
        <v>134</v>
      </c>
      <c r="D1050" t="s">
        <v>50</v>
      </c>
      <c r="E1050">
        <v>664353</v>
      </c>
      <c r="F1050" t="s">
        <v>61</v>
      </c>
      <c r="G1050">
        <v>1.11216</v>
      </c>
      <c r="H1050">
        <v>2</v>
      </c>
      <c r="I1050" t="s">
        <v>137</v>
      </c>
      <c r="J1050" t="s">
        <v>50</v>
      </c>
      <c r="K1050">
        <v>545361</v>
      </c>
      <c r="M1050">
        <v>105.92</v>
      </c>
      <c r="N1050">
        <v>284</v>
      </c>
      <c r="O1050">
        <v>167</v>
      </c>
      <c r="P1050">
        <v>0.1377245508982036</v>
      </c>
      <c r="Q1050">
        <v>23</v>
      </c>
      <c r="R1050">
        <v>105.88</v>
      </c>
      <c r="S1050">
        <v>211</v>
      </c>
      <c r="T1050">
        <v>125</v>
      </c>
      <c r="U1050" s="5">
        <v>0.152</v>
      </c>
      <c r="V1050">
        <v>19</v>
      </c>
      <c r="W1050">
        <v>0.29083665338645398</v>
      </c>
      <c r="X1050">
        <v>0.143426294820717</v>
      </c>
      <c r="Y1050">
        <v>324</v>
      </c>
      <c r="Z1050">
        <v>14</v>
      </c>
      <c r="AA1050">
        <v>23.142857142857142</v>
      </c>
      <c r="AB1050">
        <v>0.25874125874125797</v>
      </c>
      <c r="AC1050">
        <v>0.15384615384615299</v>
      </c>
      <c r="AD1050">
        <v>180</v>
      </c>
      <c r="AE1050">
        <v>11</v>
      </c>
      <c r="AF1050">
        <v>16.363636363636363</v>
      </c>
      <c r="AG1050" s="3">
        <v>44744</v>
      </c>
    </row>
    <row r="1051" spans="1:35" hidden="1" x14ac:dyDescent="0.25">
      <c r="A1051" t="s">
        <v>26</v>
      </c>
      <c r="B1051" t="s">
        <v>16</v>
      </c>
      <c r="C1051" t="s">
        <v>234</v>
      </c>
      <c r="D1051" t="s">
        <v>50</v>
      </c>
      <c r="E1051">
        <v>592866</v>
      </c>
      <c r="F1051" t="s">
        <v>61</v>
      </c>
      <c r="G1051">
        <v>0.95451999999999992</v>
      </c>
      <c r="H1051">
        <v>5</v>
      </c>
      <c r="I1051" t="s">
        <v>114</v>
      </c>
      <c r="J1051" t="s">
        <v>63</v>
      </c>
      <c r="K1051">
        <v>663993</v>
      </c>
      <c r="M1051">
        <v>102.98</v>
      </c>
      <c r="N1051">
        <v>280</v>
      </c>
      <c r="O1051">
        <v>193</v>
      </c>
      <c r="P1051">
        <v>5.6994818652849742E-2</v>
      </c>
      <c r="Q1051">
        <v>11</v>
      </c>
      <c r="R1051">
        <v>102.76</v>
      </c>
      <c r="S1051">
        <v>203</v>
      </c>
      <c r="T1051">
        <v>137</v>
      </c>
      <c r="U1051" s="5">
        <v>4.3795620437956206E-2</v>
      </c>
      <c r="V1051">
        <v>6</v>
      </c>
      <c r="W1051">
        <v>0.28571428571428498</v>
      </c>
      <c r="X1051">
        <v>0.16666666666666599</v>
      </c>
      <c r="Y1051">
        <v>178</v>
      </c>
      <c r="Z1051">
        <v>6</v>
      </c>
      <c r="AA1051">
        <v>29.666666666666668</v>
      </c>
      <c r="AB1051">
        <v>0.25373134328358199</v>
      </c>
      <c r="AC1051">
        <v>0.134328358208955</v>
      </c>
      <c r="AD1051">
        <v>78</v>
      </c>
      <c r="AE1051">
        <v>1</v>
      </c>
      <c r="AF1051">
        <v>78</v>
      </c>
      <c r="AG1051" s="3">
        <v>44744</v>
      </c>
    </row>
    <row r="1052" spans="1:35" hidden="1" x14ac:dyDescent="0.25">
      <c r="A1052" t="s">
        <v>19</v>
      </c>
      <c r="B1052" t="s">
        <v>24</v>
      </c>
      <c r="C1052" t="s">
        <v>231</v>
      </c>
      <c r="D1052" t="s">
        <v>63</v>
      </c>
      <c r="E1052">
        <v>669461</v>
      </c>
      <c r="F1052" t="s">
        <v>51</v>
      </c>
      <c r="G1052">
        <v>1.1286799999999999</v>
      </c>
      <c r="H1052">
        <v>7</v>
      </c>
      <c r="I1052" t="s">
        <v>110</v>
      </c>
      <c r="J1052" t="s">
        <v>63</v>
      </c>
      <c r="K1052">
        <v>546318</v>
      </c>
      <c r="M1052">
        <v>102.86</v>
      </c>
      <c r="N1052">
        <v>162</v>
      </c>
      <c r="O1052">
        <v>120</v>
      </c>
      <c r="P1052">
        <v>4.1666666666666664E-2</v>
      </c>
      <c r="Q1052">
        <v>5</v>
      </c>
      <c r="R1052">
        <v>102.2</v>
      </c>
      <c r="S1052">
        <v>36</v>
      </c>
      <c r="T1052">
        <v>28</v>
      </c>
      <c r="U1052" s="5">
        <v>0</v>
      </c>
      <c r="V1052">
        <v>0</v>
      </c>
      <c r="W1052">
        <v>0.31578947368421001</v>
      </c>
      <c r="X1052">
        <v>0.21052631578947301</v>
      </c>
      <c r="Y1052">
        <v>82</v>
      </c>
      <c r="Z1052">
        <v>4</v>
      </c>
      <c r="AA1052">
        <v>20.5</v>
      </c>
      <c r="AB1052">
        <v>0.16666666666666599</v>
      </c>
      <c r="AC1052">
        <v>0.16666666666666599</v>
      </c>
      <c r="AD1052">
        <v>19</v>
      </c>
      <c r="AE1052">
        <v>0</v>
      </c>
      <c r="AF1052">
        <v>0</v>
      </c>
      <c r="AG1052" s="3">
        <v>44744</v>
      </c>
    </row>
    <row r="1053" spans="1:35" hidden="1" x14ac:dyDescent="0.25">
      <c r="A1053" t="s">
        <v>1</v>
      </c>
      <c r="B1053" t="s">
        <v>6</v>
      </c>
      <c r="C1053" t="s">
        <v>120</v>
      </c>
      <c r="D1053" t="s">
        <v>50</v>
      </c>
      <c r="E1053">
        <v>641816</v>
      </c>
      <c r="F1053" t="s">
        <v>61</v>
      </c>
      <c r="G1053">
        <v>1.3012999999999999</v>
      </c>
      <c r="H1053">
        <v>8</v>
      </c>
      <c r="I1053" t="s">
        <v>229</v>
      </c>
      <c r="J1053" t="s">
        <v>50</v>
      </c>
      <c r="K1053">
        <v>606115</v>
      </c>
      <c r="M1053">
        <v>102.4</v>
      </c>
      <c r="N1053">
        <v>114</v>
      </c>
      <c r="O1053">
        <v>78</v>
      </c>
      <c r="P1053">
        <v>3.8461538461538464E-2</v>
      </c>
      <c r="Q1053">
        <v>3</v>
      </c>
      <c r="R1053">
        <v>102.78</v>
      </c>
      <c r="S1053">
        <v>80</v>
      </c>
      <c r="T1053">
        <v>54</v>
      </c>
      <c r="U1053" s="5">
        <v>5.5555555555555552E-2</v>
      </c>
      <c r="V1053">
        <v>3</v>
      </c>
      <c r="W1053">
        <v>0.34710743801652799</v>
      </c>
      <c r="X1053">
        <v>0.169421487603305</v>
      </c>
      <c r="Y1053">
        <v>372</v>
      </c>
      <c r="Z1053">
        <v>9</v>
      </c>
      <c r="AA1053">
        <v>41.333333333333336</v>
      </c>
      <c r="AB1053">
        <v>0.34513274336283101</v>
      </c>
      <c r="AC1053">
        <v>0.19469026548672499</v>
      </c>
      <c r="AD1053">
        <v>165</v>
      </c>
      <c r="AE1053">
        <v>4</v>
      </c>
      <c r="AF1053">
        <v>41.25</v>
      </c>
      <c r="AG1053" s="3">
        <v>44744</v>
      </c>
    </row>
    <row r="1054" spans="1:35" hidden="1" x14ac:dyDescent="0.25">
      <c r="A1054" t="s">
        <v>24</v>
      </c>
      <c r="B1054" t="s">
        <v>19</v>
      </c>
      <c r="C1054" t="s">
        <v>146</v>
      </c>
      <c r="D1054" t="s">
        <v>50</v>
      </c>
      <c r="E1054">
        <v>502043</v>
      </c>
      <c r="F1054" t="s">
        <v>61</v>
      </c>
      <c r="G1054">
        <v>1.18706</v>
      </c>
      <c r="H1054">
        <v>3</v>
      </c>
      <c r="I1054" t="s">
        <v>147</v>
      </c>
      <c r="J1054" t="s">
        <v>50</v>
      </c>
      <c r="K1054">
        <v>502671</v>
      </c>
      <c r="M1054">
        <v>103.7</v>
      </c>
      <c r="N1054">
        <v>328</v>
      </c>
      <c r="O1054">
        <v>220</v>
      </c>
      <c r="P1054">
        <v>8.6363636363636365E-2</v>
      </c>
      <c r="Q1054">
        <v>19</v>
      </c>
      <c r="R1054">
        <v>103.92</v>
      </c>
      <c r="S1054">
        <v>263</v>
      </c>
      <c r="T1054">
        <v>179</v>
      </c>
      <c r="U1054" s="5">
        <v>8.3798882681564241E-2</v>
      </c>
      <c r="V1054">
        <v>15</v>
      </c>
      <c r="W1054">
        <v>0.219917012448132</v>
      </c>
      <c r="X1054">
        <v>9.9585062240663894E-2</v>
      </c>
      <c r="Y1054">
        <v>336</v>
      </c>
      <c r="Z1054">
        <v>9</v>
      </c>
      <c r="AA1054">
        <v>37.333333333333336</v>
      </c>
      <c r="AB1054">
        <v>0.20161290322580599</v>
      </c>
      <c r="AC1054">
        <v>0.12903225806451599</v>
      </c>
      <c r="AD1054">
        <v>179</v>
      </c>
      <c r="AE1054">
        <v>6</v>
      </c>
      <c r="AF1054">
        <v>29.833333333333332</v>
      </c>
      <c r="AG1054" s="3">
        <v>44744</v>
      </c>
    </row>
    <row r="1055" spans="1:35" hidden="1" x14ac:dyDescent="0.25">
      <c r="A1055" t="s">
        <v>8</v>
      </c>
      <c r="B1055" t="s">
        <v>0</v>
      </c>
      <c r="C1055" t="s">
        <v>149</v>
      </c>
      <c r="D1055" t="s">
        <v>50</v>
      </c>
      <c r="E1055">
        <v>518876</v>
      </c>
      <c r="F1055" t="s">
        <v>51</v>
      </c>
      <c r="G1055">
        <v>1.2932000000000001</v>
      </c>
      <c r="H1055">
        <v>6</v>
      </c>
      <c r="I1055" t="s">
        <v>62</v>
      </c>
      <c r="J1055" t="s">
        <v>63</v>
      </c>
      <c r="K1055">
        <v>641857</v>
      </c>
      <c r="L1055">
        <v>3.6</v>
      </c>
      <c r="M1055">
        <v>103.6</v>
      </c>
      <c r="N1055">
        <v>298</v>
      </c>
      <c r="O1055">
        <v>181</v>
      </c>
      <c r="P1055">
        <v>3.3149171270718231E-2</v>
      </c>
      <c r="Q1055">
        <v>6</v>
      </c>
      <c r="R1055">
        <v>103.8</v>
      </c>
      <c r="S1055">
        <v>209</v>
      </c>
      <c r="T1055">
        <v>126</v>
      </c>
      <c r="U1055" s="5">
        <v>3.968253968253968E-2</v>
      </c>
      <c r="V1055">
        <v>5</v>
      </c>
      <c r="W1055">
        <v>0.27710843373493899</v>
      </c>
      <c r="X1055">
        <v>0.10441767068273</v>
      </c>
      <c r="Y1055">
        <v>350</v>
      </c>
      <c r="Z1055">
        <v>5</v>
      </c>
      <c r="AA1055">
        <v>70</v>
      </c>
      <c r="AB1055">
        <v>0.31132075471698101</v>
      </c>
      <c r="AC1055">
        <v>0.122641509433962</v>
      </c>
      <c r="AD1055">
        <v>148</v>
      </c>
      <c r="AE1055">
        <v>2</v>
      </c>
      <c r="AF1055">
        <v>74</v>
      </c>
      <c r="AG1055" s="3">
        <v>44743</v>
      </c>
      <c r="AH1055">
        <v>1</v>
      </c>
    </row>
    <row r="1056" spans="1:35" hidden="1" x14ac:dyDescent="0.25">
      <c r="A1056" t="s">
        <v>25</v>
      </c>
      <c r="B1056" t="s">
        <v>27</v>
      </c>
      <c r="C1056" t="s">
        <v>148</v>
      </c>
      <c r="D1056" t="s">
        <v>50</v>
      </c>
      <c r="E1056">
        <v>592332</v>
      </c>
      <c r="F1056" t="s">
        <v>61</v>
      </c>
      <c r="G1056">
        <v>1.0879000000000001</v>
      </c>
      <c r="H1056">
        <v>4</v>
      </c>
      <c r="I1056" t="s">
        <v>81</v>
      </c>
      <c r="J1056" t="s">
        <v>50</v>
      </c>
      <c r="K1056">
        <v>668227</v>
      </c>
      <c r="M1056">
        <v>103.4</v>
      </c>
      <c r="N1056">
        <v>302</v>
      </c>
      <c r="O1056">
        <v>207</v>
      </c>
      <c r="P1056">
        <v>3.3816425120772944E-2</v>
      </c>
      <c r="Q1056">
        <v>7</v>
      </c>
      <c r="R1056">
        <v>103.58</v>
      </c>
      <c r="S1056">
        <v>236</v>
      </c>
      <c r="T1056">
        <v>158</v>
      </c>
      <c r="U1056" s="5">
        <v>3.7974683544303799E-2</v>
      </c>
      <c r="V1056">
        <v>6</v>
      </c>
      <c r="W1056">
        <v>0.25</v>
      </c>
      <c r="X1056">
        <v>0.112903225806451</v>
      </c>
      <c r="Y1056">
        <v>360</v>
      </c>
      <c r="Z1056">
        <v>2</v>
      </c>
      <c r="AA1056">
        <v>180</v>
      </c>
      <c r="AB1056">
        <v>0.23703703703703699</v>
      </c>
      <c r="AC1056">
        <v>0.133333333333333</v>
      </c>
      <c r="AD1056">
        <v>214</v>
      </c>
      <c r="AE1056">
        <v>1</v>
      </c>
      <c r="AF1056">
        <v>214</v>
      </c>
      <c r="AG1056" s="3">
        <v>44744</v>
      </c>
    </row>
    <row r="1057" spans="1:34" hidden="1" x14ac:dyDescent="0.25">
      <c r="A1057" t="s">
        <v>19</v>
      </c>
      <c r="B1057" t="s">
        <v>24</v>
      </c>
      <c r="C1057" t="s">
        <v>231</v>
      </c>
      <c r="D1057" t="s">
        <v>63</v>
      </c>
      <c r="E1057">
        <v>669461</v>
      </c>
      <c r="F1057" t="s">
        <v>51</v>
      </c>
      <c r="G1057">
        <v>1.18706</v>
      </c>
      <c r="H1057">
        <v>2</v>
      </c>
      <c r="I1057" t="s">
        <v>159</v>
      </c>
      <c r="J1057" t="s">
        <v>50</v>
      </c>
      <c r="K1057">
        <v>656555</v>
      </c>
      <c r="M1057">
        <v>102.5</v>
      </c>
      <c r="N1057">
        <v>328</v>
      </c>
      <c r="O1057">
        <v>205</v>
      </c>
      <c r="P1057">
        <v>7.8048780487804878E-2</v>
      </c>
      <c r="Q1057">
        <v>16</v>
      </c>
      <c r="R1057">
        <v>103</v>
      </c>
      <c r="S1057">
        <v>91</v>
      </c>
      <c r="T1057">
        <v>55</v>
      </c>
      <c r="U1057" s="5">
        <v>9.0909090909090912E-2</v>
      </c>
      <c r="V1057">
        <v>5</v>
      </c>
      <c r="W1057">
        <v>0.31578947368421001</v>
      </c>
      <c r="X1057">
        <v>0.21052631578947301</v>
      </c>
      <c r="Y1057">
        <v>82</v>
      </c>
      <c r="Z1057">
        <v>4</v>
      </c>
      <c r="AA1057">
        <v>20.5</v>
      </c>
      <c r="AB1057">
        <v>0.35555555555555501</v>
      </c>
      <c r="AC1057">
        <v>0.22222222222222199</v>
      </c>
      <c r="AD1057">
        <v>63</v>
      </c>
      <c r="AE1057">
        <v>4</v>
      </c>
      <c r="AF1057">
        <v>15.75</v>
      </c>
      <c r="AG1057" s="3">
        <v>44744</v>
      </c>
    </row>
    <row r="1058" spans="1:34" hidden="1" x14ac:dyDescent="0.25">
      <c r="A1058" t="s">
        <v>1</v>
      </c>
      <c r="B1058" t="s">
        <v>6</v>
      </c>
      <c r="C1058" t="s">
        <v>120</v>
      </c>
      <c r="D1058" t="s">
        <v>50</v>
      </c>
      <c r="E1058">
        <v>641816</v>
      </c>
      <c r="F1058" t="s">
        <v>61</v>
      </c>
      <c r="G1058">
        <v>1.3012999999999999</v>
      </c>
      <c r="H1058">
        <v>1</v>
      </c>
      <c r="I1058" t="s">
        <v>52</v>
      </c>
      <c r="J1058" t="s">
        <v>50</v>
      </c>
      <c r="K1058">
        <v>660670</v>
      </c>
      <c r="M1058">
        <v>106</v>
      </c>
      <c r="N1058">
        <v>200</v>
      </c>
      <c r="O1058">
        <v>122</v>
      </c>
      <c r="P1058">
        <v>5.737704918032787E-2</v>
      </c>
      <c r="Q1058">
        <v>7</v>
      </c>
      <c r="R1058">
        <v>105.74</v>
      </c>
      <c r="S1058">
        <v>149</v>
      </c>
      <c r="T1058">
        <v>93</v>
      </c>
      <c r="U1058" s="5">
        <v>4.3010752688172046E-2</v>
      </c>
      <c r="V1058">
        <v>4</v>
      </c>
      <c r="W1058">
        <v>0.34710743801652799</v>
      </c>
      <c r="X1058">
        <v>0.169421487603305</v>
      </c>
      <c r="Y1058">
        <v>372</v>
      </c>
      <c r="Z1058">
        <v>9</v>
      </c>
      <c r="AA1058">
        <v>41.333333333333336</v>
      </c>
      <c r="AB1058">
        <v>0.34513274336283101</v>
      </c>
      <c r="AC1058">
        <v>0.19469026548672499</v>
      </c>
      <c r="AD1058">
        <v>165</v>
      </c>
      <c r="AE1058">
        <v>4</v>
      </c>
      <c r="AF1058">
        <v>41.25</v>
      </c>
      <c r="AG1058" s="3">
        <v>44744</v>
      </c>
    </row>
    <row r="1059" spans="1:34" hidden="1" x14ac:dyDescent="0.25">
      <c r="A1059" t="s">
        <v>18</v>
      </c>
      <c r="B1059" t="s">
        <v>22</v>
      </c>
      <c r="C1059" t="s">
        <v>142</v>
      </c>
      <c r="D1059" t="s">
        <v>50</v>
      </c>
      <c r="E1059">
        <v>669923</v>
      </c>
      <c r="F1059" t="s">
        <v>61</v>
      </c>
      <c r="G1059">
        <v>1.04</v>
      </c>
      <c r="H1059">
        <v>4</v>
      </c>
      <c r="I1059" t="s">
        <v>106</v>
      </c>
      <c r="J1059" t="s">
        <v>50</v>
      </c>
      <c r="K1059">
        <v>669221</v>
      </c>
      <c r="M1059">
        <v>102.22</v>
      </c>
      <c r="N1059">
        <v>283</v>
      </c>
      <c r="O1059">
        <v>190</v>
      </c>
      <c r="P1059">
        <v>4.736842105263158E-2</v>
      </c>
      <c r="Q1059">
        <v>9</v>
      </c>
      <c r="R1059">
        <v>102.42</v>
      </c>
      <c r="S1059">
        <v>196</v>
      </c>
      <c r="T1059">
        <v>139</v>
      </c>
      <c r="U1059" s="5">
        <v>3.5971223021582732E-2</v>
      </c>
      <c r="V1059">
        <v>5</v>
      </c>
      <c r="W1059">
        <v>0.29940119760479</v>
      </c>
      <c r="X1059">
        <v>0.17365269461077801</v>
      </c>
      <c r="Y1059">
        <v>225</v>
      </c>
      <c r="Z1059">
        <v>12</v>
      </c>
      <c r="AA1059">
        <v>18.75</v>
      </c>
      <c r="AB1059">
        <v>0.30379746835443</v>
      </c>
      <c r="AC1059">
        <v>0.189873417721519</v>
      </c>
      <c r="AD1059">
        <v>107</v>
      </c>
      <c r="AE1059">
        <v>8</v>
      </c>
      <c r="AF1059">
        <v>13.375</v>
      </c>
      <c r="AG1059" s="3">
        <v>44744</v>
      </c>
    </row>
    <row r="1060" spans="1:34" hidden="1" x14ac:dyDescent="0.25">
      <c r="A1060" t="s">
        <v>11</v>
      </c>
      <c r="B1060" t="s">
        <v>10</v>
      </c>
      <c r="C1060" t="s">
        <v>134</v>
      </c>
      <c r="D1060" t="s">
        <v>50</v>
      </c>
      <c r="E1060">
        <v>664353</v>
      </c>
      <c r="F1060" t="s">
        <v>61</v>
      </c>
      <c r="G1060">
        <v>1.0625100000000001</v>
      </c>
      <c r="H1060">
        <v>3</v>
      </c>
      <c r="I1060" t="s">
        <v>138</v>
      </c>
      <c r="J1060" t="s">
        <v>63</v>
      </c>
      <c r="K1060">
        <v>660271</v>
      </c>
      <c r="M1060">
        <v>105.92</v>
      </c>
      <c r="N1060">
        <v>320</v>
      </c>
      <c r="O1060">
        <v>209</v>
      </c>
      <c r="P1060">
        <v>8.6124401913875603E-2</v>
      </c>
      <c r="Q1060">
        <v>18</v>
      </c>
      <c r="R1060">
        <v>106.46</v>
      </c>
      <c r="S1060">
        <v>207</v>
      </c>
      <c r="T1060">
        <v>138</v>
      </c>
      <c r="U1060" s="5">
        <v>0.10869565217391304</v>
      </c>
      <c r="V1060">
        <v>15</v>
      </c>
      <c r="W1060">
        <v>0.29083665338645398</v>
      </c>
      <c r="X1060">
        <v>0.143426294820717</v>
      </c>
      <c r="Y1060">
        <v>324</v>
      </c>
      <c r="Z1060">
        <v>14</v>
      </c>
      <c r="AA1060">
        <v>23.142857142857142</v>
      </c>
      <c r="AB1060">
        <v>0.33333333333333298</v>
      </c>
      <c r="AC1060">
        <v>0.12962962962962901</v>
      </c>
      <c r="AD1060">
        <v>144</v>
      </c>
      <c r="AE1060">
        <v>3</v>
      </c>
      <c r="AF1060">
        <v>48</v>
      </c>
      <c r="AG1060" s="3">
        <v>44744</v>
      </c>
    </row>
    <row r="1061" spans="1:34" hidden="1" x14ac:dyDescent="0.25">
      <c r="A1061" t="s">
        <v>18</v>
      </c>
      <c r="B1061" t="s">
        <v>22</v>
      </c>
      <c r="C1061" t="s">
        <v>142</v>
      </c>
      <c r="D1061" t="s">
        <v>50</v>
      </c>
      <c r="E1061">
        <v>669923</v>
      </c>
      <c r="F1061" t="s">
        <v>61</v>
      </c>
      <c r="G1061">
        <v>1.04</v>
      </c>
      <c r="H1061">
        <v>5</v>
      </c>
      <c r="I1061" t="s">
        <v>230</v>
      </c>
      <c r="J1061" t="s">
        <v>50</v>
      </c>
      <c r="K1061">
        <v>572039</v>
      </c>
      <c r="M1061">
        <v>101.56</v>
      </c>
      <c r="N1061">
        <v>58</v>
      </c>
      <c r="O1061">
        <v>37</v>
      </c>
      <c r="P1061">
        <v>2.7027027027027029E-2</v>
      </c>
      <c r="Q1061">
        <v>1</v>
      </c>
      <c r="R1061">
        <v>102.259999999999</v>
      </c>
      <c r="S1061">
        <v>38</v>
      </c>
      <c r="T1061">
        <v>26</v>
      </c>
      <c r="U1061" s="5">
        <v>3.8461538461538464E-2</v>
      </c>
      <c r="V1061">
        <v>1</v>
      </c>
      <c r="W1061">
        <v>0.29940119760479</v>
      </c>
      <c r="X1061">
        <v>0.17365269461077801</v>
      </c>
      <c r="Y1061">
        <v>225</v>
      </c>
      <c r="Z1061">
        <v>12</v>
      </c>
      <c r="AA1061">
        <v>18.75</v>
      </c>
      <c r="AB1061">
        <v>0.30379746835443</v>
      </c>
      <c r="AC1061">
        <v>0.189873417721519</v>
      </c>
      <c r="AD1061">
        <v>107</v>
      </c>
      <c r="AE1061">
        <v>8</v>
      </c>
      <c r="AF1061">
        <v>13.375</v>
      </c>
      <c r="AG1061" s="3">
        <v>44744</v>
      </c>
    </row>
    <row r="1062" spans="1:34" hidden="1" x14ac:dyDescent="0.25">
      <c r="A1062" t="s">
        <v>11</v>
      </c>
      <c r="B1062" t="s">
        <v>10</v>
      </c>
      <c r="C1062" t="s">
        <v>134</v>
      </c>
      <c r="D1062" t="s">
        <v>50</v>
      </c>
      <c r="E1062">
        <v>664353</v>
      </c>
      <c r="F1062" t="s">
        <v>61</v>
      </c>
      <c r="G1062">
        <v>1.11216</v>
      </c>
      <c r="H1062">
        <v>1</v>
      </c>
      <c r="I1062" t="s">
        <v>136</v>
      </c>
      <c r="J1062" t="s">
        <v>50</v>
      </c>
      <c r="K1062">
        <v>621493</v>
      </c>
      <c r="L1062">
        <v>4.2</v>
      </c>
      <c r="M1062">
        <v>101.8</v>
      </c>
      <c r="N1062">
        <v>232</v>
      </c>
      <c r="O1062">
        <v>148</v>
      </c>
      <c r="P1062">
        <v>7.4324324324324328E-2</v>
      </c>
      <c r="Q1062">
        <v>11</v>
      </c>
      <c r="R1062">
        <v>102.3</v>
      </c>
      <c r="S1062">
        <v>173</v>
      </c>
      <c r="T1062">
        <v>108</v>
      </c>
      <c r="U1062" s="5">
        <v>7.407407407407407E-2</v>
      </c>
      <c r="V1062">
        <v>8</v>
      </c>
      <c r="W1062">
        <v>0.29083665338645398</v>
      </c>
      <c r="X1062">
        <v>0.143426294820717</v>
      </c>
      <c r="Y1062">
        <v>324</v>
      </c>
      <c r="Z1062">
        <v>14</v>
      </c>
      <c r="AA1062">
        <v>23.142857142857142</v>
      </c>
      <c r="AB1062">
        <v>0.25874125874125797</v>
      </c>
      <c r="AC1062">
        <v>0.15384615384615299</v>
      </c>
      <c r="AD1062">
        <v>180</v>
      </c>
      <c r="AE1062">
        <v>11</v>
      </c>
      <c r="AF1062">
        <v>16.363636363636363</v>
      </c>
      <c r="AG1062" s="3">
        <v>44744</v>
      </c>
      <c r="AH1062">
        <v>1</v>
      </c>
    </row>
    <row r="1063" spans="1:34" hidden="1" x14ac:dyDescent="0.25">
      <c r="A1063" t="s">
        <v>12</v>
      </c>
      <c r="B1063" t="s">
        <v>21</v>
      </c>
      <c r="C1063" t="s">
        <v>140</v>
      </c>
      <c r="D1063" t="s">
        <v>50</v>
      </c>
      <c r="E1063">
        <v>506433</v>
      </c>
      <c r="F1063" t="s">
        <v>51</v>
      </c>
      <c r="G1063">
        <v>1.2971999999999999</v>
      </c>
      <c r="H1063">
        <v>1</v>
      </c>
      <c r="I1063" t="s">
        <v>93</v>
      </c>
      <c r="J1063" t="s">
        <v>50</v>
      </c>
      <c r="K1063">
        <v>607208</v>
      </c>
      <c r="M1063">
        <v>102.7</v>
      </c>
      <c r="N1063">
        <v>335</v>
      </c>
      <c r="O1063">
        <v>244</v>
      </c>
      <c r="P1063">
        <v>4.5081967213114756E-2</v>
      </c>
      <c r="Q1063">
        <v>11</v>
      </c>
      <c r="R1063">
        <v>102.7</v>
      </c>
      <c r="S1063">
        <v>244</v>
      </c>
      <c r="T1063">
        <v>178</v>
      </c>
      <c r="U1063" s="5">
        <v>4.49438202247191E-2</v>
      </c>
      <c r="V1063">
        <v>8</v>
      </c>
      <c r="W1063">
        <v>0.31872509960159301</v>
      </c>
      <c r="X1063">
        <v>0.143426294820717</v>
      </c>
      <c r="Y1063">
        <v>352</v>
      </c>
      <c r="Z1063">
        <v>6</v>
      </c>
      <c r="AA1063">
        <v>58.666666666666664</v>
      </c>
      <c r="AB1063">
        <v>0.372093023255813</v>
      </c>
      <c r="AC1063">
        <v>0.170542635658914</v>
      </c>
      <c r="AD1063">
        <v>177</v>
      </c>
      <c r="AE1063">
        <v>5</v>
      </c>
      <c r="AF1063">
        <v>35.4</v>
      </c>
      <c r="AG1063" s="3">
        <v>44744</v>
      </c>
    </row>
    <row r="1064" spans="1:34" hidden="1" x14ac:dyDescent="0.25">
      <c r="A1064" t="s">
        <v>1</v>
      </c>
      <c r="B1064" t="s">
        <v>6</v>
      </c>
      <c r="C1064" t="s">
        <v>120</v>
      </c>
      <c r="D1064" t="s">
        <v>50</v>
      </c>
      <c r="E1064">
        <v>641816</v>
      </c>
      <c r="F1064" t="s">
        <v>61</v>
      </c>
      <c r="G1064">
        <v>1.3012999999999999</v>
      </c>
      <c r="H1064">
        <v>6</v>
      </c>
      <c r="I1064" t="s">
        <v>228</v>
      </c>
      <c r="J1064" t="s">
        <v>50</v>
      </c>
      <c r="K1064">
        <v>661388</v>
      </c>
      <c r="M1064">
        <v>104.82</v>
      </c>
      <c r="N1064">
        <v>140</v>
      </c>
      <c r="O1064">
        <v>87</v>
      </c>
      <c r="P1064">
        <v>0.10344827586206896</v>
      </c>
      <c r="Q1064">
        <v>9</v>
      </c>
      <c r="R1064">
        <v>104.04</v>
      </c>
      <c r="S1064">
        <v>90</v>
      </c>
      <c r="T1064">
        <v>55</v>
      </c>
      <c r="U1064" s="5">
        <v>0.10909090909090909</v>
      </c>
      <c r="V1064">
        <v>6</v>
      </c>
      <c r="W1064">
        <v>0.34710743801652799</v>
      </c>
      <c r="X1064">
        <v>0.169421487603305</v>
      </c>
      <c r="Y1064">
        <v>372</v>
      </c>
      <c r="Z1064">
        <v>9</v>
      </c>
      <c r="AA1064">
        <v>41.333333333333336</v>
      </c>
      <c r="AB1064">
        <v>0.34513274336283101</v>
      </c>
      <c r="AC1064">
        <v>0.19469026548672499</v>
      </c>
      <c r="AD1064">
        <v>165</v>
      </c>
      <c r="AE1064">
        <v>4</v>
      </c>
      <c r="AF1064">
        <v>41.25</v>
      </c>
      <c r="AG1064" s="3">
        <v>44744</v>
      </c>
    </row>
    <row r="1065" spans="1:34" hidden="1" x14ac:dyDescent="0.25">
      <c r="A1065" t="s">
        <v>25</v>
      </c>
      <c r="B1065" t="s">
        <v>27</v>
      </c>
      <c r="C1065" t="s">
        <v>148</v>
      </c>
      <c r="D1065" t="s">
        <v>50</v>
      </c>
      <c r="E1065">
        <v>592332</v>
      </c>
      <c r="F1065" t="s">
        <v>61</v>
      </c>
      <c r="G1065">
        <v>1.0879000000000001</v>
      </c>
      <c r="H1065">
        <v>1</v>
      </c>
      <c r="I1065" t="s">
        <v>79</v>
      </c>
      <c r="J1065" t="s">
        <v>50</v>
      </c>
      <c r="K1065">
        <v>650490</v>
      </c>
      <c r="M1065">
        <v>104.62</v>
      </c>
      <c r="N1065">
        <v>273</v>
      </c>
      <c r="O1065">
        <v>200</v>
      </c>
      <c r="P1065">
        <v>1.4999999999999999E-2</v>
      </c>
      <c r="Q1065">
        <v>3</v>
      </c>
      <c r="R1065">
        <v>104.06</v>
      </c>
      <c r="S1065">
        <v>196</v>
      </c>
      <c r="T1065">
        <v>136</v>
      </c>
      <c r="U1065" s="5">
        <v>7.3529411764705881E-3</v>
      </c>
      <c r="V1065">
        <v>1</v>
      </c>
      <c r="W1065">
        <v>0.25</v>
      </c>
      <c r="X1065">
        <v>0.112903225806451</v>
      </c>
      <c r="Y1065">
        <v>360</v>
      </c>
      <c r="Z1065">
        <v>2</v>
      </c>
      <c r="AA1065">
        <v>180</v>
      </c>
      <c r="AB1065">
        <v>0.23703703703703699</v>
      </c>
      <c r="AC1065">
        <v>0.133333333333333</v>
      </c>
      <c r="AD1065">
        <v>214</v>
      </c>
      <c r="AE1065">
        <v>1</v>
      </c>
      <c r="AF1065">
        <v>214</v>
      </c>
      <c r="AG1065" s="3">
        <v>44744</v>
      </c>
    </row>
    <row r="1066" spans="1:34" hidden="1" x14ac:dyDescent="0.25">
      <c r="A1066" t="s">
        <v>10</v>
      </c>
      <c r="B1066" t="s">
        <v>11</v>
      </c>
      <c r="C1066" t="s">
        <v>130</v>
      </c>
      <c r="D1066" t="s">
        <v>63</v>
      </c>
      <c r="E1066">
        <v>663776</v>
      </c>
      <c r="F1066" t="s">
        <v>51</v>
      </c>
      <c r="G1066">
        <v>1.0625100000000001</v>
      </c>
      <c r="H1066">
        <v>3</v>
      </c>
      <c r="I1066" t="s">
        <v>67</v>
      </c>
      <c r="J1066" t="s">
        <v>63</v>
      </c>
      <c r="K1066">
        <v>670541</v>
      </c>
      <c r="M1066">
        <v>106.56</v>
      </c>
      <c r="N1066">
        <v>276</v>
      </c>
      <c r="O1066">
        <v>193</v>
      </c>
      <c r="P1066">
        <v>0.11917098445595854</v>
      </c>
      <c r="Q1066">
        <v>23</v>
      </c>
      <c r="R1066">
        <v>106.26</v>
      </c>
      <c r="S1066">
        <v>94</v>
      </c>
      <c r="T1066">
        <v>59</v>
      </c>
      <c r="U1066" s="5">
        <v>6.7796610169491525E-2</v>
      </c>
      <c r="V1066">
        <v>4</v>
      </c>
      <c r="W1066">
        <v>0.23529411764705799</v>
      </c>
      <c r="X1066">
        <v>0.10695187165775399</v>
      </c>
      <c r="Y1066">
        <v>285</v>
      </c>
      <c r="Z1066">
        <v>3</v>
      </c>
      <c r="AA1066">
        <v>95</v>
      </c>
      <c r="AB1066">
        <v>0.31707317073170699</v>
      </c>
      <c r="AC1066">
        <v>0.12195121951219499</v>
      </c>
      <c r="AD1066">
        <v>61</v>
      </c>
      <c r="AE1066">
        <v>0</v>
      </c>
      <c r="AF1066">
        <v>0</v>
      </c>
      <c r="AG1066" s="3">
        <v>44744</v>
      </c>
    </row>
    <row r="1067" spans="1:34" hidden="1" x14ac:dyDescent="0.25">
      <c r="A1067" t="s">
        <v>27</v>
      </c>
      <c r="B1067" t="s">
        <v>25</v>
      </c>
      <c r="C1067" t="s">
        <v>224</v>
      </c>
      <c r="D1067" t="s">
        <v>50</v>
      </c>
      <c r="E1067">
        <v>669358</v>
      </c>
      <c r="F1067" t="s">
        <v>51</v>
      </c>
      <c r="G1067">
        <v>1.0879000000000001</v>
      </c>
      <c r="H1067">
        <v>2</v>
      </c>
      <c r="I1067" t="s">
        <v>165</v>
      </c>
      <c r="J1067" t="s">
        <v>50</v>
      </c>
      <c r="K1067">
        <v>666182</v>
      </c>
      <c r="M1067">
        <v>103.8</v>
      </c>
      <c r="N1067">
        <v>351</v>
      </c>
      <c r="O1067">
        <v>244</v>
      </c>
      <c r="P1067">
        <v>4.9180327868852458E-2</v>
      </c>
      <c r="Q1067">
        <v>12</v>
      </c>
      <c r="R1067">
        <v>104.14</v>
      </c>
      <c r="S1067">
        <v>297</v>
      </c>
      <c r="T1067">
        <v>210</v>
      </c>
      <c r="U1067" s="5">
        <v>4.7619047619047616E-2</v>
      </c>
      <c r="V1067">
        <v>10</v>
      </c>
      <c r="W1067">
        <v>0.22222222222222199</v>
      </c>
      <c r="X1067">
        <v>0.155555555555555</v>
      </c>
      <c r="Y1067">
        <v>74</v>
      </c>
      <c r="Z1067">
        <v>2</v>
      </c>
      <c r="AA1067">
        <v>37</v>
      </c>
      <c r="AB1067">
        <v>0.2</v>
      </c>
      <c r="AC1067">
        <v>0.12</v>
      </c>
      <c r="AD1067">
        <v>39</v>
      </c>
      <c r="AE1067">
        <v>1</v>
      </c>
      <c r="AF1067">
        <v>39</v>
      </c>
      <c r="AG1067" s="3">
        <v>44745</v>
      </c>
    </row>
    <row r="1068" spans="1:34" hidden="1" x14ac:dyDescent="0.25">
      <c r="A1068" t="s">
        <v>15</v>
      </c>
      <c r="B1068" t="s">
        <v>2</v>
      </c>
      <c r="C1068" t="s">
        <v>96</v>
      </c>
      <c r="D1068" t="s">
        <v>50</v>
      </c>
      <c r="E1068">
        <v>669330</v>
      </c>
      <c r="F1068" t="s">
        <v>51</v>
      </c>
      <c r="G1068">
        <v>0.94772000000000012</v>
      </c>
      <c r="H1068">
        <v>2</v>
      </c>
      <c r="I1068" t="s">
        <v>97</v>
      </c>
      <c r="J1068" t="s">
        <v>50</v>
      </c>
      <c r="K1068">
        <v>621043</v>
      </c>
      <c r="M1068">
        <v>103.9</v>
      </c>
      <c r="N1068">
        <v>251</v>
      </c>
      <c r="O1068">
        <v>169</v>
      </c>
      <c r="P1068">
        <v>5.3254437869822487E-2</v>
      </c>
      <c r="Q1068">
        <v>9</v>
      </c>
      <c r="R1068">
        <v>103.4</v>
      </c>
      <c r="S1068">
        <v>179</v>
      </c>
      <c r="T1068">
        <v>125</v>
      </c>
      <c r="U1068" s="5">
        <v>6.4000000000000001E-2</v>
      </c>
      <c r="V1068">
        <v>8</v>
      </c>
      <c r="W1068">
        <v>0.28571428571428498</v>
      </c>
      <c r="X1068">
        <v>0.14285714285714199</v>
      </c>
      <c r="Y1068">
        <v>278</v>
      </c>
      <c r="Z1068">
        <v>9</v>
      </c>
      <c r="AA1068">
        <v>30.888888888888889</v>
      </c>
      <c r="AB1068">
        <v>0.31147540983606498</v>
      </c>
      <c r="AC1068">
        <v>0.14754098360655701</v>
      </c>
      <c r="AD1068">
        <v>156</v>
      </c>
      <c r="AE1068">
        <v>5</v>
      </c>
      <c r="AF1068">
        <v>31.2</v>
      </c>
      <c r="AG1068" s="3">
        <v>44745</v>
      </c>
    </row>
    <row r="1069" spans="1:34" hidden="1" x14ac:dyDescent="0.25">
      <c r="A1069" t="s">
        <v>18</v>
      </c>
      <c r="B1069" t="s">
        <v>22</v>
      </c>
      <c r="C1069" t="s">
        <v>103</v>
      </c>
      <c r="D1069" t="s">
        <v>63</v>
      </c>
      <c r="E1069">
        <v>592662</v>
      </c>
      <c r="F1069" t="s">
        <v>61</v>
      </c>
      <c r="G1069">
        <v>1.04</v>
      </c>
      <c r="H1069">
        <v>6</v>
      </c>
      <c r="I1069" t="s">
        <v>107</v>
      </c>
      <c r="J1069" t="s">
        <v>50</v>
      </c>
      <c r="K1069">
        <v>640461</v>
      </c>
      <c r="M1069">
        <v>102.48</v>
      </c>
      <c r="N1069">
        <v>199</v>
      </c>
      <c r="O1069">
        <v>126</v>
      </c>
      <c r="P1069">
        <v>3.968253968253968E-2</v>
      </c>
      <c r="Q1069">
        <v>5</v>
      </c>
      <c r="R1069">
        <v>102.78</v>
      </c>
      <c r="S1069">
        <v>78</v>
      </c>
      <c r="T1069">
        <v>53</v>
      </c>
      <c r="U1069" s="5">
        <v>3.7735849056603772E-2</v>
      </c>
      <c r="V1069">
        <v>2</v>
      </c>
      <c r="W1069">
        <v>0.29921259842519599</v>
      </c>
      <c r="X1069">
        <v>0.145669291338582</v>
      </c>
      <c r="Y1069">
        <v>398</v>
      </c>
      <c r="Z1069">
        <v>14</v>
      </c>
      <c r="AA1069">
        <v>28.428571428571427</v>
      </c>
      <c r="AB1069">
        <v>0.29383886255924102</v>
      </c>
      <c r="AC1069">
        <v>0.13744075829383801</v>
      </c>
      <c r="AD1069">
        <v>329</v>
      </c>
      <c r="AE1069">
        <v>11</v>
      </c>
      <c r="AF1069">
        <v>29.90909090909091</v>
      </c>
      <c r="AG1069" s="3">
        <v>44745</v>
      </c>
    </row>
    <row r="1070" spans="1:34" hidden="1" x14ac:dyDescent="0.25">
      <c r="A1070" t="s">
        <v>18</v>
      </c>
      <c r="B1070" t="s">
        <v>22</v>
      </c>
      <c r="C1070" t="s">
        <v>103</v>
      </c>
      <c r="D1070" t="s">
        <v>63</v>
      </c>
      <c r="E1070">
        <v>592662</v>
      </c>
      <c r="F1070" t="s">
        <v>61</v>
      </c>
      <c r="G1070">
        <v>1.04</v>
      </c>
      <c r="H1070">
        <v>3</v>
      </c>
      <c r="I1070" t="s">
        <v>105</v>
      </c>
      <c r="J1070" t="s">
        <v>50</v>
      </c>
      <c r="K1070">
        <v>542194</v>
      </c>
      <c r="M1070">
        <v>103.619999999999</v>
      </c>
      <c r="N1070">
        <v>171</v>
      </c>
      <c r="O1070">
        <v>124</v>
      </c>
      <c r="P1070">
        <v>3.2258064516129031E-2</v>
      </c>
      <c r="Q1070">
        <v>4</v>
      </c>
      <c r="R1070">
        <v>104.02</v>
      </c>
      <c r="S1070">
        <v>83</v>
      </c>
      <c r="T1070">
        <v>59</v>
      </c>
      <c r="U1070" s="5">
        <v>3.3898305084745763E-2</v>
      </c>
      <c r="V1070">
        <v>2</v>
      </c>
      <c r="W1070">
        <v>0.29921259842519599</v>
      </c>
      <c r="X1070">
        <v>0.145669291338582</v>
      </c>
      <c r="Y1070">
        <v>398</v>
      </c>
      <c r="Z1070">
        <v>14</v>
      </c>
      <c r="AA1070">
        <v>28.428571428571427</v>
      </c>
      <c r="AB1070">
        <v>0.29383886255924102</v>
      </c>
      <c r="AC1070">
        <v>0.13744075829383801</v>
      </c>
      <c r="AD1070">
        <v>329</v>
      </c>
      <c r="AE1070">
        <v>11</v>
      </c>
      <c r="AF1070">
        <v>29.90909090909091</v>
      </c>
      <c r="AG1070" s="3">
        <v>44745</v>
      </c>
    </row>
    <row r="1071" spans="1:34" hidden="1" x14ac:dyDescent="0.25">
      <c r="A1071" t="s">
        <v>26</v>
      </c>
      <c r="B1071" t="s">
        <v>16</v>
      </c>
      <c r="C1071" t="s">
        <v>112</v>
      </c>
      <c r="D1071" t="s">
        <v>50</v>
      </c>
      <c r="E1071">
        <v>471911</v>
      </c>
      <c r="F1071" t="s">
        <v>61</v>
      </c>
      <c r="G1071">
        <v>0.95451999999999992</v>
      </c>
      <c r="H1071">
        <v>3</v>
      </c>
      <c r="I1071" t="s">
        <v>113</v>
      </c>
      <c r="J1071" t="s">
        <v>63</v>
      </c>
      <c r="K1071">
        <v>608369</v>
      </c>
      <c r="M1071">
        <v>102.7</v>
      </c>
      <c r="N1071">
        <v>322</v>
      </c>
      <c r="O1071">
        <v>238</v>
      </c>
      <c r="P1071">
        <v>6.3025210084033612E-2</v>
      </c>
      <c r="Q1071">
        <v>15</v>
      </c>
      <c r="R1071">
        <v>103.46</v>
      </c>
      <c r="S1071">
        <v>226</v>
      </c>
      <c r="T1071">
        <v>166</v>
      </c>
      <c r="U1071" s="5">
        <v>5.4216867469879519E-2</v>
      </c>
      <c r="V1071">
        <v>9</v>
      </c>
      <c r="W1071">
        <v>0.22727272727272699</v>
      </c>
      <c r="X1071">
        <v>0.111570247933884</v>
      </c>
      <c r="Y1071">
        <v>348</v>
      </c>
      <c r="Z1071">
        <v>10</v>
      </c>
      <c r="AA1071">
        <v>34.799999999999997</v>
      </c>
      <c r="AB1071">
        <v>0.26605504587155898</v>
      </c>
      <c r="AC1071">
        <v>0.155963302752293</v>
      </c>
      <c r="AD1071">
        <v>162</v>
      </c>
      <c r="AE1071">
        <v>5</v>
      </c>
      <c r="AF1071">
        <v>32.4</v>
      </c>
      <c r="AG1071" s="3">
        <v>44745</v>
      </c>
    </row>
    <row r="1072" spans="1:34" hidden="1" x14ac:dyDescent="0.25">
      <c r="A1072" t="s">
        <v>22</v>
      </c>
      <c r="B1072" t="s">
        <v>18</v>
      </c>
      <c r="C1072" t="s">
        <v>111</v>
      </c>
      <c r="D1072" t="s">
        <v>50</v>
      </c>
      <c r="E1072">
        <v>593423</v>
      </c>
      <c r="F1072" t="s">
        <v>51</v>
      </c>
      <c r="G1072">
        <v>1.04</v>
      </c>
      <c r="H1072">
        <v>3</v>
      </c>
      <c r="I1072" t="s">
        <v>76</v>
      </c>
      <c r="J1072" t="s">
        <v>50</v>
      </c>
      <c r="K1072">
        <v>553993</v>
      </c>
      <c r="M1072">
        <v>102.44</v>
      </c>
      <c r="N1072">
        <v>337</v>
      </c>
      <c r="O1072">
        <v>186</v>
      </c>
      <c r="P1072">
        <v>6.9892473118279563E-2</v>
      </c>
      <c r="Q1072">
        <v>13</v>
      </c>
      <c r="R1072">
        <v>102.5</v>
      </c>
      <c r="S1072">
        <v>258</v>
      </c>
      <c r="T1072">
        <v>145</v>
      </c>
      <c r="U1072" s="5">
        <v>7.586206896551724E-2</v>
      </c>
      <c r="V1072">
        <v>11</v>
      </c>
      <c r="W1072">
        <v>0.20849420849420799</v>
      </c>
      <c r="X1072">
        <v>0.111969111969111</v>
      </c>
      <c r="Y1072">
        <v>382</v>
      </c>
      <c r="Z1072">
        <v>10</v>
      </c>
      <c r="AA1072">
        <v>38.200000000000003</v>
      </c>
      <c r="AB1072">
        <v>0.211382113821138</v>
      </c>
      <c r="AC1072">
        <v>0.105691056910569</v>
      </c>
      <c r="AD1072">
        <v>187</v>
      </c>
      <c r="AE1072">
        <v>3</v>
      </c>
      <c r="AF1072">
        <v>62.333333333333336</v>
      </c>
      <c r="AG1072" s="3">
        <v>44745</v>
      </c>
    </row>
    <row r="1073" spans="1:34" hidden="1" x14ac:dyDescent="0.25">
      <c r="A1073" t="s">
        <v>15</v>
      </c>
      <c r="B1073" t="s">
        <v>2</v>
      </c>
      <c r="C1073" t="s">
        <v>96</v>
      </c>
      <c r="D1073" t="s">
        <v>50</v>
      </c>
      <c r="E1073">
        <v>669330</v>
      </c>
      <c r="F1073" t="s">
        <v>51</v>
      </c>
      <c r="G1073">
        <v>0.94772000000000012</v>
      </c>
      <c r="H1073">
        <v>7</v>
      </c>
      <c r="I1073" t="s">
        <v>100</v>
      </c>
      <c r="J1073" t="s">
        <v>50</v>
      </c>
      <c r="K1073">
        <v>596142</v>
      </c>
      <c r="M1073">
        <v>103.4</v>
      </c>
      <c r="N1073">
        <v>251</v>
      </c>
      <c r="O1073">
        <v>162</v>
      </c>
      <c r="P1073">
        <v>5.5555555555555552E-2</v>
      </c>
      <c r="Q1073">
        <v>9</v>
      </c>
      <c r="R1073">
        <v>103.7</v>
      </c>
      <c r="S1073">
        <v>187</v>
      </c>
      <c r="T1073">
        <v>124</v>
      </c>
      <c r="U1073" s="5">
        <v>6.4516129032258063E-2</v>
      </c>
      <c r="V1073">
        <v>8</v>
      </c>
      <c r="W1073">
        <v>0.28571428571428498</v>
      </c>
      <c r="X1073">
        <v>0.14285714285714199</v>
      </c>
      <c r="Y1073">
        <v>278</v>
      </c>
      <c r="Z1073">
        <v>9</v>
      </c>
      <c r="AA1073">
        <v>30.888888888888889</v>
      </c>
      <c r="AB1073">
        <v>0.31147540983606498</v>
      </c>
      <c r="AC1073">
        <v>0.14754098360655701</v>
      </c>
      <c r="AD1073">
        <v>156</v>
      </c>
      <c r="AE1073">
        <v>5</v>
      </c>
      <c r="AF1073">
        <v>31.2</v>
      </c>
      <c r="AG1073" s="3">
        <v>44745</v>
      </c>
    </row>
    <row r="1074" spans="1:34" hidden="1" x14ac:dyDescent="0.25">
      <c r="A1074" t="s">
        <v>27</v>
      </c>
      <c r="B1074" t="s">
        <v>25</v>
      </c>
      <c r="C1074" t="s">
        <v>224</v>
      </c>
      <c r="D1074" t="s">
        <v>50</v>
      </c>
      <c r="E1074">
        <v>669358</v>
      </c>
      <c r="F1074" t="s">
        <v>51</v>
      </c>
      <c r="G1074">
        <v>1.0879000000000001</v>
      </c>
      <c r="H1074">
        <v>1</v>
      </c>
      <c r="I1074" t="s">
        <v>225</v>
      </c>
      <c r="J1074" t="s">
        <v>50</v>
      </c>
      <c r="K1074">
        <v>543807</v>
      </c>
      <c r="M1074">
        <v>102.3</v>
      </c>
      <c r="N1074">
        <v>302</v>
      </c>
      <c r="O1074">
        <v>206</v>
      </c>
      <c r="P1074">
        <v>7.281553398058252E-2</v>
      </c>
      <c r="Q1074">
        <v>15</v>
      </c>
      <c r="R1074">
        <v>102</v>
      </c>
      <c r="S1074">
        <v>241</v>
      </c>
      <c r="T1074">
        <v>166</v>
      </c>
      <c r="U1074" s="5">
        <v>7.8313253012048195E-2</v>
      </c>
      <c r="V1074">
        <v>13</v>
      </c>
      <c r="W1074">
        <v>0.22222222222222199</v>
      </c>
      <c r="X1074">
        <v>0.155555555555555</v>
      </c>
      <c r="Y1074">
        <v>74</v>
      </c>
      <c r="Z1074">
        <v>2</v>
      </c>
      <c r="AA1074">
        <v>37</v>
      </c>
      <c r="AB1074">
        <v>0.2</v>
      </c>
      <c r="AC1074">
        <v>0.12</v>
      </c>
      <c r="AD1074">
        <v>39</v>
      </c>
      <c r="AE1074">
        <v>1</v>
      </c>
      <c r="AF1074">
        <v>39</v>
      </c>
      <c r="AG1074" s="3">
        <v>44745</v>
      </c>
    </row>
    <row r="1075" spans="1:34" hidden="1" x14ac:dyDescent="0.25">
      <c r="A1075" t="s">
        <v>13</v>
      </c>
      <c r="B1075" t="s">
        <v>28</v>
      </c>
      <c r="C1075" t="s">
        <v>94</v>
      </c>
      <c r="D1075" t="s">
        <v>50</v>
      </c>
      <c r="E1075">
        <v>607200</v>
      </c>
      <c r="F1075" t="s">
        <v>61</v>
      </c>
      <c r="G1075">
        <v>1.0978199999999998</v>
      </c>
      <c r="H1075">
        <v>6</v>
      </c>
      <c r="I1075" t="s">
        <v>95</v>
      </c>
      <c r="J1075" t="s">
        <v>63</v>
      </c>
      <c r="K1075">
        <v>660821</v>
      </c>
      <c r="L1075">
        <v>3.9</v>
      </c>
      <c r="M1075">
        <v>104.24</v>
      </c>
      <c r="N1075">
        <v>242</v>
      </c>
      <c r="O1075">
        <v>155</v>
      </c>
      <c r="P1075">
        <v>6.4516129032258063E-2</v>
      </c>
      <c r="Q1075">
        <v>10</v>
      </c>
      <c r="R1075">
        <v>104.74</v>
      </c>
      <c r="S1075">
        <v>199</v>
      </c>
      <c r="T1075">
        <v>132</v>
      </c>
      <c r="U1075" s="5">
        <v>7.575757575757576E-2</v>
      </c>
      <c r="V1075">
        <v>10</v>
      </c>
      <c r="W1075">
        <v>0.261061946902654</v>
      </c>
      <c r="X1075">
        <v>0.123893805309734</v>
      </c>
      <c r="Y1075">
        <v>319</v>
      </c>
      <c r="Z1075">
        <v>8</v>
      </c>
      <c r="AA1075">
        <v>39.875</v>
      </c>
      <c r="AB1075">
        <v>0.322033898305084</v>
      </c>
      <c r="AC1075">
        <v>0.152542372881355</v>
      </c>
      <c r="AD1075">
        <v>160</v>
      </c>
      <c r="AE1075">
        <v>5</v>
      </c>
      <c r="AF1075">
        <v>32</v>
      </c>
      <c r="AG1075" s="3">
        <v>44745</v>
      </c>
      <c r="AH1075">
        <v>1</v>
      </c>
    </row>
    <row r="1076" spans="1:34" hidden="1" x14ac:dyDescent="0.25">
      <c r="A1076" t="s">
        <v>17</v>
      </c>
      <c r="B1076" t="s">
        <v>7</v>
      </c>
      <c r="C1076" t="s">
        <v>101</v>
      </c>
      <c r="D1076" t="s">
        <v>50</v>
      </c>
      <c r="E1076">
        <v>663474</v>
      </c>
      <c r="F1076" t="s">
        <v>61</v>
      </c>
      <c r="G1076">
        <v>0.96120000000000005</v>
      </c>
      <c r="H1076">
        <v>8</v>
      </c>
      <c r="I1076" t="s">
        <v>102</v>
      </c>
      <c r="J1076" t="s">
        <v>63</v>
      </c>
      <c r="K1076">
        <v>608336</v>
      </c>
      <c r="M1076">
        <v>104.46</v>
      </c>
      <c r="N1076">
        <v>221</v>
      </c>
      <c r="O1076">
        <v>104</v>
      </c>
      <c r="P1076">
        <v>8.6538461538461536E-2</v>
      </c>
      <c r="Q1076">
        <v>9</v>
      </c>
      <c r="R1076">
        <v>105.66</v>
      </c>
      <c r="S1076">
        <v>161</v>
      </c>
      <c r="T1076">
        <v>83</v>
      </c>
      <c r="U1076" s="5">
        <v>9.6385542168674704E-2</v>
      </c>
      <c r="V1076">
        <v>8</v>
      </c>
      <c r="W1076">
        <v>0.367713004484304</v>
      </c>
      <c r="X1076">
        <v>0.206278026905829</v>
      </c>
      <c r="Y1076">
        <v>321</v>
      </c>
      <c r="Z1076">
        <v>16</v>
      </c>
      <c r="AA1076">
        <v>20.0625</v>
      </c>
      <c r="AB1076">
        <v>0.4</v>
      </c>
      <c r="AC1076">
        <v>0.2</v>
      </c>
      <c r="AD1076">
        <v>125</v>
      </c>
      <c r="AE1076">
        <v>6</v>
      </c>
      <c r="AF1076">
        <v>20.833333333333332</v>
      </c>
      <c r="AG1076" s="3">
        <v>44745</v>
      </c>
    </row>
    <row r="1077" spans="1:34" hidden="1" x14ac:dyDescent="0.25">
      <c r="A1077" t="s">
        <v>6</v>
      </c>
      <c r="B1077" t="s">
        <v>1</v>
      </c>
      <c r="C1077" t="s">
        <v>89</v>
      </c>
      <c r="D1077" t="s">
        <v>50</v>
      </c>
      <c r="E1077">
        <v>450203</v>
      </c>
      <c r="F1077" t="s">
        <v>51</v>
      </c>
      <c r="G1077">
        <v>1.3613599999999999</v>
      </c>
      <c r="H1077">
        <v>4</v>
      </c>
      <c r="I1077" t="s">
        <v>91</v>
      </c>
      <c r="J1077" t="s">
        <v>63</v>
      </c>
      <c r="K1077">
        <v>458015</v>
      </c>
      <c r="M1077">
        <v>101.94</v>
      </c>
      <c r="N1077">
        <v>245</v>
      </c>
      <c r="O1077">
        <v>147</v>
      </c>
      <c r="P1077">
        <v>4.0816326530612242E-2</v>
      </c>
      <c r="Q1077">
        <v>6</v>
      </c>
      <c r="R1077">
        <v>102.1</v>
      </c>
      <c r="S1077">
        <v>165</v>
      </c>
      <c r="T1077">
        <v>108</v>
      </c>
      <c r="U1077" s="5">
        <v>4.6296296296296294E-2</v>
      </c>
      <c r="V1077">
        <v>5</v>
      </c>
      <c r="W1077">
        <v>0.28571428571428498</v>
      </c>
      <c r="X1077">
        <v>0.12903225806451599</v>
      </c>
      <c r="Y1077">
        <v>348</v>
      </c>
      <c r="Z1077">
        <v>11</v>
      </c>
      <c r="AA1077">
        <v>31.636363636363637</v>
      </c>
      <c r="AB1077">
        <v>0.35483870967741898</v>
      </c>
      <c r="AC1077">
        <v>0.15053763440860199</v>
      </c>
      <c r="AD1077">
        <v>164</v>
      </c>
      <c r="AE1077">
        <v>7</v>
      </c>
      <c r="AF1077">
        <v>23.428571428571427</v>
      </c>
      <c r="AG1077" s="3">
        <v>44745</v>
      </c>
    </row>
    <row r="1078" spans="1:34" hidden="1" x14ac:dyDescent="0.25">
      <c r="A1078" t="s">
        <v>15</v>
      </c>
      <c r="B1078" t="s">
        <v>2</v>
      </c>
      <c r="C1078" t="s">
        <v>96</v>
      </c>
      <c r="D1078" t="s">
        <v>50</v>
      </c>
      <c r="E1078">
        <v>669330</v>
      </c>
      <c r="F1078" t="s">
        <v>51</v>
      </c>
      <c r="G1078">
        <v>0.9807800000000001</v>
      </c>
      <c r="H1078">
        <v>3</v>
      </c>
      <c r="I1078" t="s">
        <v>98</v>
      </c>
      <c r="J1078" t="s">
        <v>38</v>
      </c>
      <c r="K1078">
        <v>593871</v>
      </c>
      <c r="M1078">
        <v>102.02</v>
      </c>
      <c r="N1078">
        <v>267</v>
      </c>
      <c r="O1078">
        <v>174</v>
      </c>
      <c r="P1078">
        <v>5.1724137931034482E-2</v>
      </c>
      <c r="Q1078">
        <v>9</v>
      </c>
      <c r="R1078">
        <v>102.46</v>
      </c>
      <c r="S1078">
        <v>182</v>
      </c>
      <c r="T1078">
        <v>109</v>
      </c>
      <c r="U1078" s="5">
        <v>6.4220183486238536E-2</v>
      </c>
      <c r="V1078">
        <v>7</v>
      </c>
      <c r="W1078">
        <v>0.28571428571428498</v>
      </c>
      <c r="X1078">
        <v>0.14285714285714199</v>
      </c>
      <c r="Y1078">
        <v>278</v>
      </c>
      <c r="Z1078">
        <v>9</v>
      </c>
      <c r="AA1078">
        <v>30.888888888888889</v>
      </c>
      <c r="AB1078">
        <v>0.25263157894736799</v>
      </c>
      <c r="AC1078">
        <v>0.13684210526315699</v>
      </c>
      <c r="AD1078">
        <v>122</v>
      </c>
      <c r="AE1078">
        <v>4</v>
      </c>
      <c r="AF1078">
        <v>30.5</v>
      </c>
      <c r="AG1078" s="3">
        <v>44745</v>
      </c>
    </row>
    <row r="1079" spans="1:34" hidden="1" x14ac:dyDescent="0.25">
      <c r="A1079" t="s">
        <v>21</v>
      </c>
      <c r="B1079" t="s">
        <v>8</v>
      </c>
      <c r="C1079" t="s">
        <v>210</v>
      </c>
      <c r="D1079" t="s">
        <v>63</v>
      </c>
      <c r="E1079">
        <v>607536</v>
      </c>
      <c r="F1079" t="s">
        <v>61</v>
      </c>
      <c r="G1079">
        <v>1.40723</v>
      </c>
      <c r="H1079">
        <v>3</v>
      </c>
      <c r="I1079" t="s">
        <v>144</v>
      </c>
      <c r="J1079" t="s">
        <v>50</v>
      </c>
      <c r="K1079">
        <v>592518</v>
      </c>
      <c r="M1079">
        <v>105</v>
      </c>
      <c r="N1079">
        <v>269</v>
      </c>
      <c r="O1079">
        <v>199</v>
      </c>
      <c r="P1079">
        <v>5.5276381909547742E-2</v>
      </c>
      <c r="Q1079">
        <v>11</v>
      </c>
      <c r="R1079">
        <v>105.44</v>
      </c>
      <c r="S1079">
        <v>70</v>
      </c>
      <c r="T1079">
        <v>57</v>
      </c>
      <c r="U1079" s="5">
        <v>0.10526315789473684</v>
      </c>
      <c r="V1079">
        <v>6</v>
      </c>
      <c r="W1079">
        <v>0.26388888888888801</v>
      </c>
      <c r="X1079">
        <v>0.134259259259259</v>
      </c>
      <c r="Y1079">
        <v>292</v>
      </c>
      <c r="Z1079">
        <v>6</v>
      </c>
      <c r="AA1079">
        <v>48.666666666666664</v>
      </c>
      <c r="AB1079">
        <v>0.23170731707316999</v>
      </c>
      <c r="AC1079">
        <v>0.115853658536585</v>
      </c>
      <c r="AD1079">
        <v>217</v>
      </c>
      <c r="AE1079">
        <v>3</v>
      </c>
      <c r="AF1079">
        <v>72.333333333333329</v>
      </c>
      <c r="AG1079" s="3">
        <v>44729</v>
      </c>
    </row>
    <row r="1080" spans="1:34" hidden="1" x14ac:dyDescent="0.25">
      <c r="A1080" t="s">
        <v>22</v>
      </c>
      <c r="B1080" t="s">
        <v>18</v>
      </c>
      <c r="C1080" t="s">
        <v>111</v>
      </c>
      <c r="D1080" t="s">
        <v>50</v>
      </c>
      <c r="E1080">
        <v>593423</v>
      </c>
      <c r="F1080" t="s">
        <v>51</v>
      </c>
      <c r="G1080">
        <v>1.04</v>
      </c>
      <c r="H1080">
        <v>1</v>
      </c>
      <c r="I1080" t="s">
        <v>75</v>
      </c>
      <c r="J1080" t="s">
        <v>50</v>
      </c>
      <c r="K1080">
        <v>677594</v>
      </c>
      <c r="L1080">
        <v>3.9</v>
      </c>
      <c r="M1080">
        <v>106.1</v>
      </c>
      <c r="N1080">
        <v>325</v>
      </c>
      <c r="O1080">
        <v>207</v>
      </c>
      <c r="P1080">
        <v>6.280193236714976E-2</v>
      </c>
      <c r="Q1080">
        <v>13</v>
      </c>
      <c r="R1080">
        <v>105.8</v>
      </c>
      <c r="S1080">
        <v>248</v>
      </c>
      <c r="T1080">
        <v>162</v>
      </c>
      <c r="U1080" s="5">
        <v>5.5555555555555552E-2</v>
      </c>
      <c r="V1080">
        <v>9</v>
      </c>
      <c r="W1080">
        <v>0.20849420849420799</v>
      </c>
      <c r="X1080">
        <v>0.111969111969111</v>
      </c>
      <c r="Y1080">
        <v>382</v>
      </c>
      <c r="Z1080">
        <v>10</v>
      </c>
      <c r="AA1080">
        <v>38.200000000000003</v>
      </c>
      <c r="AB1080">
        <v>0.211382113821138</v>
      </c>
      <c r="AC1080">
        <v>0.105691056910569</v>
      </c>
      <c r="AD1080">
        <v>187</v>
      </c>
      <c r="AE1080">
        <v>3</v>
      </c>
      <c r="AF1080">
        <v>62.333333333333336</v>
      </c>
      <c r="AG1080" s="3">
        <v>44745</v>
      </c>
      <c r="AH1080">
        <v>1</v>
      </c>
    </row>
    <row r="1081" spans="1:34" hidden="1" x14ac:dyDescent="0.25">
      <c r="A1081" t="s">
        <v>19</v>
      </c>
      <c r="B1081" t="s">
        <v>24</v>
      </c>
      <c r="C1081" t="s">
        <v>108</v>
      </c>
      <c r="D1081" t="s">
        <v>50</v>
      </c>
      <c r="E1081">
        <v>425794</v>
      </c>
      <c r="F1081" t="s">
        <v>51</v>
      </c>
      <c r="G1081">
        <v>1.1286799999999999</v>
      </c>
      <c r="H1081">
        <v>1</v>
      </c>
      <c r="I1081" t="s">
        <v>109</v>
      </c>
      <c r="J1081" t="s">
        <v>63</v>
      </c>
      <c r="K1081">
        <v>656941</v>
      </c>
      <c r="M1081">
        <v>105.34</v>
      </c>
      <c r="N1081">
        <v>335</v>
      </c>
      <c r="O1081">
        <v>187</v>
      </c>
      <c r="P1081">
        <v>0.12299465240641712</v>
      </c>
      <c r="Q1081">
        <v>23</v>
      </c>
      <c r="R1081">
        <v>105.56</v>
      </c>
      <c r="S1081">
        <v>204</v>
      </c>
      <c r="T1081">
        <v>120</v>
      </c>
      <c r="U1081" s="5">
        <v>0.13333333333333333</v>
      </c>
      <c r="V1081">
        <v>16</v>
      </c>
      <c r="W1081">
        <v>0.23703703703703699</v>
      </c>
      <c r="X1081">
        <v>0.11111111111111099</v>
      </c>
      <c r="Y1081">
        <v>374</v>
      </c>
      <c r="Z1081">
        <v>7</v>
      </c>
      <c r="AA1081">
        <v>53.428571428571431</v>
      </c>
      <c r="AB1081">
        <v>0.27611940298507398</v>
      </c>
      <c r="AC1081">
        <v>0.15671641791044699</v>
      </c>
      <c r="AD1081">
        <v>187</v>
      </c>
      <c r="AE1081">
        <v>3</v>
      </c>
      <c r="AF1081">
        <v>62.333333333333336</v>
      </c>
      <c r="AG1081" s="3">
        <v>44745</v>
      </c>
    </row>
    <row r="1082" spans="1:34" hidden="1" x14ac:dyDescent="0.25">
      <c r="A1082" t="s">
        <v>10</v>
      </c>
      <c r="B1082" t="s">
        <v>11</v>
      </c>
      <c r="C1082" t="s">
        <v>222</v>
      </c>
      <c r="D1082" t="s">
        <v>63</v>
      </c>
      <c r="E1082">
        <v>660761</v>
      </c>
      <c r="F1082" t="s">
        <v>51</v>
      </c>
      <c r="G1082">
        <v>1.11216</v>
      </c>
      <c r="H1082">
        <v>9</v>
      </c>
      <c r="I1082" t="s">
        <v>132</v>
      </c>
      <c r="J1082" t="s">
        <v>50</v>
      </c>
      <c r="K1082">
        <v>455117</v>
      </c>
      <c r="M1082">
        <v>101.1</v>
      </c>
      <c r="N1082">
        <v>194</v>
      </c>
      <c r="O1082">
        <v>117</v>
      </c>
      <c r="P1082">
        <v>5.9829059829059832E-2</v>
      </c>
      <c r="Q1082">
        <v>7</v>
      </c>
      <c r="R1082">
        <v>102.92</v>
      </c>
      <c r="S1082">
        <v>57</v>
      </c>
      <c r="T1082">
        <v>36</v>
      </c>
      <c r="U1082" s="5">
        <v>8.3333333333333329E-2</v>
      </c>
      <c r="V1082">
        <v>3</v>
      </c>
      <c r="W1082">
        <v>0.29292929292929198</v>
      </c>
      <c r="X1082">
        <v>0.13131313131313099</v>
      </c>
      <c r="Y1082">
        <v>150</v>
      </c>
      <c r="Z1082">
        <v>5</v>
      </c>
      <c r="AA1082">
        <v>30</v>
      </c>
      <c r="AB1082">
        <v>0.33333333333333298</v>
      </c>
      <c r="AC1082">
        <v>0.16666666666666599</v>
      </c>
      <c r="AD1082">
        <v>121</v>
      </c>
      <c r="AE1082">
        <v>5</v>
      </c>
      <c r="AF1082">
        <v>24.2</v>
      </c>
      <c r="AG1082" s="3">
        <v>44745</v>
      </c>
    </row>
    <row r="1083" spans="1:34" hidden="1" x14ac:dyDescent="0.25">
      <c r="A1083" t="s">
        <v>27</v>
      </c>
      <c r="B1083" t="s">
        <v>25</v>
      </c>
      <c r="C1083" t="s">
        <v>224</v>
      </c>
      <c r="D1083" t="s">
        <v>50</v>
      </c>
      <c r="E1083">
        <v>669358</v>
      </c>
      <c r="F1083" t="s">
        <v>51</v>
      </c>
      <c r="G1083">
        <v>1.0879000000000001</v>
      </c>
      <c r="H1083">
        <v>7</v>
      </c>
      <c r="I1083" t="s">
        <v>226</v>
      </c>
      <c r="J1083" t="s">
        <v>50</v>
      </c>
      <c r="K1083">
        <v>656305</v>
      </c>
      <c r="M1083">
        <v>104.28</v>
      </c>
      <c r="N1083">
        <v>289</v>
      </c>
      <c r="O1083">
        <v>189</v>
      </c>
      <c r="P1083">
        <v>5.8201058201058198E-2</v>
      </c>
      <c r="Q1083">
        <v>11</v>
      </c>
      <c r="R1083">
        <v>104.38</v>
      </c>
      <c r="S1083">
        <v>237</v>
      </c>
      <c r="T1083">
        <v>147</v>
      </c>
      <c r="U1083" s="5">
        <v>6.1224489795918366E-2</v>
      </c>
      <c r="V1083">
        <v>9</v>
      </c>
      <c r="W1083">
        <v>0.22222222222222199</v>
      </c>
      <c r="X1083">
        <v>0.155555555555555</v>
      </c>
      <c r="Y1083">
        <v>74</v>
      </c>
      <c r="Z1083">
        <v>2</v>
      </c>
      <c r="AA1083">
        <v>37</v>
      </c>
      <c r="AB1083">
        <v>0.2</v>
      </c>
      <c r="AC1083">
        <v>0.12</v>
      </c>
      <c r="AD1083">
        <v>39</v>
      </c>
      <c r="AE1083">
        <v>1</v>
      </c>
      <c r="AF1083">
        <v>39</v>
      </c>
      <c r="AG1083" s="3">
        <v>44745</v>
      </c>
    </row>
    <row r="1084" spans="1:34" hidden="1" x14ac:dyDescent="0.25">
      <c r="A1084" t="s">
        <v>1</v>
      </c>
      <c r="B1084" t="s">
        <v>6</v>
      </c>
      <c r="C1084" t="s">
        <v>87</v>
      </c>
      <c r="D1084" t="s">
        <v>50</v>
      </c>
      <c r="E1084">
        <v>622491</v>
      </c>
      <c r="F1084" t="s">
        <v>61</v>
      </c>
      <c r="G1084">
        <v>1.3613599999999999</v>
      </c>
      <c r="H1084">
        <v>3</v>
      </c>
      <c r="I1084" t="s">
        <v>88</v>
      </c>
      <c r="J1084" t="s">
        <v>63</v>
      </c>
      <c r="K1084">
        <v>621566</v>
      </c>
      <c r="M1084">
        <v>105.32</v>
      </c>
      <c r="N1084">
        <v>346</v>
      </c>
      <c r="O1084">
        <v>227</v>
      </c>
      <c r="P1084">
        <v>5.2863436123348019E-2</v>
      </c>
      <c r="Q1084">
        <v>12</v>
      </c>
      <c r="R1084">
        <v>106.34</v>
      </c>
      <c r="S1084">
        <v>227</v>
      </c>
      <c r="T1084">
        <v>151</v>
      </c>
      <c r="U1084" s="5">
        <v>6.6225165562913912E-2</v>
      </c>
      <c r="V1084">
        <v>10</v>
      </c>
      <c r="W1084">
        <v>0.19480519480519401</v>
      </c>
      <c r="X1084">
        <v>9.7402597402597393E-2</v>
      </c>
      <c r="Y1084">
        <v>239</v>
      </c>
      <c r="Z1084">
        <v>4</v>
      </c>
      <c r="AA1084">
        <v>59.75</v>
      </c>
      <c r="AB1084">
        <v>0.189873417721519</v>
      </c>
      <c r="AC1084">
        <v>0.10126582278481</v>
      </c>
      <c r="AD1084">
        <v>125</v>
      </c>
      <c r="AE1084">
        <v>3</v>
      </c>
      <c r="AF1084">
        <v>41.666666666666664</v>
      </c>
      <c r="AG1084" s="3">
        <v>44745</v>
      </c>
    </row>
    <row r="1085" spans="1:34" hidden="1" x14ac:dyDescent="0.25">
      <c r="A1085" t="s">
        <v>15</v>
      </c>
      <c r="B1085" t="s">
        <v>2</v>
      </c>
      <c r="C1085" t="s">
        <v>96</v>
      </c>
      <c r="D1085" t="s">
        <v>50</v>
      </c>
      <c r="E1085">
        <v>669330</v>
      </c>
      <c r="F1085" t="s">
        <v>51</v>
      </c>
      <c r="G1085">
        <v>0.9807800000000001</v>
      </c>
      <c r="H1085">
        <v>5</v>
      </c>
      <c r="I1085" t="s">
        <v>99</v>
      </c>
      <c r="J1085" t="s">
        <v>63</v>
      </c>
      <c r="K1085">
        <v>596146</v>
      </c>
      <c r="M1085">
        <v>102.72</v>
      </c>
      <c r="N1085">
        <v>281</v>
      </c>
      <c r="O1085">
        <v>198</v>
      </c>
      <c r="P1085">
        <v>4.0404040404040407E-2</v>
      </c>
      <c r="Q1085">
        <v>8</v>
      </c>
      <c r="R1085">
        <v>103.3</v>
      </c>
      <c r="S1085">
        <v>204</v>
      </c>
      <c r="T1085">
        <v>140</v>
      </c>
      <c r="U1085" s="5">
        <v>0.05</v>
      </c>
      <c r="V1085">
        <v>7</v>
      </c>
      <c r="W1085">
        <v>0.28571428571428498</v>
      </c>
      <c r="X1085">
        <v>0.14285714285714199</v>
      </c>
      <c r="Y1085">
        <v>278</v>
      </c>
      <c r="Z1085">
        <v>9</v>
      </c>
      <c r="AA1085">
        <v>30.888888888888889</v>
      </c>
      <c r="AB1085">
        <v>0.25263157894736799</v>
      </c>
      <c r="AC1085">
        <v>0.13684210526315699</v>
      </c>
      <c r="AD1085">
        <v>122</v>
      </c>
      <c r="AE1085">
        <v>4</v>
      </c>
      <c r="AF1085">
        <v>30.5</v>
      </c>
      <c r="AG1085" s="3">
        <v>44745</v>
      </c>
    </row>
    <row r="1086" spans="1:34" hidden="1" x14ac:dyDescent="0.25">
      <c r="A1086" t="s">
        <v>1</v>
      </c>
      <c r="B1086" t="s">
        <v>6</v>
      </c>
      <c r="C1086" t="s">
        <v>87</v>
      </c>
      <c r="D1086" t="s">
        <v>50</v>
      </c>
      <c r="E1086">
        <v>622491</v>
      </c>
      <c r="F1086" t="s">
        <v>61</v>
      </c>
      <c r="G1086">
        <v>1.3613599999999999</v>
      </c>
      <c r="H1086">
        <v>9</v>
      </c>
      <c r="I1086" t="s">
        <v>220</v>
      </c>
      <c r="J1086" t="s">
        <v>63</v>
      </c>
      <c r="K1086">
        <v>671739</v>
      </c>
      <c r="L1086">
        <v>6.3</v>
      </c>
      <c r="M1086">
        <v>101.8</v>
      </c>
      <c r="N1086">
        <v>126</v>
      </c>
      <c r="O1086">
        <v>91</v>
      </c>
      <c r="P1086">
        <v>4.3956043956043959E-2</v>
      </c>
      <c r="Q1086">
        <v>4</v>
      </c>
      <c r="R1086">
        <v>102.9</v>
      </c>
      <c r="S1086">
        <v>86</v>
      </c>
      <c r="T1086">
        <v>64</v>
      </c>
      <c r="U1086" s="5">
        <v>6.25E-2</v>
      </c>
      <c r="V1086">
        <v>4</v>
      </c>
      <c r="W1086">
        <v>0.19480519480519401</v>
      </c>
      <c r="X1086">
        <v>9.7402597402597393E-2</v>
      </c>
      <c r="Y1086">
        <v>239</v>
      </c>
      <c r="Z1086">
        <v>4</v>
      </c>
      <c r="AA1086">
        <v>59.75</v>
      </c>
      <c r="AB1086">
        <v>0.189873417721519</v>
      </c>
      <c r="AC1086">
        <v>0.10126582278481</v>
      </c>
      <c r="AD1086">
        <v>125</v>
      </c>
      <c r="AE1086">
        <v>3</v>
      </c>
      <c r="AF1086">
        <v>41.666666666666664</v>
      </c>
      <c r="AG1086" s="3">
        <v>44745</v>
      </c>
      <c r="AH1086">
        <v>1</v>
      </c>
    </row>
    <row r="1087" spans="1:34" hidden="1" x14ac:dyDescent="0.25">
      <c r="A1087" t="s">
        <v>26</v>
      </c>
      <c r="B1087" t="s">
        <v>16</v>
      </c>
      <c r="C1087" t="s">
        <v>112</v>
      </c>
      <c r="D1087" t="s">
        <v>50</v>
      </c>
      <c r="E1087">
        <v>471911</v>
      </c>
      <c r="F1087" t="s">
        <v>61</v>
      </c>
      <c r="G1087">
        <v>0.95451999999999992</v>
      </c>
      <c r="H1087">
        <v>5</v>
      </c>
      <c r="I1087" t="s">
        <v>114</v>
      </c>
      <c r="J1087" t="s">
        <v>63</v>
      </c>
      <c r="K1087">
        <v>663993</v>
      </c>
      <c r="M1087">
        <v>102.98</v>
      </c>
      <c r="N1087">
        <v>284</v>
      </c>
      <c r="O1087">
        <v>196</v>
      </c>
      <c r="P1087">
        <v>5.6122448979591837E-2</v>
      </c>
      <c r="Q1087">
        <v>11</v>
      </c>
      <c r="R1087">
        <v>102.76</v>
      </c>
      <c r="S1087">
        <v>207</v>
      </c>
      <c r="T1087">
        <v>140</v>
      </c>
      <c r="U1087" s="5">
        <v>4.2857142857142858E-2</v>
      </c>
      <c r="V1087">
        <v>6</v>
      </c>
      <c r="W1087">
        <v>0.22727272727272699</v>
      </c>
      <c r="X1087">
        <v>0.111570247933884</v>
      </c>
      <c r="Y1087">
        <v>348</v>
      </c>
      <c r="Z1087">
        <v>10</v>
      </c>
      <c r="AA1087">
        <v>34.799999999999997</v>
      </c>
      <c r="AB1087">
        <v>0.26605504587155898</v>
      </c>
      <c r="AC1087">
        <v>0.155963302752293</v>
      </c>
      <c r="AD1087">
        <v>162</v>
      </c>
      <c r="AE1087">
        <v>5</v>
      </c>
      <c r="AF1087">
        <v>32.4</v>
      </c>
      <c r="AG1087" s="3">
        <v>44745</v>
      </c>
    </row>
    <row r="1088" spans="1:34" hidden="1" x14ac:dyDescent="0.25">
      <c r="A1088" t="s">
        <v>28</v>
      </c>
      <c r="B1088" t="s">
        <v>13</v>
      </c>
      <c r="C1088" t="s">
        <v>115</v>
      </c>
      <c r="D1088" t="s">
        <v>50</v>
      </c>
      <c r="E1088">
        <v>641154</v>
      </c>
      <c r="F1088" t="s">
        <v>51</v>
      </c>
      <c r="G1088">
        <v>1.0496700000000001</v>
      </c>
      <c r="H1088">
        <v>4</v>
      </c>
      <c r="I1088" t="s">
        <v>116</v>
      </c>
      <c r="J1088" t="s">
        <v>50</v>
      </c>
      <c r="K1088">
        <v>443558</v>
      </c>
      <c r="M1088">
        <v>103.1</v>
      </c>
      <c r="N1088">
        <v>309</v>
      </c>
      <c r="O1088">
        <v>208</v>
      </c>
      <c r="P1088">
        <v>3.8461538461538464E-2</v>
      </c>
      <c r="Q1088">
        <v>8</v>
      </c>
      <c r="R1088">
        <v>103.9</v>
      </c>
      <c r="S1088">
        <v>206</v>
      </c>
      <c r="T1088">
        <v>134</v>
      </c>
      <c r="U1088" s="5">
        <v>3.7313432835820892E-2</v>
      </c>
      <c r="V1088">
        <v>5</v>
      </c>
      <c r="W1088">
        <v>0.251046025104602</v>
      </c>
      <c r="X1088">
        <v>9.2050209205020897E-2</v>
      </c>
      <c r="Y1088">
        <v>353</v>
      </c>
      <c r="Z1088">
        <v>10</v>
      </c>
      <c r="AA1088">
        <v>35.299999999999997</v>
      </c>
      <c r="AB1088">
        <v>0.31132075471698101</v>
      </c>
      <c r="AC1088">
        <v>0.113207547169811</v>
      </c>
      <c r="AD1088">
        <v>173</v>
      </c>
      <c r="AE1088">
        <v>3</v>
      </c>
      <c r="AF1088">
        <v>57.666666666666664</v>
      </c>
      <c r="AG1088" s="3">
        <v>44745</v>
      </c>
    </row>
    <row r="1089" spans="1:34" hidden="1" x14ac:dyDescent="0.25">
      <c r="A1089" t="s">
        <v>24</v>
      </c>
      <c r="B1089" t="s">
        <v>19</v>
      </c>
      <c r="C1089" t="s">
        <v>223</v>
      </c>
      <c r="D1089" t="s">
        <v>50</v>
      </c>
      <c r="E1089">
        <v>554430</v>
      </c>
      <c r="F1089" t="s">
        <v>61</v>
      </c>
      <c r="G1089">
        <v>1.1286799999999999</v>
      </c>
      <c r="H1089">
        <v>5</v>
      </c>
      <c r="I1089" t="s">
        <v>218</v>
      </c>
      <c r="J1089" t="s">
        <v>63</v>
      </c>
      <c r="K1089">
        <v>669357</v>
      </c>
      <c r="M1089">
        <v>102.4</v>
      </c>
      <c r="N1089">
        <v>134</v>
      </c>
      <c r="O1089">
        <v>80</v>
      </c>
      <c r="P1089">
        <v>8.7499999999999994E-2</v>
      </c>
      <c r="Q1089">
        <v>7</v>
      </c>
      <c r="R1089">
        <v>102.7</v>
      </c>
      <c r="S1089">
        <v>123</v>
      </c>
      <c r="T1089">
        <v>75</v>
      </c>
      <c r="U1089" s="5">
        <v>9.3333333333333338E-2</v>
      </c>
      <c r="V1089">
        <v>7</v>
      </c>
      <c r="W1089">
        <v>0.232227488151658</v>
      </c>
      <c r="X1089">
        <v>9.4786729857819899E-2</v>
      </c>
      <c r="Y1089">
        <v>329</v>
      </c>
      <c r="Z1089">
        <v>5</v>
      </c>
      <c r="AA1089">
        <v>65.8</v>
      </c>
      <c r="AB1089">
        <v>0.28181818181818102</v>
      </c>
      <c r="AC1089">
        <v>0.13636363636363599</v>
      </c>
      <c r="AD1089">
        <v>171</v>
      </c>
      <c r="AE1089">
        <v>4</v>
      </c>
      <c r="AF1089">
        <v>42.75</v>
      </c>
      <c r="AG1089" s="3">
        <v>44745</v>
      </c>
    </row>
    <row r="1090" spans="1:34" hidden="1" x14ac:dyDescent="0.25">
      <c r="A1090" t="s">
        <v>19</v>
      </c>
      <c r="B1090" t="s">
        <v>24</v>
      </c>
      <c r="C1090" t="s">
        <v>108</v>
      </c>
      <c r="D1090" t="s">
        <v>50</v>
      </c>
      <c r="E1090">
        <v>425794</v>
      </c>
      <c r="F1090" t="s">
        <v>51</v>
      </c>
      <c r="G1090">
        <v>1.1286799999999999</v>
      </c>
      <c r="H1090">
        <v>7</v>
      </c>
      <c r="I1090" t="s">
        <v>110</v>
      </c>
      <c r="J1090" t="s">
        <v>63</v>
      </c>
      <c r="K1090">
        <v>546318</v>
      </c>
      <c r="M1090">
        <v>102.86</v>
      </c>
      <c r="N1090">
        <v>167</v>
      </c>
      <c r="O1090">
        <v>124</v>
      </c>
      <c r="P1090">
        <v>4.0322580645161289E-2</v>
      </c>
      <c r="Q1090">
        <v>5</v>
      </c>
      <c r="R1090">
        <v>102.8</v>
      </c>
      <c r="S1090">
        <v>129</v>
      </c>
      <c r="T1090">
        <v>94</v>
      </c>
      <c r="U1090" s="5">
        <v>5.3191489361702128E-2</v>
      </c>
      <c r="V1090">
        <v>5</v>
      </c>
      <c r="W1090">
        <v>0.23703703703703699</v>
      </c>
      <c r="X1090">
        <v>0.11111111111111099</v>
      </c>
      <c r="Y1090">
        <v>374</v>
      </c>
      <c r="Z1090">
        <v>7</v>
      </c>
      <c r="AA1090">
        <v>53.428571428571431</v>
      </c>
      <c r="AB1090">
        <v>0.27611940298507398</v>
      </c>
      <c r="AC1090">
        <v>0.15671641791044699</v>
      </c>
      <c r="AD1090">
        <v>187</v>
      </c>
      <c r="AE1090">
        <v>3</v>
      </c>
      <c r="AF1090">
        <v>62.333333333333336</v>
      </c>
      <c r="AG1090" s="3">
        <v>44745</v>
      </c>
    </row>
    <row r="1091" spans="1:34" hidden="1" x14ac:dyDescent="0.25">
      <c r="A1091" t="s">
        <v>18</v>
      </c>
      <c r="B1091" t="s">
        <v>22</v>
      </c>
      <c r="C1091" t="s">
        <v>103</v>
      </c>
      <c r="D1091" t="s">
        <v>63</v>
      </c>
      <c r="E1091">
        <v>592662</v>
      </c>
      <c r="F1091" t="s">
        <v>61</v>
      </c>
      <c r="G1091">
        <v>1.04</v>
      </c>
      <c r="H1091">
        <v>2</v>
      </c>
      <c r="I1091" t="s">
        <v>104</v>
      </c>
      <c r="J1091" t="s">
        <v>50</v>
      </c>
      <c r="K1091">
        <v>657656</v>
      </c>
      <c r="M1091">
        <v>101.8</v>
      </c>
      <c r="N1091">
        <v>198</v>
      </c>
      <c r="O1091">
        <v>131</v>
      </c>
      <c r="P1091">
        <v>3.0534351145038167E-2</v>
      </c>
      <c r="Q1091">
        <v>4</v>
      </c>
      <c r="R1091">
        <v>102.539999999999</v>
      </c>
      <c r="S1091">
        <v>57</v>
      </c>
      <c r="T1091">
        <v>37</v>
      </c>
      <c r="U1091" s="5">
        <v>2.7027027027027029E-2</v>
      </c>
      <c r="V1091">
        <v>1</v>
      </c>
      <c r="W1091">
        <v>0.29921259842519599</v>
      </c>
      <c r="X1091">
        <v>0.145669291338582</v>
      </c>
      <c r="Y1091">
        <v>398</v>
      </c>
      <c r="Z1091">
        <v>14</v>
      </c>
      <c r="AA1091">
        <v>28.428571428571427</v>
      </c>
      <c r="AB1091">
        <v>0.29383886255924102</v>
      </c>
      <c r="AC1091">
        <v>0.13744075829383801</v>
      </c>
      <c r="AD1091">
        <v>329</v>
      </c>
      <c r="AE1091">
        <v>11</v>
      </c>
      <c r="AF1091">
        <v>29.90909090909091</v>
      </c>
      <c r="AG1091" s="3">
        <v>44745</v>
      </c>
    </row>
    <row r="1092" spans="1:34" hidden="1" x14ac:dyDescent="0.25">
      <c r="A1092" t="s">
        <v>2</v>
      </c>
      <c r="B1092" t="s">
        <v>15</v>
      </c>
      <c r="C1092" t="s">
        <v>221</v>
      </c>
      <c r="D1092" t="s">
        <v>63</v>
      </c>
      <c r="E1092">
        <v>656970</v>
      </c>
      <c r="F1092" t="s">
        <v>61</v>
      </c>
      <c r="G1092">
        <v>0.94772000000000012</v>
      </c>
      <c r="H1092">
        <v>3</v>
      </c>
      <c r="I1092" t="s">
        <v>199</v>
      </c>
      <c r="J1092" t="s">
        <v>50</v>
      </c>
      <c r="K1092">
        <v>663624</v>
      </c>
      <c r="L1092">
        <v>3.3</v>
      </c>
      <c r="M1092">
        <v>104.52</v>
      </c>
      <c r="N1092">
        <v>282</v>
      </c>
      <c r="O1092">
        <v>194</v>
      </c>
      <c r="P1092">
        <v>6.7010309278350513E-2</v>
      </c>
      <c r="Q1092">
        <v>13</v>
      </c>
      <c r="R1092">
        <v>105.8</v>
      </c>
      <c r="S1092">
        <v>68</v>
      </c>
      <c r="T1092">
        <v>50</v>
      </c>
      <c r="U1092" s="5">
        <v>0.04</v>
      </c>
      <c r="V1092">
        <v>2</v>
      </c>
      <c r="W1092">
        <v>0.32026143790849598</v>
      </c>
      <c r="X1092">
        <v>0.15032679738561999</v>
      </c>
      <c r="Y1092">
        <v>196</v>
      </c>
      <c r="Z1092">
        <v>7</v>
      </c>
      <c r="AA1092">
        <v>28</v>
      </c>
      <c r="AB1092">
        <v>0.33870967741935398</v>
      </c>
      <c r="AC1092">
        <v>0.16129032258064499</v>
      </c>
      <c r="AD1092">
        <v>159</v>
      </c>
      <c r="AE1092">
        <v>7</v>
      </c>
      <c r="AF1092">
        <v>22.714285714285715</v>
      </c>
      <c r="AG1092" s="3">
        <v>44745</v>
      </c>
      <c r="AH1092">
        <v>1</v>
      </c>
    </row>
    <row r="1093" spans="1:34" hidden="1" x14ac:dyDescent="0.25">
      <c r="A1093" t="s">
        <v>18</v>
      </c>
      <c r="B1093" t="s">
        <v>22</v>
      </c>
      <c r="C1093" t="s">
        <v>103</v>
      </c>
      <c r="D1093" t="s">
        <v>63</v>
      </c>
      <c r="E1093">
        <v>592662</v>
      </c>
      <c r="F1093" t="s">
        <v>61</v>
      </c>
      <c r="G1093">
        <v>1.04</v>
      </c>
      <c r="H1093">
        <v>4</v>
      </c>
      <c r="I1093" t="s">
        <v>106</v>
      </c>
      <c r="J1093" t="s">
        <v>50</v>
      </c>
      <c r="K1093">
        <v>669221</v>
      </c>
      <c r="M1093">
        <v>102.22</v>
      </c>
      <c r="N1093">
        <v>287</v>
      </c>
      <c r="O1093">
        <v>194</v>
      </c>
      <c r="P1093">
        <v>4.6391752577319589E-2</v>
      </c>
      <c r="Q1093">
        <v>9</v>
      </c>
      <c r="R1093">
        <v>102</v>
      </c>
      <c r="S1093">
        <v>87</v>
      </c>
      <c r="T1093">
        <v>51</v>
      </c>
      <c r="U1093" s="5">
        <v>7.8431372549019607E-2</v>
      </c>
      <c r="V1093">
        <v>4</v>
      </c>
      <c r="W1093">
        <v>0.29921259842519599</v>
      </c>
      <c r="X1093">
        <v>0.145669291338582</v>
      </c>
      <c r="Y1093">
        <v>398</v>
      </c>
      <c r="Z1093">
        <v>14</v>
      </c>
      <c r="AA1093">
        <v>28.428571428571427</v>
      </c>
      <c r="AB1093">
        <v>0.29383886255924102</v>
      </c>
      <c r="AC1093">
        <v>0.13744075829383801</v>
      </c>
      <c r="AD1093">
        <v>329</v>
      </c>
      <c r="AE1093">
        <v>11</v>
      </c>
      <c r="AF1093">
        <v>29.90909090909091</v>
      </c>
      <c r="AG1093" s="3">
        <v>44745</v>
      </c>
    </row>
    <row r="1094" spans="1:34" hidden="1" x14ac:dyDescent="0.25">
      <c r="A1094" t="s">
        <v>27</v>
      </c>
      <c r="B1094" t="s">
        <v>25</v>
      </c>
      <c r="C1094" t="s">
        <v>224</v>
      </c>
      <c r="D1094" t="s">
        <v>50</v>
      </c>
      <c r="E1094">
        <v>669358</v>
      </c>
      <c r="F1094" t="s">
        <v>51</v>
      </c>
      <c r="G1094">
        <v>1.0879000000000001</v>
      </c>
      <c r="H1094">
        <v>4</v>
      </c>
      <c r="I1094" t="s">
        <v>168</v>
      </c>
      <c r="J1094" t="s">
        <v>50</v>
      </c>
      <c r="K1094">
        <v>606192</v>
      </c>
      <c r="M1094">
        <v>104.06</v>
      </c>
      <c r="N1094">
        <v>224</v>
      </c>
      <c r="O1094">
        <v>147</v>
      </c>
      <c r="P1094">
        <v>5.4421768707482991E-2</v>
      </c>
      <c r="Q1094">
        <v>8</v>
      </c>
      <c r="R1094">
        <v>103.6</v>
      </c>
      <c r="S1094">
        <v>186</v>
      </c>
      <c r="T1094">
        <v>121</v>
      </c>
      <c r="U1094" s="5">
        <v>4.1322314049586778E-2</v>
      </c>
      <c r="V1094">
        <v>5</v>
      </c>
      <c r="W1094">
        <v>0.22222222222222199</v>
      </c>
      <c r="X1094">
        <v>0.155555555555555</v>
      </c>
      <c r="Y1094">
        <v>74</v>
      </c>
      <c r="Z1094">
        <v>2</v>
      </c>
      <c r="AA1094">
        <v>37</v>
      </c>
      <c r="AB1094">
        <v>0.2</v>
      </c>
      <c r="AC1094">
        <v>0.12</v>
      </c>
      <c r="AD1094">
        <v>39</v>
      </c>
      <c r="AE1094">
        <v>1</v>
      </c>
      <c r="AF1094">
        <v>39</v>
      </c>
      <c r="AG1094" s="3">
        <v>44745</v>
      </c>
    </row>
    <row r="1095" spans="1:34" hidden="1" x14ac:dyDescent="0.25">
      <c r="A1095" t="s">
        <v>6</v>
      </c>
      <c r="B1095" t="s">
        <v>1</v>
      </c>
      <c r="C1095" t="s">
        <v>89</v>
      </c>
      <c r="D1095" t="s">
        <v>50</v>
      </c>
      <c r="E1095">
        <v>450203</v>
      </c>
      <c r="F1095" t="s">
        <v>51</v>
      </c>
      <c r="G1095">
        <v>1.3012999999999999</v>
      </c>
      <c r="H1095">
        <v>3</v>
      </c>
      <c r="I1095" t="s">
        <v>90</v>
      </c>
      <c r="J1095" t="s">
        <v>50</v>
      </c>
      <c r="K1095">
        <v>502054</v>
      </c>
      <c r="M1095">
        <v>104.34</v>
      </c>
      <c r="N1095">
        <v>289</v>
      </c>
      <c r="O1095">
        <v>182</v>
      </c>
      <c r="P1095">
        <v>6.043956043956044E-2</v>
      </c>
      <c r="Q1095">
        <v>11</v>
      </c>
      <c r="R1095">
        <v>102.96</v>
      </c>
      <c r="S1095">
        <v>208</v>
      </c>
      <c r="T1095">
        <v>128</v>
      </c>
      <c r="U1095" s="5">
        <v>5.46875E-2</v>
      </c>
      <c r="V1095">
        <v>7</v>
      </c>
      <c r="W1095">
        <v>0.28571428571428498</v>
      </c>
      <c r="X1095">
        <v>0.12903225806451599</v>
      </c>
      <c r="Y1095">
        <v>348</v>
      </c>
      <c r="Z1095">
        <v>11</v>
      </c>
      <c r="AA1095">
        <v>31.636363636363637</v>
      </c>
      <c r="AB1095">
        <v>0.233870967741935</v>
      </c>
      <c r="AC1095">
        <v>0.112903225806451</v>
      </c>
      <c r="AD1095">
        <v>184</v>
      </c>
      <c r="AE1095">
        <v>4</v>
      </c>
      <c r="AF1095">
        <v>46</v>
      </c>
      <c r="AG1095" s="3">
        <v>44745</v>
      </c>
    </row>
    <row r="1096" spans="1:34" hidden="1" x14ac:dyDescent="0.25">
      <c r="A1096" t="s">
        <v>12</v>
      </c>
      <c r="B1096" t="s">
        <v>21</v>
      </c>
      <c r="C1096" t="s">
        <v>92</v>
      </c>
      <c r="D1096" t="s">
        <v>63</v>
      </c>
      <c r="E1096">
        <v>669022</v>
      </c>
      <c r="F1096" t="s">
        <v>51</v>
      </c>
      <c r="G1096">
        <v>1.2971999999999999</v>
      </c>
      <c r="H1096">
        <v>2</v>
      </c>
      <c r="I1096" t="s">
        <v>93</v>
      </c>
      <c r="J1096" t="s">
        <v>50</v>
      </c>
      <c r="K1096">
        <v>607208</v>
      </c>
      <c r="M1096">
        <v>102.7</v>
      </c>
      <c r="N1096">
        <v>339</v>
      </c>
      <c r="O1096">
        <v>246</v>
      </c>
      <c r="P1096">
        <v>4.4715447154471545E-2</v>
      </c>
      <c r="Q1096">
        <v>11</v>
      </c>
      <c r="R1096">
        <v>102.9</v>
      </c>
      <c r="S1096">
        <v>92</v>
      </c>
      <c r="T1096">
        <v>66</v>
      </c>
      <c r="U1096" s="5">
        <v>4.5454545454545456E-2</v>
      </c>
      <c r="V1096">
        <v>3</v>
      </c>
      <c r="W1096">
        <v>0.242038216560509</v>
      </c>
      <c r="X1096">
        <v>0.10828025477707</v>
      </c>
      <c r="Y1096">
        <v>252</v>
      </c>
      <c r="Z1096">
        <v>4</v>
      </c>
      <c r="AA1096">
        <v>63</v>
      </c>
      <c r="AB1096">
        <v>0.25</v>
      </c>
      <c r="AC1096">
        <v>0.120967741935483</v>
      </c>
      <c r="AD1096">
        <v>194</v>
      </c>
      <c r="AE1096">
        <v>4</v>
      </c>
      <c r="AF1096">
        <v>48.5</v>
      </c>
      <c r="AG1096" s="3">
        <v>44745</v>
      </c>
    </row>
    <row r="1097" spans="1:34" hidden="1" x14ac:dyDescent="0.25">
      <c r="A1097" t="s">
        <v>27</v>
      </c>
      <c r="B1097" t="s">
        <v>25</v>
      </c>
      <c r="C1097" t="s">
        <v>224</v>
      </c>
      <c r="D1097" t="s">
        <v>50</v>
      </c>
      <c r="E1097">
        <v>669358</v>
      </c>
      <c r="F1097" t="s">
        <v>51</v>
      </c>
      <c r="G1097">
        <v>1.0879000000000001</v>
      </c>
      <c r="H1097">
        <v>3</v>
      </c>
      <c r="I1097" t="s">
        <v>166</v>
      </c>
      <c r="J1097" t="s">
        <v>50</v>
      </c>
      <c r="K1097">
        <v>665489</v>
      </c>
      <c r="M1097">
        <v>108.12</v>
      </c>
      <c r="N1097">
        <v>334</v>
      </c>
      <c r="O1097">
        <v>236</v>
      </c>
      <c r="P1097">
        <v>8.050847457627118E-2</v>
      </c>
      <c r="Q1097">
        <v>19</v>
      </c>
      <c r="R1097">
        <v>107.78</v>
      </c>
      <c r="S1097">
        <v>284</v>
      </c>
      <c r="T1097">
        <v>196</v>
      </c>
      <c r="U1097" s="5">
        <v>7.6530612244897961E-2</v>
      </c>
      <c r="V1097">
        <v>15</v>
      </c>
      <c r="W1097">
        <v>0.22222222222222199</v>
      </c>
      <c r="X1097">
        <v>0.155555555555555</v>
      </c>
      <c r="Y1097">
        <v>74</v>
      </c>
      <c r="Z1097">
        <v>2</v>
      </c>
      <c r="AA1097">
        <v>37</v>
      </c>
      <c r="AB1097">
        <v>0.2</v>
      </c>
      <c r="AC1097">
        <v>0.12</v>
      </c>
      <c r="AD1097">
        <v>39</v>
      </c>
      <c r="AE1097">
        <v>1</v>
      </c>
      <c r="AF1097">
        <v>39</v>
      </c>
      <c r="AG1097" s="3">
        <v>44745</v>
      </c>
    </row>
    <row r="1098" spans="1:34" hidden="1" x14ac:dyDescent="0.25">
      <c r="A1098" t="s">
        <v>26</v>
      </c>
      <c r="B1098" t="s">
        <v>2</v>
      </c>
      <c r="C1098" t="s">
        <v>219</v>
      </c>
      <c r="D1098" t="s">
        <v>50</v>
      </c>
      <c r="E1098">
        <v>665152</v>
      </c>
      <c r="F1098" t="s">
        <v>61</v>
      </c>
      <c r="G1098">
        <v>1.1399999999999999</v>
      </c>
      <c r="H1098">
        <v>3</v>
      </c>
      <c r="I1098" t="s">
        <v>197</v>
      </c>
      <c r="J1098" t="s">
        <v>50</v>
      </c>
      <c r="K1098">
        <v>666969</v>
      </c>
      <c r="M1098">
        <v>103.4</v>
      </c>
      <c r="N1098">
        <v>327</v>
      </c>
      <c r="O1098">
        <v>220</v>
      </c>
      <c r="P1098">
        <v>6.8181818181818177E-2</v>
      </c>
      <c r="Q1098">
        <v>15</v>
      </c>
      <c r="R1098">
        <v>103.16</v>
      </c>
      <c r="S1098">
        <v>240</v>
      </c>
      <c r="T1098">
        <v>165</v>
      </c>
      <c r="U1098" s="5">
        <v>6.6666666666666666E-2</v>
      </c>
      <c r="V1098">
        <v>11</v>
      </c>
      <c r="W1098">
        <v>0.34313725490196001</v>
      </c>
      <c r="X1098">
        <v>0.16666666666666599</v>
      </c>
      <c r="Y1098">
        <v>135</v>
      </c>
      <c r="Z1098">
        <v>2</v>
      </c>
      <c r="AA1098">
        <v>67.5</v>
      </c>
      <c r="AB1098">
        <v>0.39655172413793099</v>
      </c>
      <c r="AC1098">
        <v>0.22413793103448201</v>
      </c>
      <c r="AD1098">
        <v>72</v>
      </c>
      <c r="AE1098">
        <v>1</v>
      </c>
      <c r="AF1098">
        <v>72</v>
      </c>
      <c r="AG1098" s="3">
        <v>44746</v>
      </c>
    </row>
    <row r="1099" spans="1:34" hidden="1" x14ac:dyDescent="0.25">
      <c r="A1099" t="s">
        <v>13</v>
      </c>
      <c r="B1099" t="s">
        <v>28</v>
      </c>
      <c r="C1099" t="s">
        <v>211</v>
      </c>
      <c r="D1099" t="s">
        <v>63</v>
      </c>
      <c r="E1099">
        <v>571578</v>
      </c>
      <c r="F1099" t="s">
        <v>61</v>
      </c>
      <c r="G1099">
        <v>1.0496700000000001</v>
      </c>
      <c r="H1099">
        <v>2</v>
      </c>
      <c r="I1099" t="s">
        <v>212</v>
      </c>
      <c r="J1099" t="s">
        <v>50</v>
      </c>
      <c r="K1099">
        <v>605119</v>
      </c>
      <c r="M1099">
        <v>101.38</v>
      </c>
      <c r="N1099">
        <v>149</v>
      </c>
      <c r="O1099">
        <v>87</v>
      </c>
      <c r="P1099">
        <v>3.4482758620689655E-2</v>
      </c>
      <c r="Q1099">
        <v>3</v>
      </c>
      <c r="R1099">
        <v>102.2</v>
      </c>
      <c r="S1099">
        <v>32</v>
      </c>
      <c r="T1099">
        <v>19</v>
      </c>
      <c r="U1099" s="5">
        <v>5.2631578947368418E-2</v>
      </c>
      <c r="V1099">
        <v>1</v>
      </c>
      <c r="W1099">
        <v>0.22516556291390699</v>
      </c>
      <c r="X1099">
        <v>0.13576158940397301</v>
      </c>
      <c r="Y1099">
        <v>414</v>
      </c>
      <c r="Z1099">
        <v>14</v>
      </c>
      <c r="AA1099">
        <v>29.571428571428573</v>
      </c>
      <c r="AB1099">
        <v>0.23605150214592199</v>
      </c>
      <c r="AC1099">
        <v>0.15021459227467801</v>
      </c>
      <c r="AD1099">
        <v>321</v>
      </c>
      <c r="AE1099">
        <v>11</v>
      </c>
      <c r="AF1099">
        <v>29.181818181818183</v>
      </c>
      <c r="AG1099" s="3">
        <v>44746</v>
      </c>
    </row>
    <row r="1100" spans="1:34" hidden="1" x14ac:dyDescent="0.25">
      <c r="A1100" t="s">
        <v>15</v>
      </c>
      <c r="B1100" t="s">
        <v>5</v>
      </c>
      <c r="C1100" t="s">
        <v>213</v>
      </c>
      <c r="D1100" t="s">
        <v>50</v>
      </c>
      <c r="E1100">
        <v>456501</v>
      </c>
      <c r="F1100" t="s">
        <v>61</v>
      </c>
      <c r="G1100">
        <v>1.0001600000000002</v>
      </c>
      <c r="H1100">
        <v>1</v>
      </c>
      <c r="I1100" t="s">
        <v>184</v>
      </c>
      <c r="J1100" t="s">
        <v>50</v>
      </c>
      <c r="K1100">
        <v>621439</v>
      </c>
      <c r="L1100">
        <v>2.4</v>
      </c>
      <c r="M1100">
        <v>105.68</v>
      </c>
      <c r="N1100">
        <v>261</v>
      </c>
      <c r="O1100">
        <v>162</v>
      </c>
      <c r="P1100">
        <v>0.13580246913580246</v>
      </c>
      <c r="Q1100">
        <v>22</v>
      </c>
      <c r="R1100">
        <v>104.1</v>
      </c>
      <c r="S1100">
        <v>194</v>
      </c>
      <c r="T1100">
        <v>121</v>
      </c>
      <c r="U1100" s="5">
        <v>0.12396694214876033</v>
      </c>
      <c r="V1100">
        <v>15</v>
      </c>
      <c r="W1100">
        <v>0.33146067415730301</v>
      </c>
      <c r="X1100">
        <v>0.14606741573033699</v>
      </c>
      <c r="Y1100">
        <v>244</v>
      </c>
      <c r="Z1100">
        <v>9</v>
      </c>
      <c r="AA1100">
        <v>27.111111111111111</v>
      </c>
      <c r="AB1100">
        <v>0.30630630630630601</v>
      </c>
      <c r="AC1100">
        <v>0.135135135135135</v>
      </c>
      <c r="AD1100">
        <v>151</v>
      </c>
      <c r="AE1100">
        <v>5</v>
      </c>
      <c r="AF1100">
        <v>30.2</v>
      </c>
      <c r="AG1100" s="3">
        <v>44746</v>
      </c>
      <c r="AH1100">
        <v>1</v>
      </c>
    </row>
    <row r="1101" spans="1:34" hidden="1" x14ac:dyDescent="0.25">
      <c r="A1101" t="s">
        <v>15</v>
      </c>
      <c r="B1101" t="s">
        <v>5</v>
      </c>
      <c r="C1101" t="s">
        <v>213</v>
      </c>
      <c r="D1101" t="s">
        <v>50</v>
      </c>
      <c r="E1101">
        <v>456501</v>
      </c>
      <c r="F1101" t="s">
        <v>61</v>
      </c>
      <c r="G1101">
        <v>1.0001600000000002</v>
      </c>
      <c r="H1101">
        <v>2</v>
      </c>
      <c r="I1101" t="s">
        <v>97</v>
      </c>
      <c r="J1101" t="s">
        <v>50</v>
      </c>
      <c r="K1101">
        <v>621043</v>
      </c>
      <c r="M1101">
        <v>103.9</v>
      </c>
      <c r="N1101">
        <v>265</v>
      </c>
      <c r="O1101">
        <v>176</v>
      </c>
      <c r="P1101">
        <v>5.113636363636364E-2</v>
      </c>
      <c r="Q1101">
        <v>9</v>
      </c>
      <c r="R1101">
        <v>103.4</v>
      </c>
      <c r="S1101">
        <v>193</v>
      </c>
      <c r="T1101">
        <v>132</v>
      </c>
      <c r="U1101" s="5">
        <v>6.0606060606060608E-2</v>
      </c>
      <c r="V1101">
        <v>8</v>
      </c>
      <c r="W1101">
        <v>0.33146067415730301</v>
      </c>
      <c r="X1101">
        <v>0.14606741573033699</v>
      </c>
      <c r="Y1101">
        <v>244</v>
      </c>
      <c r="Z1101">
        <v>9</v>
      </c>
      <c r="AA1101">
        <v>27.111111111111111</v>
      </c>
      <c r="AB1101">
        <v>0.30630630630630601</v>
      </c>
      <c r="AC1101">
        <v>0.135135135135135</v>
      </c>
      <c r="AD1101">
        <v>151</v>
      </c>
      <c r="AE1101">
        <v>5</v>
      </c>
      <c r="AF1101">
        <v>30.2</v>
      </c>
      <c r="AG1101" s="3">
        <v>44746</v>
      </c>
    </row>
    <row r="1102" spans="1:34" hidden="1" x14ac:dyDescent="0.25">
      <c r="A1102" t="s">
        <v>4</v>
      </c>
      <c r="B1102" t="s">
        <v>14</v>
      </c>
      <c r="C1102" t="s">
        <v>200</v>
      </c>
      <c r="D1102" t="s">
        <v>63</v>
      </c>
      <c r="E1102">
        <v>641778</v>
      </c>
      <c r="F1102" t="s">
        <v>61</v>
      </c>
      <c r="G1102">
        <v>1.12632</v>
      </c>
      <c r="H1102">
        <v>1</v>
      </c>
      <c r="I1102" t="s">
        <v>201</v>
      </c>
      <c r="J1102" t="s">
        <v>50</v>
      </c>
      <c r="K1102">
        <v>666624</v>
      </c>
      <c r="M1102">
        <v>103.5</v>
      </c>
      <c r="N1102">
        <v>204</v>
      </c>
      <c r="O1102">
        <v>120</v>
      </c>
      <c r="P1102">
        <v>6.6666666666666666E-2</v>
      </c>
      <c r="Q1102">
        <v>8</v>
      </c>
      <c r="R1102">
        <v>103.2</v>
      </c>
      <c r="S1102">
        <v>51</v>
      </c>
      <c r="T1102">
        <v>31</v>
      </c>
      <c r="U1102" s="5">
        <v>6.4516129032258063E-2</v>
      </c>
      <c r="V1102">
        <v>2</v>
      </c>
      <c r="W1102">
        <v>0.282608695652173</v>
      </c>
      <c r="X1102">
        <v>0.139130434782608</v>
      </c>
      <c r="Y1102">
        <v>350</v>
      </c>
      <c r="Z1102">
        <v>17</v>
      </c>
      <c r="AA1102">
        <v>20.588235294117649</v>
      </c>
      <c r="AB1102">
        <v>0.28571428571428498</v>
      </c>
      <c r="AC1102">
        <v>0.14285714285714199</v>
      </c>
      <c r="AD1102">
        <v>302</v>
      </c>
      <c r="AE1102">
        <v>15</v>
      </c>
      <c r="AF1102">
        <v>20.133333333333333</v>
      </c>
      <c r="AG1102" s="3">
        <v>44746</v>
      </c>
    </row>
    <row r="1103" spans="1:34" hidden="1" x14ac:dyDescent="0.25">
      <c r="A1103" t="s">
        <v>4</v>
      </c>
      <c r="B1103" t="s">
        <v>14</v>
      </c>
      <c r="C1103" t="s">
        <v>200</v>
      </c>
      <c r="D1103" t="s">
        <v>63</v>
      </c>
      <c r="E1103">
        <v>641778</v>
      </c>
      <c r="F1103" t="s">
        <v>61</v>
      </c>
      <c r="G1103">
        <v>1.12632</v>
      </c>
      <c r="H1103">
        <v>9</v>
      </c>
      <c r="I1103" t="s">
        <v>207</v>
      </c>
      <c r="J1103" t="s">
        <v>50</v>
      </c>
      <c r="K1103">
        <v>623520</v>
      </c>
      <c r="M1103">
        <v>100.1</v>
      </c>
      <c r="N1103">
        <v>25</v>
      </c>
      <c r="O1103">
        <v>11</v>
      </c>
      <c r="P1103">
        <v>0</v>
      </c>
      <c r="Q1103">
        <v>0</v>
      </c>
      <c r="R1103">
        <v>104.9</v>
      </c>
      <c r="S1103">
        <v>7</v>
      </c>
      <c r="T1103">
        <v>1</v>
      </c>
      <c r="U1103" s="5">
        <v>0</v>
      </c>
      <c r="V1103">
        <v>0</v>
      </c>
      <c r="W1103">
        <v>0.282608695652173</v>
      </c>
      <c r="X1103">
        <v>0.139130434782608</v>
      </c>
      <c r="Y1103">
        <v>350</v>
      </c>
      <c r="Z1103">
        <v>17</v>
      </c>
      <c r="AA1103">
        <v>20.588235294117649</v>
      </c>
      <c r="AB1103">
        <v>0.28571428571428498</v>
      </c>
      <c r="AC1103">
        <v>0.14285714285714199</v>
      </c>
      <c r="AD1103">
        <v>302</v>
      </c>
      <c r="AE1103">
        <v>15</v>
      </c>
      <c r="AF1103">
        <v>20.133333333333333</v>
      </c>
      <c r="AG1103" s="3">
        <v>44746</v>
      </c>
    </row>
    <row r="1104" spans="1:34" hidden="1" x14ac:dyDescent="0.25">
      <c r="A1104" t="s">
        <v>22</v>
      </c>
      <c r="B1104" t="s">
        <v>21</v>
      </c>
      <c r="C1104" t="s">
        <v>216</v>
      </c>
      <c r="D1104" t="s">
        <v>63</v>
      </c>
      <c r="E1104">
        <v>640455</v>
      </c>
      <c r="F1104" t="s">
        <v>61</v>
      </c>
      <c r="G1104">
        <v>1.0143</v>
      </c>
      <c r="H1104">
        <v>2</v>
      </c>
      <c r="I1104" t="s">
        <v>76</v>
      </c>
      <c r="J1104" t="s">
        <v>50</v>
      </c>
      <c r="K1104">
        <v>553993</v>
      </c>
      <c r="M1104">
        <v>102.44</v>
      </c>
      <c r="N1104">
        <v>350</v>
      </c>
      <c r="O1104">
        <v>195</v>
      </c>
      <c r="P1104">
        <v>6.6666666666666666E-2</v>
      </c>
      <c r="Q1104">
        <v>13</v>
      </c>
      <c r="R1104">
        <v>102.3</v>
      </c>
      <c r="S1104">
        <v>85</v>
      </c>
      <c r="T1104">
        <v>46</v>
      </c>
      <c r="U1104" s="5">
        <v>4.3478260869565216E-2</v>
      </c>
      <c r="V1104">
        <v>2</v>
      </c>
      <c r="W1104">
        <v>0.30833333333333302</v>
      </c>
      <c r="X1104">
        <v>0.133333333333333</v>
      </c>
      <c r="Y1104">
        <v>367</v>
      </c>
      <c r="Z1104">
        <v>12</v>
      </c>
      <c r="AA1104">
        <v>30.583333333333332</v>
      </c>
      <c r="AB1104">
        <v>0.31073446327683601</v>
      </c>
      <c r="AC1104">
        <v>0.14689265536723101</v>
      </c>
      <c r="AD1104">
        <v>270</v>
      </c>
      <c r="AE1104">
        <v>9</v>
      </c>
      <c r="AF1104">
        <v>30</v>
      </c>
      <c r="AG1104" s="3">
        <v>44746</v>
      </c>
    </row>
    <row r="1105" spans="1:34" hidden="1" x14ac:dyDescent="0.25">
      <c r="A1105" t="s">
        <v>4</v>
      </c>
      <c r="B1105" t="s">
        <v>14</v>
      </c>
      <c r="C1105" t="s">
        <v>200</v>
      </c>
      <c r="D1105" t="s">
        <v>63</v>
      </c>
      <c r="E1105">
        <v>641778</v>
      </c>
      <c r="F1105" t="s">
        <v>61</v>
      </c>
      <c r="G1105">
        <v>1.12632</v>
      </c>
      <c r="H1105">
        <v>3</v>
      </c>
      <c r="I1105" t="s">
        <v>203</v>
      </c>
      <c r="J1105" t="s">
        <v>38</v>
      </c>
      <c r="K1105">
        <v>664023</v>
      </c>
      <c r="M1105">
        <v>101.78</v>
      </c>
      <c r="N1105">
        <v>322</v>
      </c>
      <c r="O1105">
        <v>212</v>
      </c>
      <c r="P1105">
        <v>3.7735849056603772E-2</v>
      </c>
      <c r="Q1105">
        <v>8</v>
      </c>
      <c r="R1105">
        <v>102</v>
      </c>
      <c r="S1105">
        <v>70</v>
      </c>
      <c r="T1105">
        <v>46</v>
      </c>
      <c r="U1105" s="5">
        <v>4.3478260869565216E-2</v>
      </c>
      <c r="V1105">
        <v>2</v>
      </c>
      <c r="W1105">
        <v>0.282608695652173</v>
      </c>
      <c r="X1105">
        <v>0.139130434782608</v>
      </c>
      <c r="Y1105">
        <v>350</v>
      </c>
      <c r="Z1105">
        <v>17</v>
      </c>
      <c r="AA1105">
        <v>20.588235294117649</v>
      </c>
      <c r="AB1105">
        <v>0.28571428571428498</v>
      </c>
      <c r="AC1105">
        <v>0.14285714285714199</v>
      </c>
      <c r="AD1105">
        <v>302</v>
      </c>
      <c r="AE1105">
        <v>15</v>
      </c>
      <c r="AF1105">
        <v>20.133333333333333</v>
      </c>
      <c r="AG1105" s="3">
        <v>44746</v>
      </c>
    </row>
    <row r="1106" spans="1:34" hidden="1" x14ac:dyDescent="0.25">
      <c r="A1106" t="s">
        <v>10</v>
      </c>
      <c r="B1106" t="s">
        <v>64</v>
      </c>
      <c r="C1106" t="s">
        <v>209</v>
      </c>
      <c r="D1106" t="s">
        <v>50</v>
      </c>
      <c r="E1106">
        <v>669169</v>
      </c>
      <c r="F1106" t="s">
        <v>51</v>
      </c>
      <c r="G1106">
        <v>1.11216</v>
      </c>
      <c r="H1106">
        <v>6</v>
      </c>
      <c r="I1106" t="s">
        <v>177</v>
      </c>
      <c r="J1106" t="s">
        <v>50</v>
      </c>
      <c r="K1106">
        <v>676694</v>
      </c>
      <c r="M1106">
        <v>104.4</v>
      </c>
      <c r="N1106">
        <v>37</v>
      </c>
      <c r="O1106">
        <v>26</v>
      </c>
      <c r="P1106">
        <v>3.8461538461538464E-2</v>
      </c>
      <c r="Q1106">
        <v>1</v>
      </c>
      <c r="R1106">
        <v>105.36</v>
      </c>
      <c r="S1106">
        <v>30</v>
      </c>
      <c r="T1106">
        <v>22</v>
      </c>
      <c r="U1106" s="5">
        <v>4.5454545454545456E-2</v>
      </c>
      <c r="V1106">
        <v>1</v>
      </c>
      <c r="W1106">
        <v>0.278481012658227</v>
      </c>
      <c r="X1106">
        <v>0.145569620253164</v>
      </c>
      <c r="Y1106">
        <v>224</v>
      </c>
      <c r="Z1106">
        <v>8</v>
      </c>
      <c r="AA1106">
        <v>28</v>
      </c>
      <c r="AB1106">
        <v>0.26829268292682901</v>
      </c>
      <c r="AC1106">
        <v>0.12195121951219499</v>
      </c>
      <c r="AD1106">
        <v>114</v>
      </c>
      <c r="AE1106">
        <v>1</v>
      </c>
      <c r="AF1106">
        <v>114</v>
      </c>
      <c r="AG1106" s="3">
        <v>44746</v>
      </c>
    </row>
    <row r="1107" spans="1:34" hidden="1" x14ac:dyDescent="0.25">
      <c r="A1107" t="s">
        <v>10</v>
      </c>
      <c r="B1107" t="s">
        <v>64</v>
      </c>
      <c r="C1107" t="s">
        <v>209</v>
      </c>
      <c r="D1107" t="s">
        <v>50</v>
      </c>
      <c r="E1107">
        <v>669169</v>
      </c>
      <c r="F1107" t="s">
        <v>51</v>
      </c>
      <c r="G1107">
        <v>1.11216</v>
      </c>
      <c r="H1107">
        <v>1</v>
      </c>
      <c r="I1107" t="s">
        <v>66</v>
      </c>
      <c r="J1107" t="s">
        <v>50</v>
      </c>
      <c r="K1107">
        <v>665161</v>
      </c>
      <c r="M1107">
        <v>102.7</v>
      </c>
      <c r="N1107">
        <v>249</v>
      </c>
      <c r="O1107">
        <v>171</v>
      </c>
      <c r="P1107">
        <v>7.0175438596491224E-2</v>
      </c>
      <c r="Q1107">
        <v>12</v>
      </c>
      <c r="R1107">
        <v>103.2</v>
      </c>
      <c r="S1107">
        <v>184</v>
      </c>
      <c r="T1107">
        <v>123</v>
      </c>
      <c r="U1107" s="5">
        <v>6.5040650406504072E-2</v>
      </c>
      <c r="V1107">
        <v>8</v>
      </c>
      <c r="W1107">
        <v>0.278481012658227</v>
      </c>
      <c r="X1107">
        <v>0.145569620253164</v>
      </c>
      <c r="Y1107">
        <v>224</v>
      </c>
      <c r="Z1107">
        <v>8</v>
      </c>
      <c r="AA1107">
        <v>28</v>
      </c>
      <c r="AB1107">
        <v>0.26829268292682901</v>
      </c>
      <c r="AC1107">
        <v>0.12195121951219499</v>
      </c>
      <c r="AD1107">
        <v>114</v>
      </c>
      <c r="AE1107">
        <v>1</v>
      </c>
      <c r="AF1107">
        <v>114</v>
      </c>
      <c r="AG1107" s="3">
        <v>44746</v>
      </c>
    </row>
    <row r="1108" spans="1:34" hidden="1" x14ac:dyDescent="0.25">
      <c r="A1108" t="s">
        <v>6</v>
      </c>
      <c r="B1108" t="s">
        <v>16</v>
      </c>
      <c r="C1108" t="s">
        <v>208</v>
      </c>
      <c r="D1108" t="s">
        <v>50</v>
      </c>
      <c r="E1108">
        <v>592836</v>
      </c>
      <c r="F1108" t="s">
        <v>51</v>
      </c>
      <c r="G1108">
        <v>1.3613599999999999</v>
      </c>
      <c r="H1108">
        <v>4</v>
      </c>
      <c r="I1108" t="s">
        <v>91</v>
      </c>
      <c r="J1108" t="s">
        <v>63</v>
      </c>
      <c r="K1108">
        <v>458015</v>
      </c>
      <c r="M1108">
        <v>101.94</v>
      </c>
      <c r="N1108">
        <v>253</v>
      </c>
      <c r="O1108">
        <v>150</v>
      </c>
      <c r="P1108">
        <v>0.04</v>
      </c>
      <c r="Q1108">
        <v>6</v>
      </c>
      <c r="R1108">
        <v>102.1</v>
      </c>
      <c r="S1108">
        <v>172</v>
      </c>
      <c r="T1108">
        <v>111</v>
      </c>
      <c r="U1108" s="5">
        <v>4.5045045045045043E-2</v>
      </c>
      <c r="V1108">
        <v>5</v>
      </c>
      <c r="W1108">
        <v>0.20689655172413701</v>
      </c>
      <c r="X1108">
        <v>9.4827586206896505E-2</v>
      </c>
      <c r="Y1108">
        <v>315</v>
      </c>
      <c r="Z1108">
        <v>4</v>
      </c>
      <c r="AA1108">
        <v>78.75</v>
      </c>
      <c r="AB1108">
        <v>0.24691358024691301</v>
      </c>
      <c r="AC1108">
        <v>0.12345679012345601</v>
      </c>
      <c r="AD1108">
        <v>121</v>
      </c>
      <c r="AE1108">
        <v>2</v>
      </c>
      <c r="AF1108">
        <v>60.5</v>
      </c>
      <c r="AG1108" s="3">
        <v>44746</v>
      </c>
    </row>
    <row r="1109" spans="1:34" hidden="1" x14ac:dyDescent="0.25">
      <c r="A1109" t="s">
        <v>21</v>
      </c>
      <c r="B1109" t="s">
        <v>22</v>
      </c>
      <c r="C1109" t="s">
        <v>215</v>
      </c>
      <c r="D1109" t="s">
        <v>50</v>
      </c>
      <c r="E1109">
        <v>623167</v>
      </c>
      <c r="F1109" t="s">
        <v>51</v>
      </c>
      <c r="G1109">
        <v>1.0143</v>
      </c>
      <c r="H1109">
        <v>5</v>
      </c>
      <c r="I1109" t="s">
        <v>145</v>
      </c>
      <c r="J1109" t="s">
        <v>50</v>
      </c>
      <c r="K1109">
        <v>595751</v>
      </c>
      <c r="M1109">
        <v>105</v>
      </c>
      <c r="N1109">
        <v>169</v>
      </c>
      <c r="O1109">
        <v>101</v>
      </c>
      <c r="P1109">
        <v>5.9405940594059403E-2</v>
      </c>
      <c r="Q1109">
        <v>6</v>
      </c>
      <c r="R1109">
        <v>103.6</v>
      </c>
      <c r="S1109">
        <v>128</v>
      </c>
      <c r="T1109">
        <v>81</v>
      </c>
      <c r="U1109" s="5">
        <v>2.4691358024691357E-2</v>
      </c>
      <c r="V1109">
        <v>2</v>
      </c>
      <c r="W1109">
        <v>0.34375</v>
      </c>
      <c r="X1109">
        <v>0.13541666666666599</v>
      </c>
      <c r="Y1109">
        <v>387</v>
      </c>
      <c r="Z1109">
        <v>11</v>
      </c>
      <c r="AA1109">
        <v>35.18181818181818</v>
      </c>
      <c r="AB1109">
        <v>0.35882352941176399</v>
      </c>
      <c r="AC1109">
        <v>0.16470588235294101</v>
      </c>
      <c r="AD1109">
        <v>221</v>
      </c>
      <c r="AE1109">
        <v>8</v>
      </c>
      <c r="AF1109">
        <v>27.625</v>
      </c>
      <c r="AG1109" s="3">
        <v>44746</v>
      </c>
    </row>
    <row r="1110" spans="1:34" hidden="1" x14ac:dyDescent="0.25">
      <c r="A1110" t="s">
        <v>15</v>
      </c>
      <c r="B1110" t="s">
        <v>5</v>
      </c>
      <c r="C1110" t="s">
        <v>213</v>
      </c>
      <c r="D1110" t="s">
        <v>50</v>
      </c>
      <c r="E1110">
        <v>456501</v>
      </c>
      <c r="F1110" t="s">
        <v>61</v>
      </c>
      <c r="G1110">
        <v>1.02695</v>
      </c>
      <c r="H1110">
        <v>4</v>
      </c>
      <c r="I1110" t="s">
        <v>98</v>
      </c>
      <c r="J1110" t="s">
        <v>38</v>
      </c>
      <c r="K1110">
        <v>593871</v>
      </c>
      <c r="M1110">
        <v>102.02</v>
      </c>
      <c r="N1110">
        <v>281</v>
      </c>
      <c r="O1110">
        <v>182</v>
      </c>
      <c r="P1110">
        <v>5.4945054945054944E-2</v>
      </c>
      <c r="Q1110">
        <v>10</v>
      </c>
      <c r="R1110">
        <v>102.46</v>
      </c>
      <c r="S1110">
        <v>196</v>
      </c>
      <c r="T1110">
        <v>117</v>
      </c>
      <c r="U1110" s="5">
        <v>6.8376068376068383E-2</v>
      </c>
      <c r="V1110">
        <v>8</v>
      </c>
      <c r="W1110">
        <v>0.33146067415730301</v>
      </c>
      <c r="X1110">
        <v>0.14606741573033699</v>
      </c>
      <c r="Y1110">
        <v>244</v>
      </c>
      <c r="Z1110">
        <v>9</v>
      </c>
      <c r="AA1110">
        <v>27.111111111111111</v>
      </c>
      <c r="AB1110">
        <v>0.37313432835820898</v>
      </c>
      <c r="AC1110">
        <v>0.164179104477611</v>
      </c>
      <c r="AD1110">
        <v>93</v>
      </c>
      <c r="AE1110">
        <v>4</v>
      </c>
      <c r="AF1110">
        <v>23.25</v>
      </c>
      <c r="AG1110" s="3">
        <v>44746</v>
      </c>
    </row>
    <row r="1111" spans="1:34" hidden="1" x14ac:dyDescent="0.25">
      <c r="A1111" t="s">
        <v>22</v>
      </c>
      <c r="B1111" t="s">
        <v>21</v>
      </c>
      <c r="C1111" t="s">
        <v>216</v>
      </c>
      <c r="D1111" t="s">
        <v>63</v>
      </c>
      <c r="E1111">
        <v>640455</v>
      </c>
      <c r="F1111" t="s">
        <v>51</v>
      </c>
      <c r="G1111">
        <v>1.0143</v>
      </c>
      <c r="H1111">
        <v>9</v>
      </c>
      <c r="I1111" t="s">
        <v>75</v>
      </c>
      <c r="J1111" t="s">
        <v>50</v>
      </c>
      <c r="K1111">
        <v>677594</v>
      </c>
      <c r="L1111">
        <v>4.3</v>
      </c>
      <c r="M1111">
        <v>106.1</v>
      </c>
      <c r="N1111">
        <v>338</v>
      </c>
      <c r="O1111">
        <v>217</v>
      </c>
      <c r="P1111">
        <v>6.9124423963133647E-2</v>
      </c>
      <c r="Q1111">
        <v>15</v>
      </c>
      <c r="R1111">
        <v>107.68</v>
      </c>
      <c r="S1111">
        <v>81</v>
      </c>
      <c r="T1111">
        <v>49</v>
      </c>
      <c r="U1111" s="5">
        <v>0.10204081632653061</v>
      </c>
      <c r="V1111">
        <v>5</v>
      </c>
      <c r="W1111">
        <v>0.30833333333333302</v>
      </c>
      <c r="X1111">
        <v>0.133333333333333</v>
      </c>
      <c r="Y1111">
        <v>367</v>
      </c>
      <c r="Z1111">
        <v>12</v>
      </c>
      <c r="AA1111">
        <v>30.583333333333332</v>
      </c>
      <c r="AB1111">
        <v>0.31073446327683601</v>
      </c>
      <c r="AC1111">
        <v>0.14689265536723101</v>
      </c>
      <c r="AD1111">
        <v>270</v>
      </c>
      <c r="AE1111">
        <v>9</v>
      </c>
      <c r="AF1111">
        <v>30</v>
      </c>
      <c r="AG1111" s="3">
        <v>44746</v>
      </c>
      <c r="AH1111">
        <v>1</v>
      </c>
    </row>
    <row r="1112" spans="1:34" hidden="1" x14ac:dyDescent="0.25">
      <c r="A1112" t="s">
        <v>10</v>
      </c>
      <c r="B1112" t="s">
        <v>64</v>
      </c>
      <c r="C1112" t="s">
        <v>209</v>
      </c>
      <c r="D1112" t="s">
        <v>50</v>
      </c>
      <c r="E1112">
        <v>669169</v>
      </c>
      <c r="F1112" t="s">
        <v>51</v>
      </c>
      <c r="G1112">
        <v>1.0625100000000001</v>
      </c>
      <c r="H1112">
        <v>4</v>
      </c>
      <c r="I1112" t="s">
        <v>68</v>
      </c>
      <c r="J1112" t="s">
        <v>63</v>
      </c>
      <c r="K1112">
        <v>663656</v>
      </c>
      <c r="M1112">
        <v>102.1</v>
      </c>
      <c r="N1112">
        <v>304</v>
      </c>
      <c r="O1112">
        <v>217</v>
      </c>
      <c r="P1112">
        <v>7.3732718894009217E-2</v>
      </c>
      <c r="Q1112">
        <v>16</v>
      </c>
      <c r="R1112">
        <v>102.1</v>
      </c>
      <c r="S1112">
        <v>207</v>
      </c>
      <c r="T1112">
        <v>141</v>
      </c>
      <c r="U1112" s="5">
        <v>7.0921985815602842E-2</v>
      </c>
      <c r="V1112">
        <v>10</v>
      </c>
      <c r="W1112">
        <v>0.278481012658227</v>
      </c>
      <c r="X1112">
        <v>0.145569620253164</v>
      </c>
      <c r="Y1112">
        <v>224</v>
      </c>
      <c r="Z1112">
        <v>8</v>
      </c>
      <c r="AA1112">
        <v>28</v>
      </c>
      <c r="AB1112">
        <v>0.28947368421052599</v>
      </c>
      <c r="AC1112">
        <v>0.17105263157894701</v>
      </c>
      <c r="AD1112">
        <v>110</v>
      </c>
      <c r="AE1112">
        <v>7</v>
      </c>
      <c r="AF1112">
        <v>15.714285714285714</v>
      </c>
      <c r="AG1112" s="3">
        <v>44746</v>
      </c>
    </row>
    <row r="1113" spans="1:34" hidden="1" x14ac:dyDescent="0.25">
      <c r="A1113" t="s">
        <v>21</v>
      </c>
      <c r="B1113" t="s">
        <v>22</v>
      </c>
      <c r="C1113" t="s">
        <v>215</v>
      </c>
      <c r="D1113" t="s">
        <v>50</v>
      </c>
      <c r="E1113">
        <v>623167</v>
      </c>
      <c r="F1113" t="s">
        <v>51</v>
      </c>
      <c r="G1113">
        <v>1.0143</v>
      </c>
      <c r="H1113">
        <v>3</v>
      </c>
      <c r="I1113" t="s">
        <v>192</v>
      </c>
      <c r="J1113" t="s">
        <v>50</v>
      </c>
      <c r="K1113">
        <v>572228</v>
      </c>
      <c r="M1113">
        <v>104.24</v>
      </c>
      <c r="N1113">
        <v>263</v>
      </c>
      <c r="O1113">
        <v>144</v>
      </c>
      <c r="P1113">
        <v>6.9444444444444448E-2</v>
      </c>
      <c r="Q1113">
        <v>10</v>
      </c>
      <c r="R1113">
        <v>104.72</v>
      </c>
      <c r="S1113">
        <v>183</v>
      </c>
      <c r="T1113">
        <v>108</v>
      </c>
      <c r="U1113" s="5">
        <v>9.2592592592592587E-2</v>
      </c>
      <c r="V1113">
        <v>10</v>
      </c>
      <c r="W1113">
        <v>0.34375</v>
      </c>
      <c r="X1113">
        <v>0.13541666666666599</v>
      </c>
      <c r="Y1113">
        <v>387</v>
      </c>
      <c r="Z1113">
        <v>11</v>
      </c>
      <c r="AA1113">
        <v>35.18181818181818</v>
      </c>
      <c r="AB1113">
        <v>0.35882352941176399</v>
      </c>
      <c r="AC1113">
        <v>0.16470588235294101</v>
      </c>
      <c r="AD1113">
        <v>221</v>
      </c>
      <c r="AE1113">
        <v>8</v>
      </c>
      <c r="AF1113">
        <v>27.625</v>
      </c>
      <c r="AG1113" s="3">
        <v>44746</v>
      </c>
    </row>
    <row r="1114" spans="1:34" hidden="1" x14ac:dyDescent="0.25">
      <c r="A1114" t="s">
        <v>21</v>
      </c>
      <c r="B1114" t="s">
        <v>22</v>
      </c>
      <c r="C1114" t="s">
        <v>215</v>
      </c>
      <c r="D1114" t="s">
        <v>50</v>
      </c>
      <c r="E1114">
        <v>623167</v>
      </c>
      <c r="F1114" t="s">
        <v>51</v>
      </c>
      <c r="G1114">
        <v>1.0143</v>
      </c>
      <c r="H1114">
        <v>1</v>
      </c>
      <c r="I1114" t="s">
        <v>144</v>
      </c>
      <c r="J1114" t="s">
        <v>50</v>
      </c>
      <c r="K1114">
        <v>592518</v>
      </c>
      <c r="M1114">
        <v>105</v>
      </c>
      <c r="N1114">
        <v>300</v>
      </c>
      <c r="O1114">
        <v>216</v>
      </c>
      <c r="P1114">
        <v>5.5555555555555552E-2</v>
      </c>
      <c r="Q1114">
        <v>12</v>
      </c>
      <c r="R1114">
        <v>104.38</v>
      </c>
      <c r="S1114">
        <v>220</v>
      </c>
      <c r="T1114">
        <v>152</v>
      </c>
      <c r="U1114" s="5">
        <v>3.9473684210526314E-2</v>
      </c>
      <c r="V1114">
        <v>6</v>
      </c>
      <c r="W1114">
        <v>0.34375</v>
      </c>
      <c r="X1114">
        <v>0.13541666666666599</v>
      </c>
      <c r="Y1114">
        <v>387</v>
      </c>
      <c r="Z1114">
        <v>11</v>
      </c>
      <c r="AA1114">
        <v>35.18181818181818</v>
      </c>
      <c r="AB1114">
        <v>0.35882352941176399</v>
      </c>
      <c r="AC1114">
        <v>0.16470588235294101</v>
      </c>
      <c r="AD1114">
        <v>221</v>
      </c>
      <c r="AE1114">
        <v>8</v>
      </c>
      <c r="AF1114">
        <v>27.625</v>
      </c>
      <c r="AG1114" s="3">
        <v>44746</v>
      </c>
    </row>
    <row r="1115" spans="1:34" hidden="1" x14ac:dyDescent="0.25">
      <c r="A1115" t="s">
        <v>15</v>
      </c>
      <c r="B1115" t="s">
        <v>5</v>
      </c>
      <c r="C1115" t="s">
        <v>213</v>
      </c>
      <c r="D1115" t="s">
        <v>50</v>
      </c>
      <c r="E1115">
        <v>456501</v>
      </c>
      <c r="F1115" t="s">
        <v>61</v>
      </c>
      <c r="G1115">
        <v>1.02695</v>
      </c>
      <c r="H1115">
        <v>3</v>
      </c>
      <c r="I1115" t="s">
        <v>99</v>
      </c>
      <c r="J1115" t="s">
        <v>63</v>
      </c>
      <c r="K1115">
        <v>596146</v>
      </c>
      <c r="M1115">
        <v>102.72</v>
      </c>
      <c r="N1115">
        <v>294</v>
      </c>
      <c r="O1115">
        <v>205</v>
      </c>
      <c r="P1115">
        <v>4.3902439024390241E-2</v>
      </c>
      <c r="Q1115">
        <v>9</v>
      </c>
      <c r="R1115">
        <v>103.3</v>
      </c>
      <c r="S1115">
        <v>216</v>
      </c>
      <c r="T1115">
        <v>146</v>
      </c>
      <c r="U1115" s="5">
        <v>5.4794520547945202E-2</v>
      </c>
      <c r="V1115">
        <v>8</v>
      </c>
      <c r="W1115">
        <v>0.33146067415730301</v>
      </c>
      <c r="X1115">
        <v>0.14606741573033699</v>
      </c>
      <c r="Y1115">
        <v>244</v>
      </c>
      <c r="Z1115">
        <v>9</v>
      </c>
      <c r="AA1115">
        <v>27.111111111111111</v>
      </c>
      <c r="AB1115">
        <v>0.37313432835820898</v>
      </c>
      <c r="AC1115">
        <v>0.164179104477611</v>
      </c>
      <c r="AD1115">
        <v>93</v>
      </c>
      <c r="AE1115">
        <v>4</v>
      </c>
      <c r="AF1115">
        <v>23.25</v>
      </c>
      <c r="AG1115" s="3">
        <v>44746</v>
      </c>
    </row>
    <row r="1116" spans="1:34" hidden="1" x14ac:dyDescent="0.25">
      <c r="A1116" t="s">
        <v>4</v>
      </c>
      <c r="B1116" t="s">
        <v>14</v>
      </c>
      <c r="C1116" t="s">
        <v>200</v>
      </c>
      <c r="D1116" t="s">
        <v>63</v>
      </c>
      <c r="E1116">
        <v>641778</v>
      </c>
      <c r="F1116" t="s">
        <v>61</v>
      </c>
      <c r="G1116">
        <v>1.12632</v>
      </c>
      <c r="H1116">
        <v>8</v>
      </c>
      <c r="I1116" t="s">
        <v>206</v>
      </c>
      <c r="J1116" t="s">
        <v>50</v>
      </c>
      <c r="K1116">
        <v>676369</v>
      </c>
      <c r="L1116">
        <v>5.6</v>
      </c>
      <c r="M1116">
        <v>99.8</v>
      </c>
      <c r="N1116">
        <v>41</v>
      </c>
      <c r="O1116">
        <v>26</v>
      </c>
      <c r="P1116">
        <v>3.8461538461538464E-2</v>
      </c>
      <c r="Q1116">
        <v>1</v>
      </c>
      <c r="R1116">
        <v>107.38</v>
      </c>
      <c r="S1116">
        <v>16</v>
      </c>
      <c r="T1116">
        <v>8</v>
      </c>
      <c r="U1116" s="5">
        <v>0.125</v>
      </c>
      <c r="V1116">
        <v>1</v>
      </c>
      <c r="W1116">
        <v>0.282608695652173</v>
      </c>
      <c r="X1116">
        <v>0.139130434782608</v>
      </c>
      <c r="Y1116">
        <v>350</v>
      </c>
      <c r="Z1116">
        <v>17</v>
      </c>
      <c r="AA1116">
        <v>20.588235294117649</v>
      </c>
      <c r="AB1116">
        <v>0.28571428571428498</v>
      </c>
      <c r="AC1116">
        <v>0.14285714285714199</v>
      </c>
      <c r="AD1116">
        <v>302</v>
      </c>
      <c r="AE1116">
        <v>15</v>
      </c>
      <c r="AF1116">
        <v>20.133333333333333</v>
      </c>
      <c r="AG1116" s="3">
        <v>44746</v>
      </c>
      <c r="AH1116">
        <v>1</v>
      </c>
    </row>
    <row r="1117" spans="1:34" hidden="1" x14ac:dyDescent="0.25">
      <c r="A1117" t="s">
        <v>24</v>
      </c>
      <c r="B1117" t="s">
        <v>1</v>
      </c>
      <c r="C1117" t="s">
        <v>217</v>
      </c>
      <c r="D1117" t="s">
        <v>50</v>
      </c>
      <c r="E1117">
        <v>657140</v>
      </c>
      <c r="F1117" t="s">
        <v>61</v>
      </c>
      <c r="G1117">
        <v>0.97888000000000008</v>
      </c>
      <c r="H1117">
        <v>4</v>
      </c>
      <c r="I1117" t="s">
        <v>218</v>
      </c>
      <c r="J1117" t="s">
        <v>63</v>
      </c>
      <c r="K1117">
        <v>669357</v>
      </c>
      <c r="M1117">
        <v>102.4</v>
      </c>
      <c r="N1117">
        <v>145</v>
      </c>
      <c r="O1117">
        <v>86</v>
      </c>
      <c r="P1117">
        <v>8.1395348837209308E-2</v>
      </c>
      <c r="Q1117">
        <v>7</v>
      </c>
      <c r="R1117">
        <v>102.7</v>
      </c>
      <c r="S1117">
        <v>134</v>
      </c>
      <c r="T1117">
        <v>81</v>
      </c>
      <c r="U1117" s="5">
        <v>8.6419753086419748E-2</v>
      </c>
      <c r="V1117">
        <v>7</v>
      </c>
      <c r="W1117">
        <v>0.208661417322834</v>
      </c>
      <c r="X1117">
        <v>9.8425196850393706E-2</v>
      </c>
      <c r="Y1117">
        <v>391</v>
      </c>
      <c r="Z1117">
        <v>6</v>
      </c>
      <c r="AA1117">
        <v>65.166666666666671</v>
      </c>
      <c r="AB1117">
        <v>0.25409836065573699</v>
      </c>
      <c r="AC1117">
        <v>0.12295081967213101</v>
      </c>
      <c r="AD1117">
        <v>194</v>
      </c>
      <c r="AE1117">
        <v>2</v>
      </c>
      <c r="AF1117">
        <v>97</v>
      </c>
      <c r="AG1117" s="3">
        <v>44746</v>
      </c>
    </row>
    <row r="1118" spans="1:34" hidden="1" x14ac:dyDescent="0.25">
      <c r="A1118" t="s">
        <v>4</v>
      </c>
      <c r="B1118" t="s">
        <v>14</v>
      </c>
      <c r="C1118" t="s">
        <v>200</v>
      </c>
      <c r="D1118" t="s">
        <v>63</v>
      </c>
      <c r="E1118">
        <v>641778</v>
      </c>
      <c r="F1118" t="s">
        <v>61</v>
      </c>
      <c r="G1118">
        <v>1.12632</v>
      </c>
      <c r="H1118">
        <v>6</v>
      </c>
      <c r="I1118" t="s">
        <v>205</v>
      </c>
      <c r="J1118" t="s">
        <v>50</v>
      </c>
      <c r="K1118">
        <v>621550</v>
      </c>
      <c r="M1118">
        <v>104.8</v>
      </c>
      <c r="N1118">
        <v>314</v>
      </c>
      <c r="O1118">
        <v>173</v>
      </c>
      <c r="P1118">
        <v>9.8265895953757232E-2</v>
      </c>
      <c r="Q1118">
        <v>17</v>
      </c>
      <c r="R1118">
        <v>105.8</v>
      </c>
      <c r="S1118">
        <v>84</v>
      </c>
      <c r="T1118">
        <v>48</v>
      </c>
      <c r="U1118" s="5">
        <v>0.10416666666666667</v>
      </c>
      <c r="V1118">
        <v>5</v>
      </c>
      <c r="W1118">
        <v>0.282608695652173</v>
      </c>
      <c r="X1118">
        <v>0.139130434782608</v>
      </c>
      <c r="Y1118">
        <v>350</v>
      </c>
      <c r="Z1118">
        <v>17</v>
      </c>
      <c r="AA1118">
        <v>20.588235294117649</v>
      </c>
      <c r="AB1118">
        <v>0.28571428571428498</v>
      </c>
      <c r="AC1118">
        <v>0.14285714285714199</v>
      </c>
      <c r="AD1118">
        <v>302</v>
      </c>
      <c r="AE1118">
        <v>15</v>
      </c>
      <c r="AF1118">
        <v>20.133333333333333</v>
      </c>
      <c r="AG1118" s="3">
        <v>44746</v>
      </c>
    </row>
    <row r="1119" spans="1:34" hidden="1" x14ac:dyDescent="0.25">
      <c r="A1119" t="s">
        <v>16</v>
      </c>
      <c r="B1119" t="s">
        <v>6</v>
      </c>
      <c r="C1119" t="s">
        <v>214</v>
      </c>
      <c r="D1119" t="s">
        <v>50</v>
      </c>
      <c r="E1119">
        <v>668881</v>
      </c>
      <c r="F1119" t="s">
        <v>61</v>
      </c>
      <c r="G1119">
        <v>1.3012999999999999</v>
      </c>
      <c r="H1119">
        <v>3</v>
      </c>
      <c r="I1119" t="s">
        <v>156</v>
      </c>
      <c r="J1119" t="s">
        <v>50</v>
      </c>
      <c r="K1119">
        <v>624413</v>
      </c>
      <c r="M1119">
        <v>104.66</v>
      </c>
      <c r="N1119">
        <v>335</v>
      </c>
      <c r="O1119">
        <v>233</v>
      </c>
      <c r="P1119">
        <v>9.4420600858369105E-2</v>
      </c>
      <c r="Q1119">
        <v>22</v>
      </c>
      <c r="R1119">
        <v>105.58</v>
      </c>
      <c r="S1119">
        <v>248</v>
      </c>
      <c r="T1119">
        <v>175</v>
      </c>
      <c r="U1119" s="5">
        <v>9.7142857142857142E-2</v>
      </c>
      <c r="V1119">
        <v>17</v>
      </c>
      <c r="W1119">
        <v>0.41232227488151602</v>
      </c>
      <c r="X1119">
        <v>0.15639810426540199</v>
      </c>
      <c r="Y1119">
        <v>347</v>
      </c>
      <c r="Z1119">
        <v>22</v>
      </c>
      <c r="AA1119">
        <v>15.772727272727273</v>
      </c>
      <c r="AB1119">
        <v>0.41228070175438503</v>
      </c>
      <c r="AC1119">
        <v>0.18421052631578899</v>
      </c>
      <c r="AD1119">
        <v>177</v>
      </c>
      <c r="AE1119">
        <v>13</v>
      </c>
      <c r="AF1119">
        <v>13.615384615384615</v>
      </c>
      <c r="AG1119" s="3">
        <v>44746</v>
      </c>
    </row>
    <row r="1120" spans="1:34" hidden="1" x14ac:dyDescent="0.25">
      <c r="A1120" t="s">
        <v>2</v>
      </c>
      <c r="B1120" t="s">
        <v>26</v>
      </c>
      <c r="C1120" t="s">
        <v>198</v>
      </c>
      <c r="D1120" t="s">
        <v>50</v>
      </c>
      <c r="E1120">
        <v>641540</v>
      </c>
      <c r="F1120" t="s">
        <v>51</v>
      </c>
      <c r="G1120">
        <v>1.1399999999999999</v>
      </c>
      <c r="H1120">
        <v>4</v>
      </c>
      <c r="I1120" t="s">
        <v>199</v>
      </c>
      <c r="J1120" t="s">
        <v>50</v>
      </c>
      <c r="K1120">
        <v>663624</v>
      </c>
      <c r="M1120">
        <v>104.52</v>
      </c>
      <c r="N1120">
        <v>292</v>
      </c>
      <c r="O1120">
        <v>203</v>
      </c>
      <c r="P1120">
        <v>6.8965517241379309E-2</v>
      </c>
      <c r="Q1120">
        <v>14</v>
      </c>
      <c r="R1120">
        <v>104.4</v>
      </c>
      <c r="S1120">
        <v>219</v>
      </c>
      <c r="T1120">
        <v>148</v>
      </c>
      <c r="U1120" s="5">
        <v>7.4324324324324328E-2</v>
      </c>
      <c r="V1120">
        <v>11</v>
      </c>
      <c r="W1120">
        <v>0.21352313167259701</v>
      </c>
      <c r="X1120">
        <v>9.9644128113879002E-2</v>
      </c>
      <c r="Y1120">
        <v>405</v>
      </c>
      <c r="Z1120">
        <v>10</v>
      </c>
      <c r="AA1120">
        <v>40.5</v>
      </c>
      <c r="AB1120">
        <v>0.22463768115942001</v>
      </c>
      <c r="AC1120">
        <v>0.123188405797101</v>
      </c>
      <c r="AD1120">
        <v>197</v>
      </c>
      <c r="AE1120">
        <v>3</v>
      </c>
      <c r="AF1120">
        <v>65.666666666666671</v>
      </c>
      <c r="AG1120" s="3">
        <v>44746</v>
      </c>
    </row>
    <row r="1121" spans="1:34" hidden="1" x14ac:dyDescent="0.25">
      <c r="A1121" t="s">
        <v>4</v>
      </c>
      <c r="B1121" t="s">
        <v>14</v>
      </c>
      <c r="C1121" t="s">
        <v>200</v>
      </c>
      <c r="D1121" t="s">
        <v>63</v>
      </c>
      <c r="E1121">
        <v>641778</v>
      </c>
      <c r="F1121" t="s">
        <v>61</v>
      </c>
      <c r="G1121">
        <v>1.12632</v>
      </c>
      <c r="H1121">
        <v>4</v>
      </c>
      <c r="I1121" t="s">
        <v>204</v>
      </c>
      <c r="J1121" t="s">
        <v>50</v>
      </c>
      <c r="K1121">
        <v>673548</v>
      </c>
      <c r="L1121">
        <v>3.9</v>
      </c>
      <c r="M1121">
        <v>102.56</v>
      </c>
      <c r="N1121">
        <v>170</v>
      </c>
      <c r="O1121">
        <v>101</v>
      </c>
      <c r="P1121">
        <v>5.9405940594059403E-2</v>
      </c>
      <c r="Q1121">
        <v>6</v>
      </c>
      <c r="R1121">
        <v>102.72</v>
      </c>
      <c r="S1121">
        <v>51</v>
      </c>
      <c r="T1121">
        <v>37</v>
      </c>
      <c r="U1121" s="5">
        <v>8.1081081081081086E-2</v>
      </c>
      <c r="V1121">
        <v>3</v>
      </c>
      <c r="W1121">
        <v>0.282608695652173</v>
      </c>
      <c r="X1121">
        <v>0.139130434782608</v>
      </c>
      <c r="Y1121">
        <v>350</v>
      </c>
      <c r="Z1121">
        <v>17</v>
      </c>
      <c r="AA1121">
        <v>20.588235294117649</v>
      </c>
      <c r="AB1121">
        <v>0.28571428571428498</v>
      </c>
      <c r="AC1121">
        <v>0.14285714285714199</v>
      </c>
      <c r="AD1121">
        <v>302</v>
      </c>
      <c r="AE1121">
        <v>15</v>
      </c>
      <c r="AF1121">
        <v>20.133333333333333</v>
      </c>
      <c r="AG1121" s="3">
        <v>44746</v>
      </c>
      <c r="AH1121">
        <v>1</v>
      </c>
    </row>
    <row r="1122" spans="1:34" hidden="1" x14ac:dyDescent="0.25">
      <c r="A1122" t="s">
        <v>12</v>
      </c>
      <c r="B1122" t="s">
        <v>8</v>
      </c>
      <c r="C1122" t="s">
        <v>210</v>
      </c>
      <c r="D1122" t="s">
        <v>63</v>
      </c>
      <c r="E1122">
        <v>607536</v>
      </c>
      <c r="F1122" t="s">
        <v>51</v>
      </c>
      <c r="G1122">
        <v>1.1412</v>
      </c>
      <c r="H1122">
        <v>1</v>
      </c>
      <c r="I1122" t="s">
        <v>93</v>
      </c>
      <c r="J1122" t="s">
        <v>50</v>
      </c>
      <c r="K1122">
        <v>607208</v>
      </c>
      <c r="M1122">
        <v>102.7</v>
      </c>
      <c r="N1122">
        <v>352</v>
      </c>
      <c r="O1122">
        <v>254</v>
      </c>
      <c r="P1122">
        <v>4.3307086614173228E-2</v>
      </c>
      <c r="Q1122">
        <v>11</v>
      </c>
      <c r="R1122">
        <v>102.9</v>
      </c>
      <c r="S1122">
        <v>100</v>
      </c>
      <c r="T1122">
        <v>71</v>
      </c>
      <c r="U1122" s="5">
        <v>4.2253521126760563E-2</v>
      </c>
      <c r="V1122">
        <v>3</v>
      </c>
      <c r="W1122">
        <v>0.26245847176079701</v>
      </c>
      <c r="X1122">
        <v>0.12624584717607901</v>
      </c>
      <c r="Y1122">
        <v>400</v>
      </c>
      <c r="Z1122">
        <v>10</v>
      </c>
      <c r="AA1122">
        <v>40</v>
      </c>
      <c r="AB1122">
        <v>0.246753246753246</v>
      </c>
      <c r="AC1122">
        <v>0.112554112554112</v>
      </c>
      <c r="AD1122">
        <v>299</v>
      </c>
      <c r="AE1122">
        <v>5</v>
      </c>
      <c r="AF1122">
        <v>59.8</v>
      </c>
      <c r="AG1122" s="3">
        <v>44746</v>
      </c>
    </row>
    <row r="1123" spans="1:34" hidden="1" x14ac:dyDescent="0.25">
      <c r="A1123" t="s">
        <v>4</v>
      </c>
      <c r="B1123" t="s">
        <v>14</v>
      </c>
      <c r="C1123" t="s">
        <v>200</v>
      </c>
      <c r="D1123" t="s">
        <v>63</v>
      </c>
      <c r="E1123">
        <v>641778</v>
      </c>
      <c r="F1123" t="s">
        <v>61</v>
      </c>
      <c r="G1123">
        <v>1.12632</v>
      </c>
      <c r="H1123">
        <v>2</v>
      </c>
      <c r="I1123" t="s">
        <v>202</v>
      </c>
      <c r="J1123" t="s">
        <v>50</v>
      </c>
      <c r="K1123">
        <v>575929</v>
      </c>
      <c r="M1123">
        <v>104.3</v>
      </c>
      <c r="N1123">
        <v>309</v>
      </c>
      <c r="O1123">
        <v>195</v>
      </c>
      <c r="P1123">
        <v>6.6666666666666666E-2</v>
      </c>
      <c r="Q1123">
        <v>13</v>
      </c>
      <c r="R1123">
        <v>106.94</v>
      </c>
      <c r="S1123">
        <v>77</v>
      </c>
      <c r="T1123">
        <v>48</v>
      </c>
      <c r="U1123" s="5">
        <v>0.14583333333333334</v>
      </c>
      <c r="V1123">
        <v>7</v>
      </c>
      <c r="W1123">
        <v>0.282608695652173</v>
      </c>
      <c r="X1123">
        <v>0.139130434782608</v>
      </c>
      <c r="Y1123">
        <v>350</v>
      </c>
      <c r="Z1123">
        <v>17</v>
      </c>
      <c r="AA1123">
        <v>20.588235294117649</v>
      </c>
      <c r="AB1123">
        <v>0.28571428571428498</v>
      </c>
      <c r="AC1123">
        <v>0.14285714285714199</v>
      </c>
      <c r="AD1123">
        <v>302</v>
      </c>
      <c r="AE1123">
        <v>15</v>
      </c>
      <c r="AF1123">
        <v>20.133333333333333</v>
      </c>
      <c r="AG1123" s="3">
        <v>44746</v>
      </c>
    </row>
    <row r="1124" spans="1:34" hidden="1" x14ac:dyDescent="0.25">
      <c r="A1124" t="s">
        <v>10</v>
      </c>
      <c r="B1124" t="s">
        <v>64</v>
      </c>
      <c r="C1124" t="s">
        <v>209</v>
      </c>
      <c r="D1124" t="s">
        <v>50</v>
      </c>
      <c r="E1124">
        <v>669169</v>
      </c>
      <c r="F1124" t="s">
        <v>51</v>
      </c>
      <c r="G1124">
        <v>1.0625100000000001</v>
      </c>
      <c r="H1124">
        <v>2</v>
      </c>
      <c r="I1124" t="s">
        <v>67</v>
      </c>
      <c r="J1124" t="s">
        <v>63</v>
      </c>
      <c r="K1124">
        <v>670541</v>
      </c>
      <c r="L1124">
        <v>2.5499999999999998</v>
      </c>
      <c r="M1124">
        <v>106.56</v>
      </c>
      <c r="N1124">
        <v>295</v>
      </c>
      <c r="O1124">
        <v>203</v>
      </c>
      <c r="P1124">
        <v>0.12315270935960591</v>
      </c>
      <c r="Q1124">
        <v>25</v>
      </c>
      <c r="R1124">
        <v>106.86</v>
      </c>
      <c r="S1124">
        <v>194</v>
      </c>
      <c r="T1124">
        <v>140</v>
      </c>
      <c r="U1124" s="5">
        <v>0.15</v>
      </c>
      <c r="V1124">
        <v>21</v>
      </c>
      <c r="W1124">
        <v>0.278481012658227</v>
      </c>
      <c r="X1124">
        <v>0.145569620253164</v>
      </c>
      <c r="Y1124">
        <v>224</v>
      </c>
      <c r="Z1124">
        <v>8</v>
      </c>
      <c r="AA1124">
        <v>28</v>
      </c>
      <c r="AB1124">
        <v>0.28947368421052599</v>
      </c>
      <c r="AC1124">
        <v>0.17105263157894701</v>
      </c>
      <c r="AD1124">
        <v>110</v>
      </c>
      <c r="AE1124">
        <v>7</v>
      </c>
      <c r="AF1124">
        <v>15.714285714285714</v>
      </c>
      <c r="AG1124" s="3">
        <v>44746</v>
      </c>
      <c r="AH1124">
        <v>1</v>
      </c>
    </row>
    <row r="1125" spans="1:34" hidden="1" x14ac:dyDescent="0.25">
      <c r="A1125" t="s">
        <v>26</v>
      </c>
      <c r="B1125" t="s">
        <v>2</v>
      </c>
      <c r="C1125" t="s">
        <v>185</v>
      </c>
      <c r="D1125" t="s">
        <v>50</v>
      </c>
      <c r="E1125">
        <v>608723</v>
      </c>
      <c r="F1125" t="s">
        <v>61</v>
      </c>
      <c r="G1125">
        <v>1.3475999999999999</v>
      </c>
      <c r="H1125">
        <v>4</v>
      </c>
      <c r="I1125" t="s">
        <v>197</v>
      </c>
      <c r="J1125" t="s">
        <v>50</v>
      </c>
      <c r="K1125">
        <v>666969</v>
      </c>
      <c r="M1125">
        <v>103.4</v>
      </c>
      <c r="N1125">
        <v>327</v>
      </c>
      <c r="O1125">
        <v>220</v>
      </c>
      <c r="P1125">
        <v>6.8181818181818177E-2</v>
      </c>
      <c r="Q1125">
        <v>15</v>
      </c>
      <c r="R1125">
        <v>103.16</v>
      </c>
      <c r="S1125">
        <v>240</v>
      </c>
      <c r="T1125">
        <v>165</v>
      </c>
      <c r="U1125" s="5">
        <v>6.6666666666666666E-2</v>
      </c>
      <c r="V1125">
        <v>11</v>
      </c>
      <c r="W1125">
        <v>0.256198347107438</v>
      </c>
      <c r="X1125">
        <v>0.14876033057851201</v>
      </c>
      <c r="Y1125">
        <v>166</v>
      </c>
      <c r="Z1125">
        <v>5</v>
      </c>
      <c r="AA1125">
        <v>33.200000000000003</v>
      </c>
      <c r="AB1125">
        <v>0.25925925925925902</v>
      </c>
      <c r="AC1125">
        <v>0.12962962962962901</v>
      </c>
      <c r="AD1125">
        <v>77</v>
      </c>
      <c r="AE1125">
        <v>3</v>
      </c>
      <c r="AF1125">
        <v>25.666666666666668</v>
      </c>
      <c r="AG1125" s="3">
        <v>44747</v>
      </c>
    </row>
    <row r="1126" spans="1:34" hidden="1" x14ac:dyDescent="0.25">
      <c r="A1126" t="s">
        <v>2</v>
      </c>
      <c r="B1126" t="s">
        <v>26</v>
      </c>
      <c r="C1126" t="s">
        <v>171</v>
      </c>
      <c r="D1126" t="s">
        <v>50</v>
      </c>
      <c r="E1126">
        <v>675921</v>
      </c>
      <c r="F1126" t="s">
        <v>51</v>
      </c>
      <c r="G1126">
        <v>1.2465300000000001</v>
      </c>
      <c r="H1126">
        <v>3</v>
      </c>
      <c r="I1126" t="s">
        <v>122</v>
      </c>
      <c r="J1126" t="s">
        <v>38</v>
      </c>
      <c r="K1126">
        <v>623993</v>
      </c>
      <c r="M1126">
        <v>101.9</v>
      </c>
      <c r="N1126">
        <v>316</v>
      </c>
      <c r="O1126">
        <v>218</v>
      </c>
      <c r="P1126">
        <v>6.8807339449541288E-2</v>
      </c>
      <c r="Q1126">
        <v>15</v>
      </c>
      <c r="R1126">
        <v>102.6</v>
      </c>
      <c r="S1126">
        <v>220</v>
      </c>
      <c r="T1126">
        <v>154</v>
      </c>
      <c r="U1126" s="5">
        <v>7.1428571428571425E-2</v>
      </c>
      <c r="V1126">
        <v>11</v>
      </c>
      <c r="W1126">
        <v>0.27272727272727199</v>
      </c>
      <c r="X1126">
        <v>0.18181818181818099</v>
      </c>
      <c r="Y1126">
        <v>51</v>
      </c>
      <c r="Z1126">
        <v>6</v>
      </c>
      <c r="AA1126">
        <v>8.5</v>
      </c>
      <c r="AB1126">
        <v>0.33333333333333298</v>
      </c>
      <c r="AC1126">
        <v>0.16666666666666599</v>
      </c>
      <c r="AD1126">
        <v>17</v>
      </c>
      <c r="AE1126">
        <v>0</v>
      </c>
      <c r="AF1126">
        <v>0</v>
      </c>
      <c r="AG1126" s="3">
        <v>44747</v>
      </c>
    </row>
    <row r="1127" spans="1:34" hidden="1" x14ac:dyDescent="0.25">
      <c r="A1127" t="s">
        <v>20</v>
      </c>
      <c r="B1127" t="s">
        <v>17</v>
      </c>
      <c r="C1127" t="s">
        <v>189</v>
      </c>
      <c r="D1127" t="s">
        <v>50</v>
      </c>
      <c r="E1127">
        <v>592791</v>
      </c>
      <c r="F1127" t="s">
        <v>51</v>
      </c>
      <c r="G1127">
        <v>0.97184999999999999</v>
      </c>
      <c r="H1127">
        <v>7</v>
      </c>
      <c r="I1127" t="s">
        <v>191</v>
      </c>
      <c r="J1127" t="s">
        <v>63</v>
      </c>
      <c r="K1127">
        <v>592325</v>
      </c>
      <c r="M1127">
        <v>102.1</v>
      </c>
      <c r="N1127">
        <v>163</v>
      </c>
      <c r="O1127">
        <v>105</v>
      </c>
      <c r="P1127">
        <v>2.8571428571428571E-2</v>
      </c>
      <c r="Q1127">
        <v>3</v>
      </c>
      <c r="R1127">
        <v>102.4</v>
      </c>
      <c r="S1127">
        <v>129</v>
      </c>
      <c r="T1127">
        <v>82</v>
      </c>
      <c r="U1127" s="5">
        <v>3.6585365853658534E-2</v>
      </c>
      <c r="V1127">
        <v>3</v>
      </c>
      <c r="W1127">
        <v>0.23214285714285701</v>
      </c>
      <c r="X1127">
        <v>9.6428571428571405E-2</v>
      </c>
      <c r="Y1127">
        <v>370</v>
      </c>
      <c r="Z1127">
        <v>10</v>
      </c>
      <c r="AA1127">
        <v>37</v>
      </c>
      <c r="AB1127">
        <v>0.24545454545454501</v>
      </c>
      <c r="AC1127">
        <v>0.1</v>
      </c>
      <c r="AD1127">
        <v>150</v>
      </c>
      <c r="AE1127">
        <v>6</v>
      </c>
      <c r="AF1127">
        <v>25</v>
      </c>
      <c r="AG1127" s="3">
        <v>44747</v>
      </c>
    </row>
    <row r="1128" spans="1:34" hidden="1" x14ac:dyDescent="0.25">
      <c r="A1128" t="s">
        <v>3</v>
      </c>
      <c r="B1128" t="s">
        <v>25</v>
      </c>
      <c r="C1128" t="s">
        <v>78</v>
      </c>
      <c r="D1128" t="s">
        <v>63</v>
      </c>
      <c r="E1128">
        <v>605488</v>
      </c>
      <c r="F1128" t="s">
        <v>51</v>
      </c>
      <c r="G1128">
        <v>0.97216000000000002</v>
      </c>
      <c r="H1128">
        <v>9</v>
      </c>
      <c r="I1128" t="s">
        <v>174</v>
      </c>
      <c r="J1128" t="s">
        <v>50</v>
      </c>
      <c r="K1128">
        <v>666915</v>
      </c>
      <c r="M1128">
        <v>101.58</v>
      </c>
      <c r="N1128">
        <v>221</v>
      </c>
      <c r="O1128">
        <v>133</v>
      </c>
      <c r="P1128">
        <v>3.7593984962406013E-2</v>
      </c>
      <c r="Q1128">
        <v>5</v>
      </c>
      <c r="R1128">
        <v>102.4</v>
      </c>
      <c r="S1128">
        <v>69</v>
      </c>
      <c r="T1128">
        <v>36</v>
      </c>
      <c r="U1128" s="5">
        <v>5.5555555555555552E-2</v>
      </c>
      <c r="V1128">
        <v>2</v>
      </c>
      <c r="W1128">
        <v>0.27544910179640703</v>
      </c>
      <c r="X1128">
        <v>0.149700598802395</v>
      </c>
      <c r="Y1128">
        <v>253</v>
      </c>
      <c r="Z1128">
        <v>10</v>
      </c>
      <c r="AA1128">
        <v>25.3</v>
      </c>
      <c r="AB1128">
        <v>0.26016260162601601</v>
      </c>
      <c r="AC1128">
        <v>0.13008130081300801</v>
      </c>
      <c r="AD1128">
        <v>186</v>
      </c>
      <c r="AE1128">
        <v>6</v>
      </c>
      <c r="AF1128">
        <v>31</v>
      </c>
      <c r="AG1128" s="3">
        <v>44747</v>
      </c>
    </row>
    <row r="1129" spans="1:34" hidden="1" x14ac:dyDescent="0.25">
      <c r="A1129" t="s">
        <v>64</v>
      </c>
      <c r="B1129" t="s">
        <v>10</v>
      </c>
      <c r="C1129" t="s">
        <v>65</v>
      </c>
      <c r="D1129" t="s">
        <v>50</v>
      </c>
      <c r="E1129">
        <v>677651</v>
      </c>
      <c r="F1129" t="s">
        <v>61</v>
      </c>
      <c r="G1129">
        <v>1.11216</v>
      </c>
      <c r="H1129">
        <v>3</v>
      </c>
      <c r="I1129" t="s">
        <v>70</v>
      </c>
      <c r="J1129" t="s">
        <v>50</v>
      </c>
      <c r="K1129">
        <v>677951</v>
      </c>
      <c r="L1129">
        <v>4.8</v>
      </c>
      <c r="M1129">
        <v>104.34</v>
      </c>
      <c r="N1129">
        <v>321</v>
      </c>
      <c r="O1129">
        <v>221</v>
      </c>
      <c r="P1129">
        <v>5.4298642533936653E-2</v>
      </c>
      <c r="Q1129">
        <v>12</v>
      </c>
      <c r="R1129">
        <v>104.4</v>
      </c>
      <c r="S1129">
        <v>237</v>
      </c>
      <c r="T1129">
        <v>164</v>
      </c>
      <c r="U1129" s="5">
        <v>5.4878048780487805E-2</v>
      </c>
      <c r="V1129">
        <v>9</v>
      </c>
      <c r="W1129">
        <v>0.324561403508771</v>
      </c>
      <c r="X1129">
        <v>0.175438596491228</v>
      </c>
      <c r="Y1129">
        <v>338</v>
      </c>
      <c r="Z1129">
        <v>15</v>
      </c>
      <c r="AA1129">
        <v>22.533333333333335</v>
      </c>
      <c r="AB1129">
        <v>0.33064516129032201</v>
      </c>
      <c r="AC1129">
        <v>0.19354838709677399</v>
      </c>
      <c r="AD1129">
        <v>181</v>
      </c>
      <c r="AE1129">
        <v>8</v>
      </c>
      <c r="AF1129">
        <v>22.625</v>
      </c>
      <c r="AG1129" s="3">
        <v>44747</v>
      </c>
      <c r="AH1129">
        <v>1</v>
      </c>
    </row>
    <row r="1130" spans="1:34" hidden="1" x14ac:dyDescent="0.25">
      <c r="A1130" t="s">
        <v>15</v>
      </c>
      <c r="B1130" t="s">
        <v>5</v>
      </c>
      <c r="C1130" t="s">
        <v>183</v>
      </c>
      <c r="D1130" t="s">
        <v>50</v>
      </c>
      <c r="E1130">
        <v>656629</v>
      </c>
      <c r="F1130" t="s">
        <v>61</v>
      </c>
      <c r="G1130">
        <v>1.0964800000000001</v>
      </c>
      <c r="H1130">
        <v>2</v>
      </c>
      <c r="I1130" t="s">
        <v>184</v>
      </c>
      <c r="J1130" t="s">
        <v>50</v>
      </c>
      <c r="K1130">
        <v>621439</v>
      </c>
      <c r="M1130">
        <v>105.68</v>
      </c>
      <c r="N1130">
        <v>261</v>
      </c>
      <c r="O1130">
        <v>162</v>
      </c>
      <c r="P1130">
        <v>0.13580246913580246</v>
      </c>
      <c r="Q1130">
        <v>22</v>
      </c>
      <c r="R1130">
        <v>104.1</v>
      </c>
      <c r="S1130">
        <v>194</v>
      </c>
      <c r="T1130">
        <v>121</v>
      </c>
      <c r="U1130" s="5">
        <v>0.12396694214876033</v>
      </c>
      <c r="V1130">
        <v>15</v>
      </c>
      <c r="W1130">
        <v>0.39378238341968902</v>
      </c>
      <c r="X1130">
        <v>0.181347150259067</v>
      </c>
      <c r="Y1130">
        <v>298</v>
      </c>
      <c r="Z1130">
        <v>9</v>
      </c>
      <c r="AA1130">
        <v>33.111111111111114</v>
      </c>
      <c r="AB1130">
        <v>0.32773109243697401</v>
      </c>
      <c r="AC1130">
        <v>0.15126050420168</v>
      </c>
      <c r="AD1130">
        <v>169</v>
      </c>
      <c r="AE1130">
        <v>4</v>
      </c>
      <c r="AF1130">
        <v>42.25</v>
      </c>
      <c r="AG1130" s="3">
        <v>44747</v>
      </c>
    </row>
    <row r="1131" spans="1:34" hidden="1" x14ac:dyDescent="0.25">
      <c r="A1131" t="s">
        <v>22</v>
      </c>
      <c r="B1131" t="s">
        <v>21</v>
      </c>
      <c r="C1131" t="s">
        <v>194</v>
      </c>
      <c r="D1131" t="s">
        <v>50</v>
      </c>
      <c r="E1131">
        <v>605182</v>
      </c>
      <c r="F1131" t="s">
        <v>61</v>
      </c>
      <c r="G1131">
        <v>0.95219999999999994</v>
      </c>
      <c r="H1131">
        <v>5</v>
      </c>
      <c r="I1131" t="s">
        <v>77</v>
      </c>
      <c r="J1131" t="s">
        <v>38</v>
      </c>
      <c r="K1131">
        <v>663728</v>
      </c>
      <c r="M1131">
        <v>102.8</v>
      </c>
      <c r="N1131">
        <v>184</v>
      </c>
      <c r="O1131">
        <v>111</v>
      </c>
      <c r="P1131">
        <v>9.0090090090090086E-2</v>
      </c>
      <c r="Q1131">
        <v>10</v>
      </c>
      <c r="R1131">
        <v>103.24</v>
      </c>
      <c r="S1131">
        <v>133</v>
      </c>
      <c r="T1131">
        <v>84</v>
      </c>
      <c r="U1131" s="5">
        <v>9.5238095238095233E-2</v>
      </c>
      <c r="V1131">
        <v>8</v>
      </c>
      <c r="W1131">
        <v>0.31632653061224397</v>
      </c>
      <c r="X1131">
        <v>0.10204081632653</v>
      </c>
      <c r="Y1131">
        <v>147</v>
      </c>
      <c r="Z1131">
        <v>4</v>
      </c>
      <c r="AA1131">
        <v>36.75</v>
      </c>
      <c r="AB1131">
        <v>0.338983050847457</v>
      </c>
      <c r="AC1131">
        <v>0.11864406779661001</v>
      </c>
      <c r="AD1131">
        <v>86</v>
      </c>
      <c r="AE1131">
        <v>4</v>
      </c>
      <c r="AF1131">
        <v>21.5</v>
      </c>
      <c r="AG1131" s="3">
        <v>44747</v>
      </c>
    </row>
    <row r="1132" spans="1:34" hidden="1" x14ac:dyDescent="0.25">
      <c r="A1132" t="s">
        <v>15</v>
      </c>
      <c r="B1132" t="s">
        <v>5</v>
      </c>
      <c r="C1132" t="s">
        <v>183</v>
      </c>
      <c r="D1132" t="s">
        <v>50</v>
      </c>
      <c r="E1132">
        <v>656629</v>
      </c>
      <c r="F1132" t="s">
        <v>61</v>
      </c>
      <c r="G1132">
        <v>1.0964800000000001</v>
      </c>
      <c r="H1132">
        <v>3</v>
      </c>
      <c r="I1132" t="s">
        <v>97</v>
      </c>
      <c r="J1132" t="s">
        <v>50</v>
      </c>
      <c r="K1132">
        <v>621043</v>
      </c>
      <c r="M1132">
        <v>103.9</v>
      </c>
      <c r="N1132">
        <v>265</v>
      </c>
      <c r="O1132">
        <v>176</v>
      </c>
      <c r="P1132">
        <v>5.113636363636364E-2</v>
      </c>
      <c r="Q1132">
        <v>9</v>
      </c>
      <c r="R1132">
        <v>103.4</v>
      </c>
      <c r="S1132">
        <v>193</v>
      </c>
      <c r="T1132">
        <v>132</v>
      </c>
      <c r="U1132" s="5">
        <v>6.0606060606060608E-2</v>
      </c>
      <c r="V1132">
        <v>8</v>
      </c>
      <c r="W1132">
        <v>0.39378238341968902</v>
      </c>
      <c r="X1132">
        <v>0.181347150259067</v>
      </c>
      <c r="Y1132">
        <v>298</v>
      </c>
      <c r="Z1132">
        <v>9</v>
      </c>
      <c r="AA1132">
        <v>33.111111111111114</v>
      </c>
      <c r="AB1132">
        <v>0.32773109243697401</v>
      </c>
      <c r="AC1132">
        <v>0.15126050420168</v>
      </c>
      <c r="AD1132">
        <v>169</v>
      </c>
      <c r="AE1132">
        <v>4</v>
      </c>
      <c r="AF1132">
        <v>42.25</v>
      </c>
      <c r="AG1132" s="3">
        <v>44747</v>
      </c>
    </row>
    <row r="1133" spans="1:34" hidden="1" x14ac:dyDescent="0.25">
      <c r="A1133" t="s">
        <v>3</v>
      </c>
      <c r="B1133" t="s">
        <v>25</v>
      </c>
      <c r="C1133" t="s">
        <v>78</v>
      </c>
      <c r="D1133" t="s">
        <v>63</v>
      </c>
      <c r="E1133">
        <v>605488</v>
      </c>
      <c r="F1133" t="s">
        <v>51</v>
      </c>
      <c r="G1133">
        <v>0.97216000000000002</v>
      </c>
      <c r="H1133">
        <v>8</v>
      </c>
      <c r="I1133" t="s">
        <v>173</v>
      </c>
      <c r="J1133" t="s">
        <v>50</v>
      </c>
      <c r="K1133">
        <v>624414</v>
      </c>
      <c r="M1133">
        <v>103.1</v>
      </c>
      <c r="N1133">
        <v>120</v>
      </c>
      <c r="O1133">
        <v>93</v>
      </c>
      <c r="P1133">
        <v>4.3010752688172046E-2</v>
      </c>
      <c r="Q1133">
        <v>4</v>
      </c>
      <c r="R1133">
        <v>104.22</v>
      </c>
      <c r="S1133">
        <v>47</v>
      </c>
      <c r="T1133">
        <v>35</v>
      </c>
      <c r="U1133" s="5">
        <v>2.8571428571428571E-2</v>
      </c>
      <c r="V1133">
        <v>1</v>
      </c>
      <c r="W1133">
        <v>0.27544910179640703</v>
      </c>
      <c r="X1133">
        <v>0.149700598802395</v>
      </c>
      <c r="Y1133">
        <v>253</v>
      </c>
      <c r="Z1133">
        <v>10</v>
      </c>
      <c r="AA1133">
        <v>25.3</v>
      </c>
      <c r="AB1133">
        <v>0.26016260162601601</v>
      </c>
      <c r="AC1133">
        <v>0.13008130081300801</v>
      </c>
      <c r="AD1133">
        <v>186</v>
      </c>
      <c r="AE1133">
        <v>6</v>
      </c>
      <c r="AF1133">
        <v>31</v>
      </c>
      <c r="AG1133" s="3">
        <v>44747</v>
      </c>
    </row>
    <row r="1134" spans="1:34" hidden="1" x14ac:dyDescent="0.25">
      <c r="A1134" t="s">
        <v>14</v>
      </c>
      <c r="B1134" t="s">
        <v>4</v>
      </c>
      <c r="C1134" t="s">
        <v>180</v>
      </c>
      <c r="D1134" t="s">
        <v>50</v>
      </c>
      <c r="E1134">
        <v>543294</v>
      </c>
      <c r="F1134" t="s">
        <v>51</v>
      </c>
      <c r="G1134">
        <v>1.06704</v>
      </c>
      <c r="H1134">
        <v>1</v>
      </c>
      <c r="I1134" t="s">
        <v>181</v>
      </c>
      <c r="J1134" t="s">
        <v>63</v>
      </c>
      <c r="K1134">
        <v>592885</v>
      </c>
      <c r="M1134">
        <v>103.96</v>
      </c>
      <c r="N1134">
        <v>351</v>
      </c>
      <c r="O1134">
        <v>223</v>
      </c>
      <c r="P1134">
        <v>3.5874439461883408E-2</v>
      </c>
      <c r="Q1134">
        <v>8</v>
      </c>
      <c r="R1134">
        <v>104.24</v>
      </c>
      <c r="S1134">
        <v>247</v>
      </c>
      <c r="T1134">
        <v>149</v>
      </c>
      <c r="U1134" s="5">
        <v>4.0268456375838924E-2</v>
      </c>
      <c r="V1134">
        <v>6</v>
      </c>
      <c r="W1134">
        <v>0.27862595419847302</v>
      </c>
      <c r="X1134">
        <v>0.12977099236641201</v>
      </c>
      <c r="Y1134">
        <v>356</v>
      </c>
      <c r="Z1134">
        <v>15</v>
      </c>
      <c r="AA1134">
        <v>23.733333333333334</v>
      </c>
      <c r="AB1134">
        <v>0.33823529411764702</v>
      </c>
      <c r="AC1134">
        <v>0.16911764705882301</v>
      </c>
      <c r="AD1134">
        <v>192</v>
      </c>
      <c r="AE1134">
        <v>12</v>
      </c>
      <c r="AF1134">
        <v>16</v>
      </c>
      <c r="AG1134" s="3">
        <v>44747</v>
      </c>
    </row>
    <row r="1135" spans="1:34" hidden="1" x14ac:dyDescent="0.25">
      <c r="A1135" t="s">
        <v>26</v>
      </c>
      <c r="B1135" t="s">
        <v>2</v>
      </c>
      <c r="C1135" t="s">
        <v>185</v>
      </c>
      <c r="D1135" t="s">
        <v>50</v>
      </c>
      <c r="E1135">
        <v>608723</v>
      </c>
      <c r="F1135" t="s">
        <v>61</v>
      </c>
      <c r="G1135">
        <v>1.2465300000000001</v>
      </c>
      <c r="H1135">
        <v>3</v>
      </c>
      <c r="I1135" t="s">
        <v>113</v>
      </c>
      <c r="J1135" t="s">
        <v>63</v>
      </c>
      <c r="K1135">
        <v>608369</v>
      </c>
      <c r="L1135">
        <v>3.4</v>
      </c>
      <c r="M1135">
        <v>102.7</v>
      </c>
      <c r="N1135">
        <v>336</v>
      </c>
      <c r="O1135">
        <v>250</v>
      </c>
      <c r="P1135">
        <v>6.4000000000000001E-2</v>
      </c>
      <c r="Q1135">
        <v>16</v>
      </c>
      <c r="R1135">
        <v>103.46</v>
      </c>
      <c r="S1135">
        <v>238</v>
      </c>
      <c r="T1135">
        <v>177</v>
      </c>
      <c r="U1135" s="5">
        <v>5.6497175141242938E-2</v>
      </c>
      <c r="V1135">
        <v>10</v>
      </c>
      <c r="W1135">
        <v>0.256198347107438</v>
      </c>
      <c r="X1135">
        <v>0.14876033057851201</v>
      </c>
      <c r="Y1135">
        <v>166</v>
      </c>
      <c r="Z1135">
        <v>5</v>
      </c>
      <c r="AA1135">
        <v>33.200000000000003</v>
      </c>
      <c r="AB1135">
        <v>0.25373134328358199</v>
      </c>
      <c r="AC1135">
        <v>0.164179104477611</v>
      </c>
      <c r="AD1135">
        <v>89</v>
      </c>
      <c r="AE1135">
        <v>2</v>
      </c>
      <c r="AF1135">
        <v>44.5</v>
      </c>
      <c r="AG1135" s="3">
        <v>44747</v>
      </c>
      <c r="AH1135">
        <v>1</v>
      </c>
    </row>
    <row r="1136" spans="1:34" hidden="1" x14ac:dyDescent="0.25">
      <c r="A1136" t="s">
        <v>20</v>
      </c>
      <c r="B1136" t="s">
        <v>17</v>
      </c>
      <c r="C1136" t="s">
        <v>189</v>
      </c>
      <c r="D1136" t="s">
        <v>50</v>
      </c>
      <c r="E1136">
        <v>592791</v>
      </c>
      <c r="F1136" t="s">
        <v>51</v>
      </c>
      <c r="G1136">
        <v>0.97184999999999999</v>
      </c>
      <c r="H1136">
        <v>4</v>
      </c>
      <c r="I1136" t="s">
        <v>190</v>
      </c>
      <c r="J1136" t="s">
        <v>63</v>
      </c>
      <c r="K1136">
        <v>596129</v>
      </c>
      <c r="L1136">
        <v>4.3</v>
      </c>
      <c r="M1136">
        <v>102.26</v>
      </c>
      <c r="N1136">
        <v>235</v>
      </c>
      <c r="O1136">
        <v>149</v>
      </c>
      <c r="P1136">
        <v>7.3825503355704702E-2</v>
      </c>
      <c r="Q1136">
        <v>11</v>
      </c>
      <c r="R1136">
        <v>103.2</v>
      </c>
      <c r="S1136">
        <v>178</v>
      </c>
      <c r="T1136">
        <v>114</v>
      </c>
      <c r="U1136" s="5">
        <v>9.6491228070175433E-2</v>
      </c>
      <c r="V1136">
        <v>11</v>
      </c>
      <c r="W1136">
        <v>0.23214285714285701</v>
      </c>
      <c r="X1136">
        <v>9.6428571428571405E-2</v>
      </c>
      <c r="Y1136">
        <v>370</v>
      </c>
      <c r="Z1136">
        <v>10</v>
      </c>
      <c r="AA1136">
        <v>37</v>
      </c>
      <c r="AB1136">
        <v>0.24545454545454501</v>
      </c>
      <c r="AC1136">
        <v>0.1</v>
      </c>
      <c r="AD1136">
        <v>150</v>
      </c>
      <c r="AE1136">
        <v>6</v>
      </c>
      <c r="AF1136">
        <v>25</v>
      </c>
      <c r="AG1136" s="3">
        <v>44747</v>
      </c>
      <c r="AH1136">
        <v>1</v>
      </c>
    </row>
    <row r="1137" spans="1:35" hidden="1" x14ac:dyDescent="0.25">
      <c r="A1137" t="s">
        <v>21</v>
      </c>
      <c r="B1137" t="s">
        <v>22</v>
      </c>
      <c r="C1137" t="s">
        <v>74</v>
      </c>
      <c r="D1137" t="s">
        <v>50</v>
      </c>
      <c r="E1137">
        <v>669302</v>
      </c>
      <c r="F1137" t="s">
        <v>51</v>
      </c>
      <c r="G1137">
        <v>0.95219999999999994</v>
      </c>
      <c r="H1137">
        <v>5</v>
      </c>
      <c r="I1137" t="s">
        <v>193</v>
      </c>
      <c r="J1137" t="s">
        <v>63</v>
      </c>
      <c r="K1137">
        <v>543333</v>
      </c>
      <c r="M1137">
        <v>103.88</v>
      </c>
      <c r="N1137">
        <v>299</v>
      </c>
      <c r="O1137">
        <v>229</v>
      </c>
      <c r="P1137">
        <v>2.6200873362445413E-2</v>
      </c>
      <c r="Q1137">
        <v>6</v>
      </c>
      <c r="R1137">
        <v>104.5</v>
      </c>
      <c r="S1137">
        <v>213</v>
      </c>
      <c r="T1137">
        <v>161</v>
      </c>
      <c r="U1137" s="5">
        <v>2.4844720496894408E-2</v>
      </c>
      <c r="V1137">
        <v>4</v>
      </c>
      <c r="W1137">
        <v>0.28070175438596401</v>
      </c>
      <c r="X1137">
        <v>0.12982456140350801</v>
      </c>
      <c r="Y1137">
        <v>409</v>
      </c>
      <c r="Z1137">
        <v>10</v>
      </c>
      <c r="AA1137">
        <v>40.9</v>
      </c>
      <c r="AB1137">
        <v>0.29508196721311403</v>
      </c>
      <c r="AC1137">
        <v>0.12295081967213101</v>
      </c>
      <c r="AD1137">
        <v>183</v>
      </c>
      <c r="AE1137">
        <v>2</v>
      </c>
      <c r="AF1137">
        <v>91.5</v>
      </c>
      <c r="AG1137" s="3">
        <v>44747</v>
      </c>
    </row>
    <row r="1138" spans="1:35" hidden="1" x14ac:dyDescent="0.25">
      <c r="A1138" t="s">
        <v>7</v>
      </c>
      <c r="B1138" t="s">
        <v>9</v>
      </c>
      <c r="C1138" t="s">
        <v>175</v>
      </c>
      <c r="D1138" t="s">
        <v>50</v>
      </c>
      <c r="E1138">
        <v>571800</v>
      </c>
      <c r="F1138" t="s">
        <v>61</v>
      </c>
      <c r="G1138">
        <v>0.93119999999999992</v>
      </c>
      <c r="H1138">
        <v>4</v>
      </c>
      <c r="I1138" t="s">
        <v>176</v>
      </c>
      <c r="J1138" t="s">
        <v>50</v>
      </c>
      <c r="K1138">
        <v>614177</v>
      </c>
      <c r="M1138">
        <v>103.18</v>
      </c>
      <c r="N1138">
        <v>200</v>
      </c>
      <c r="O1138">
        <v>107</v>
      </c>
      <c r="P1138">
        <v>5.6074766355140186E-2</v>
      </c>
      <c r="Q1138">
        <v>6</v>
      </c>
      <c r="R1138">
        <v>103.9</v>
      </c>
      <c r="S1138">
        <v>143</v>
      </c>
      <c r="T1138">
        <v>75</v>
      </c>
      <c r="U1138" s="5">
        <v>6.6666666666666666E-2</v>
      </c>
      <c r="V1138">
        <v>5</v>
      </c>
      <c r="W1138">
        <v>0.28421052631578902</v>
      </c>
      <c r="X1138">
        <v>0.14736842105263101</v>
      </c>
      <c r="Y1138">
        <v>129</v>
      </c>
      <c r="Z1138">
        <v>2</v>
      </c>
      <c r="AA1138">
        <v>64.5</v>
      </c>
      <c r="AB1138">
        <v>0.238095238095238</v>
      </c>
      <c r="AC1138">
        <v>0.158730158730158</v>
      </c>
      <c r="AD1138">
        <v>78</v>
      </c>
      <c r="AE1138">
        <v>1</v>
      </c>
      <c r="AF1138">
        <v>78</v>
      </c>
      <c r="AG1138" s="3">
        <v>44747</v>
      </c>
    </row>
    <row r="1139" spans="1:35" hidden="1" x14ac:dyDescent="0.25">
      <c r="A1139" t="s">
        <v>15</v>
      </c>
      <c r="B1139" t="s">
        <v>5</v>
      </c>
      <c r="C1139" t="s">
        <v>183</v>
      </c>
      <c r="D1139" t="s">
        <v>50</v>
      </c>
      <c r="E1139">
        <v>656629</v>
      </c>
      <c r="F1139" t="s">
        <v>61</v>
      </c>
      <c r="G1139">
        <v>1.0964800000000001</v>
      </c>
      <c r="H1139">
        <v>8</v>
      </c>
      <c r="I1139" t="s">
        <v>100</v>
      </c>
      <c r="J1139" t="s">
        <v>50</v>
      </c>
      <c r="K1139">
        <v>596142</v>
      </c>
      <c r="M1139">
        <v>103.4</v>
      </c>
      <c r="N1139">
        <v>259</v>
      </c>
      <c r="O1139">
        <v>167</v>
      </c>
      <c r="P1139">
        <v>5.3892215568862277E-2</v>
      </c>
      <c r="Q1139">
        <v>9</v>
      </c>
      <c r="R1139">
        <v>103.7</v>
      </c>
      <c r="S1139">
        <v>194</v>
      </c>
      <c r="T1139">
        <v>128</v>
      </c>
      <c r="U1139" s="5">
        <v>6.25E-2</v>
      </c>
      <c r="V1139">
        <v>8</v>
      </c>
      <c r="W1139">
        <v>0.39378238341968902</v>
      </c>
      <c r="X1139">
        <v>0.181347150259067</v>
      </c>
      <c r="Y1139">
        <v>298</v>
      </c>
      <c r="Z1139">
        <v>9</v>
      </c>
      <c r="AA1139">
        <v>33.111111111111114</v>
      </c>
      <c r="AB1139">
        <v>0.32773109243697401</v>
      </c>
      <c r="AC1139">
        <v>0.15126050420168</v>
      </c>
      <c r="AD1139">
        <v>169</v>
      </c>
      <c r="AE1139">
        <v>4</v>
      </c>
      <c r="AF1139">
        <v>42.25</v>
      </c>
      <c r="AG1139" s="3">
        <v>44747</v>
      </c>
    </row>
    <row r="1140" spans="1:35" hidden="1" x14ac:dyDescent="0.25">
      <c r="A1140" t="s">
        <v>25</v>
      </c>
      <c r="B1140" t="s">
        <v>3</v>
      </c>
      <c r="C1140" t="s">
        <v>56</v>
      </c>
      <c r="D1140" t="s">
        <v>50</v>
      </c>
      <c r="E1140">
        <v>601713</v>
      </c>
      <c r="F1140" t="s">
        <v>61</v>
      </c>
      <c r="G1140">
        <v>0.97216000000000002</v>
      </c>
      <c r="H1140">
        <v>2</v>
      </c>
      <c r="I1140" t="s">
        <v>80</v>
      </c>
      <c r="J1140" t="s">
        <v>50</v>
      </c>
      <c r="K1140">
        <v>623912</v>
      </c>
      <c r="M1140">
        <v>104.039999999999</v>
      </c>
      <c r="N1140">
        <v>226</v>
      </c>
      <c r="O1140">
        <v>177</v>
      </c>
      <c r="P1140">
        <v>2.2598870056497175E-2</v>
      </c>
      <c r="Q1140">
        <v>4</v>
      </c>
      <c r="R1140">
        <v>104.3</v>
      </c>
      <c r="S1140">
        <v>154</v>
      </c>
      <c r="T1140">
        <v>121</v>
      </c>
      <c r="U1140" s="5">
        <v>2.4793388429752067E-2</v>
      </c>
      <c r="V1140">
        <v>3</v>
      </c>
      <c r="W1140">
        <v>0.26618705035971202</v>
      </c>
      <c r="X1140">
        <v>0.14748201438848901</v>
      </c>
      <c r="Y1140">
        <v>411</v>
      </c>
      <c r="Z1140">
        <v>10</v>
      </c>
      <c r="AA1140">
        <v>41.1</v>
      </c>
      <c r="AB1140">
        <v>0.23353293413173601</v>
      </c>
      <c r="AC1140">
        <v>0.155688622754491</v>
      </c>
      <c r="AD1140">
        <v>249</v>
      </c>
      <c r="AE1140">
        <v>5</v>
      </c>
      <c r="AF1140">
        <v>49.8</v>
      </c>
      <c r="AG1140" s="3">
        <v>44747</v>
      </c>
    </row>
    <row r="1141" spans="1:35" hidden="1" x14ac:dyDescent="0.25">
      <c r="A1141" t="s">
        <v>64</v>
      </c>
      <c r="B1141" t="s">
        <v>10</v>
      </c>
      <c r="C1141" t="s">
        <v>65</v>
      </c>
      <c r="D1141" t="s">
        <v>50</v>
      </c>
      <c r="E1141">
        <v>677651</v>
      </c>
      <c r="F1141" t="s">
        <v>61</v>
      </c>
      <c r="G1141">
        <v>1.11216</v>
      </c>
      <c r="H1141">
        <v>5</v>
      </c>
      <c r="I1141" t="s">
        <v>71</v>
      </c>
      <c r="J1141" t="s">
        <v>50</v>
      </c>
      <c r="K1141">
        <v>641531</v>
      </c>
      <c r="M1141">
        <v>102.16</v>
      </c>
      <c r="N1141">
        <v>283</v>
      </c>
      <c r="O1141">
        <v>194</v>
      </c>
      <c r="P1141">
        <v>4.1237113402061855E-2</v>
      </c>
      <c r="Q1141">
        <v>8</v>
      </c>
      <c r="R1141">
        <v>102.9</v>
      </c>
      <c r="S1141">
        <v>202</v>
      </c>
      <c r="T1141">
        <v>141</v>
      </c>
      <c r="U1141" s="5">
        <v>4.9645390070921988E-2</v>
      </c>
      <c r="V1141">
        <v>7</v>
      </c>
      <c r="W1141">
        <v>0.324561403508771</v>
      </c>
      <c r="X1141">
        <v>0.175438596491228</v>
      </c>
      <c r="Y1141">
        <v>338</v>
      </c>
      <c r="Z1141">
        <v>15</v>
      </c>
      <c r="AA1141">
        <v>22.533333333333335</v>
      </c>
      <c r="AB1141">
        <v>0.33064516129032201</v>
      </c>
      <c r="AC1141">
        <v>0.19354838709677399</v>
      </c>
      <c r="AD1141">
        <v>181</v>
      </c>
      <c r="AE1141">
        <v>8</v>
      </c>
      <c r="AF1141">
        <v>22.625</v>
      </c>
      <c r="AG1141" s="3">
        <v>44747</v>
      </c>
    </row>
    <row r="1142" spans="1:35" hidden="1" x14ac:dyDescent="0.25">
      <c r="A1142" t="s">
        <v>10</v>
      </c>
      <c r="B1142" t="s">
        <v>64</v>
      </c>
      <c r="C1142" t="s">
        <v>69</v>
      </c>
      <c r="D1142" t="s">
        <v>50</v>
      </c>
      <c r="E1142">
        <v>425844</v>
      </c>
      <c r="F1142" t="s">
        <v>51</v>
      </c>
      <c r="G1142">
        <v>1.11216</v>
      </c>
      <c r="H1142">
        <v>8</v>
      </c>
      <c r="I1142" t="s">
        <v>177</v>
      </c>
      <c r="J1142" t="s">
        <v>50</v>
      </c>
      <c r="K1142">
        <v>676694</v>
      </c>
      <c r="M1142">
        <v>104.4</v>
      </c>
      <c r="N1142">
        <v>37</v>
      </c>
      <c r="O1142">
        <v>26</v>
      </c>
      <c r="P1142">
        <v>3.8461538461538464E-2</v>
      </c>
      <c r="Q1142">
        <v>1</v>
      </c>
      <c r="R1142">
        <v>105.36</v>
      </c>
      <c r="S1142">
        <v>30</v>
      </c>
      <c r="T1142">
        <v>22</v>
      </c>
      <c r="U1142" s="5">
        <v>4.5454545454545456E-2</v>
      </c>
      <c r="V1142">
        <v>1</v>
      </c>
      <c r="W1142">
        <v>0.25925925925925902</v>
      </c>
      <c r="X1142">
        <v>0.131687242798353</v>
      </c>
      <c r="Y1142">
        <v>293</v>
      </c>
      <c r="Z1142">
        <v>10</v>
      </c>
      <c r="AA1142">
        <v>29.3</v>
      </c>
      <c r="AB1142">
        <v>0.32142857142857101</v>
      </c>
      <c r="AC1142">
        <v>0.16428571428571401</v>
      </c>
      <c r="AD1142">
        <v>172</v>
      </c>
      <c r="AE1142">
        <v>6</v>
      </c>
      <c r="AF1142">
        <v>28.666666666666668</v>
      </c>
      <c r="AG1142" s="3">
        <v>44747</v>
      </c>
    </row>
    <row r="1143" spans="1:35" hidden="1" x14ac:dyDescent="0.25">
      <c r="A1143" t="s">
        <v>10</v>
      </c>
      <c r="B1143" t="s">
        <v>64</v>
      </c>
      <c r="C1143" t="s">
        <v>69</v>
      </c>
      <c r="D1143" t="s">
        <v>50</v>
      </c>
      <c r="E1143">
        <v>425844</v>
      </c>
      <c r="F1143" t="s">
        <v>51</v>
      </c>
      <c r="G1143">
        <v>1.11216</v>
      </c>
      <c r="H1143">
        <v>2</v>
      </c>
      <c r="I1143" t="s">
        <v>66</v>
      </c>
      <c r="J1143" t="s">
        <v>50</v>
      </c>
      <c r="K1143">
        <v>665161</v>
      </c>
      <c r="L1143">
        <v>4</v>
      </c>
      <c r="M1143">
        <v>102.7</v>
      </c>
      <c r="N1143">
        <v>249</v>
      </c>
      <c r="O1143">
        <v>171</v>
      </c>
      <c r="P1143">
        <v>7.0175438596491224E-2</v>
      </c>
      <c r="Q1143">
        <v>12</v>
      </c>
      <c r="R1143">
        <v>103.2</v>
      </c>
      <c r="S1143">
        <v>184</v>
      </c>
      <c r="T1143">
        <v>123</v>
      </c>
      <c r="U1143" s="5">
        <v>6.5040650406504072E-2</v>
      </c>
      <c r="V1143">
        <v>8</v>
      </c>
      <c r="W1143">
        <v>0.25925925925925902</v>
      </c>
      <c r="X1143">
        <v>0.131687242798353</v>
      </c>
      <c r="Y1143">
        <v>293</v>
      </c>
      <c r="Z1143">
        <v>10</v>
      </c>
      <c r="AA1143">
        <v>29.3</v>
      </c>
      <c r="AB1143">
        <v>0.32142857142857101</v>
      </c>
      <c r="AC1143">
        <v>0.16428571428571401</v>
      </c>
      <c r="AD1143">
        <v>172</v>
      </c>
      <c r="AE1143">
        <v>6</v>
      </c>
      <c r="AF1143">
        <v>28.666666666666668</v>
      </c>
      <c r="AG1143" s="3">
        <v>44747</v>
      </c>
      <c r="AH1143">
        <v>1</v>
      </c>
    </row>
    <row r="1144" spans="1:35" hidden="1" x14ac:dyDescent="0.25">
      <c r="A1144" t="s">
        <v>23</v>
      </c>
      <c r="B1144" t="s">
        <v>0</v>
      </c>
      <c r="C1144" t="s">
        <v>195</v>
      </c>
      <c r="D1144" t="s">
        <v>63</v>
      </c>
      <c r="E1144">
        <v>656457</v>
      </c>
      <c r="F1144" t="s">
        <v>61</v>
      </c>
      <c r="G1144">
        <v>0.95350999999999997</v>
      </c>
      <c r="H1144">
        <v>5</v>
      </c>
      <c r="I1144" t="s">
        <v>196</v>
      </c>
      <c r="J1144" t="s">
        <v>63</v>
      </c>
      <c r="K1144">
        <v>592626</v>
      </c>
      <c r="M1144">
        <v>105.08</v>
      </c>
      <c r="N1144">
        <v>233</v>
      </c>
      <c r="O1144">
        <v>160</v>
      </c>
      <c r="P1144">
        <v>0.10625</v>
      </c>
      <c r="Q1144">
        <v>17</v>
      </c>
      <c r="R1144">
        <v>103.679999999999</v>
      </c>
      <c r="S1144">
        <v>32</v>
      </c>
      <c r="T1144">
        <v>22</v>
      </c>
      <c r="U1144" s="5">
        <v>9.0909090909090912E-2</v>
      </c>
      <c r="V1144">
        <v>2</v>
      </c>
      <c r="W1144">
        <v>0.37096774193548299</v>
      </c>
      <c r="X1144">
        <v>0.19354838709677399</v>
      </c>
      <c r="Y1144">
        <v>86</v>
      </c>
      <c r="Z1144">
        <v>7</v>
      </c>
      <c r="AA1144">
        <v>12.285714285714286</v>
      </c>
      <c r="AB1144">
        <v>0.4</v>
      </c>
      <c r="AC1144">
        <v>0.2</v>
      </c>
      <c r="AD1144">
        <v>23</v>
      </c>
      <c r="AE1144">
        <v>1</v>
      </c>
      <c r="AF1144">
        <v>23</v>
      </c>
      <c r="AG1144" s="3">
        <v>44747</v>
      </c>
    </row>
    <row r="1145" spans="1:35" hidden="1" x14ac:dyDescent="0.25">
      <c r="A1145" t="s">
        <v>15</v>
      </c>
      <c r="B1145" t="s">
        <v>5</v>
      </c>
      <c r="C1145" t="s">
        <v>183</v>
      </c>
      <c r="D1145" t="s">
        <v>50</v>
      </c>
      <c r="E1145">
        <v>656629</v>
      </c>
      <c r="F1145" t="s">
        <v>61</v>
      </c>
      <c r="G1145">
        <v>1.1258499999999998</v>
      </c>
      <c r="H1145">
        <v>5</v>
      </c>
      <c r="I1145" t="s">
        <v>98</v>
      </c>
      <c r="J1145" t="s">
        <v>38</v>
      </c>
      <c r="K1145">
        <v>593871</v>
      </c>
      <c r="L1145">
        <v>3.7</v>
      </c>
      <c r="M1145">
        <v>102.02</v>
      </c>
      <c r="N1145">
        <v>281</v>
      </c>
      <c r="O1145">
        <v>182</v>
      </c>
      <c r="P1145">
        <v>5.4945054945054944E-2</v>
      </c>
      <c r="Q1145">
        <v>10</v>
      </c>
      <c r="R1145">
        <v>102.46</v>
      </c>
      <c r="S1145">
        <v>196</v>
      </c>
      <c r="T1145">
        <v>117</v>
      </c>
      <c r="U1145" s="5">
        <v>6.8376068376068383E-2</v>
      </c>
      <c r="V1145">
        <v>8</v>
      </c>
      <c r="W1145">
        <v>0.39378238341968902</v>
      </c>
      <c r="X1145">
        <v>0.181347150259067</v>
      </c>
      <c r="Y1145">
        <v>298</v>
      </c>
      <c r="Z1145">
        <v>9</v>
      </c>
      <c r="AA1145">
        <v>33.111111111111114</v>
      </c>
      <c r="AB1145">
        <v>0.5</v>
      </c>
      <c r="AC1145">
        <v>0.22972972972972899</v>
      </c>
      <c r="AD1145">
        <v>129</v>
      </c>
      <c r="AE1145">
        <v>5</v>
      </c>
      <c r="AF1145">
        <v>25.8</v>
      </c>
      <c r="AG1145" s="3">
        <v>44747</v>
      </c>
      <c r="AH1145">
        <v>1</v>
      </c>
    </row>
    <row r="1146" spans="1:35" hidden="1" x14ac:dyDescent="0.25">
      <c r="A1146" t="s">
        <v>64</v>
      </c>
      <c r="B1146" t="s">
        <v>10</v>
      </c>
      <c r="C1146" t="s">
        <v>65</v>
      </c>
      <c r="D1146" t="s">
        <v>50</v>
      </c>
      <c r="E1146">
        <v>677651</v>
      </c>
      <c r="F1146" t="s">
        <v>61</v>
      </c>
      <c r="G1146">
        <v>1.0625100000000001</v>
      </c>
      <c r="H1146">
        <v>7</v>
      </c>
      <c r="I1146" t="s">
        <v>179</v>
      </c>
      <c r="J1146" t="s">
        <v>63</v>
      </c>
      <c r="K1146">
        <v>664728</v>
      </c>
      <c r="M1146">
        <v>101.6</v>
      </c>
      <c r="N1146">
        <v>117</v>
      </c>
      <c r="O1146">
        <v>85</v>
      </c>
      <c r="P1146">
        <v>2.3529411764705882E-2</v>
      </c>
      <c r="Q1146">
        <v>2</v>
      </c>
      <c r="R1146">
        <v>102.82</v>
      </c>
      <c r="S1146">
        <v>95</v>
      </c>
      <c r="T1146">
        <v>71</v>
      </c>
      <c r="U1146" s="5">
        <v>2.8169014084507043E-2</v>
      </c>
      <c r="V1146">
        <v>2</v>
      </c>
      <c r="W1146">
        <v>0.324561403508771</v>
      </c>
      <c r="X1146">
        <v>0.175438596491228</v>
      </c>
      <c r="Y1146">
        <v>338</v>
      </c>
      <c r="Z1146">
        <v>15</v>
      </c>
      <c r="AA1146">
        <v>22.533333333333335</v>
      </c>
      <c r="AB1146">
        <v>0.31730769230769201</v>
      </c>
      <c r="AC1146">
        <v>0.15384615384615299</v>
      </c>
      <c r="AD1146">
        <v>157</v>
      </c>
      <c r="AE1146">
        <v>7</v>
      </c>
      <c r="AF1146">
        <v>22.428571428571427</v>
      </c>
      <c r="AG1146" s="3">
        <v>44747</v>
      </c>
    </row>
    <row r="1147" spans="1:35" hidden="1" x14ac:dyDescent="0.25">
      <c r="A1147" t="s">
        <v>19</v>
      </c>
      <c r="B1147" t="s">
        <v>28</v>
      </c>
      <c r="C1147" t="s">
        <v>187</v>
      </c>
      <c r="D1147" t="s">
        <v>50</v>
      </c>
      <c r="E1147">
        <v>502179</v>
      </c>
      <c r="F1147" t="s">
        <v>51</v>
      </c>
      <c r="G1147">
        <v>1.2574399999999999</v>
      </c>
      <c r="H1147">
        <v>1</v>
      </c>
      <c r="I1147" t="s">
        <v>109</v>
      </c>
      <c r="J1147" t="s">
        <v>63</v>
      </c>
      <c r="K1147">
        <v>656941</v>
      </c>
      <c r="L1147">
        <v>2.1</v>
      </c>
      <c r="M1147">
        <v>105.34</v>
      </c>
      <c r="N1147">
        <v>342</v>
      </c>
      <c r="O1147">
        <v>192</v>
      </c>
      <c r="P1147">
        <v>0.13020833333333334</v>
      </c>
      <c r="Q1147">
        <v>25</v>
      </c>
      <c r="R1147">
        <v>105.56</v>
      </c>
      <c r="S1147">
        <v>210</v>
      </c>
      <c r="T1147">
        <v>124</v>
      </c>
      <c r="U1147" s="5">
        <v>0.14516129032258066</v>
      </c>
      <c r="V1147">
        <v>18</v>
      </c>
      <c r="W1147">
        <v>0.34437086092715202</v>
      </c>
      <c r="X1147">
        <v>0.17880794701986699</v>
      </c>
      <c r="Y1147">
        <v>199</v>
      </c>
      <c r="Z1147">
        <v>8</v>
      </c>
      <c r="AA1147">
        <v>24.875</v>
      </c>
      <c r="AB1147">
        <v>0.40277777777777701</v>
      </c>
      <c r="AC1147">
        <v>0.20833333333333301</v>
      </c>
      <c r="AD1147">
        <v>90</v>
      </c>
      <c r="AE1147">
        <v>4</v>
      </c>
      <c r="AF1147">
        <v>22.5</v>
      </c>
      <c r="AG1147" s="3">
        <v>44747</v>
      </c>
      <c r="AH1147">
        <v>1</v>
      </c>
      <c r="AI1147" t="s">
        <v>416</v>
      </c>
    </row>
    <row r="1148" spans="1:35" hidden="1" x14ac:dyDescent="0.25">
      <c r="A1148" t="s">
        <v>21</v>
      </c>
      <c r="B1148" t="s">
        <v>22</v>
      </c>
      <c r="C1148" t="s">
        <v>74</v>
      </c>
      <c r="D1148" t="s">
        <v>50</v>
      </c>
      <c r="E1148">
        <v>669302</v>
      </c>
      <c r="F1148" t="s">
        <v>51</v>
      </c>
      <c r="G1148">
        <v>1.0143</v>
      </c>
      <c r="H1148">
        <v>4</v>
      </c>
      <c r="I1148" t="s">
        <v>192</v>
      </c>
      <c r="J1148" t="s">
        <v>50</v>
      </c>
      <c r="K1148">
        <v>572228</v>
      </c>
      <c r="M1148">
        <v>104.24</v>
      </c>
      <c r="N1148">
        <v>263</v>
      </c>
      <c r="O1148">
        <v>144</v>
      </c>
      <c r="P1148">
        <v>6.9444444444444448E-2</v>
      </c>
      <c r="Q1148">
        <v>10</v>
      </c>
      <c r="R1148">
        <v>104.72</v>
      </c>
      <c r="S1148">
        <v>183</v>
      </c>
      <c r="T1148">
        <v>108</v>
      </c>
      <c r="U1148" s="5">
        <v>9.2592592592592587E-2</v>
      </c>
      <c r="V1148">
        <v>10</v>
      </c>
      <c r="W1148">
        <v>0.28070175438596401</v>
      </c>
      <c r="X1148">
        <v>0.12982456140350801</v>
      </c>
      <c r="Y1148">
        <v>409</v>
      </c>
      <c r="Z1148">
        <v>10</v>
      </c>
      <c r="AA1148">
        <v>40.9</v>
      </c>
      <c r="AB1148">
        <v>0.26993865030674802</v>
      </c>
      <c r="AC1148">
        <v>0.13496932515337401</v>
      </c>
      <c r="AD1148">
        <v>226</v>
      </c>
      <c r="AE1148">
        <v>8</v>
      </c>
      <c r="AF1148">
        <v>28.25</v>
      </c>
      <c r="AG1148" s="3">
        <v>44747</v>
      </c>
    </row>
    <row r="1149" spans="1:35" hidden="1" x14ac:dyDescent="0.25">
      <c r="A1149" t="s">
        <v>21</v>
      </c>
      <c r="B1149" t="s">
        <v>22</v>
      </c>
      <c r="C1149" t="s">
        <v>74</v>
      </c>
      <c r="D1149" t="s">
        <v>50</v>
      </c>
      <c r="E1149">
        <v>669302</v>
      </c>
      <c r="F1149" t="s">
        <v>51</v>
      </c>
      <c r="G1149">
        <v>1.0143</v>
      </c>
      <c r="H1149">
        <v>2</v>
      </c>
      <c r="I1149" t="s">
        <v>144</v>
      </c>
      <c r="J1149" t="s">
        <v>50</v>
      </c>
      <c r="K1149">
        <v>592518</v>
      </c>
      <c r="M1149">
        <v>105</v>
      </c>
      <c r="N1149">
        <v>300</v>
      </c>
      <c r="O1149">
        <v>216</v>
      </c>
      <c r="P1149">
        <v>5.5555555555555552E-2</v>
      </c>
      <c r="Q1149">
        <v>12</v>
      </c>
      <c r="R1149">
        <v>104.38</v>
      </c>
      <c r="S1149">
        <v>220</v>
      </c>
      <c r="T1149">
        <v>152</v>
      </c>
      <c r="U1149" s="5">
        <v>3.9473684210526314E-2</v>
      </c>
      <c r="V1149">
        <v>6</v>
      </c>
      <c r="W1149">
        <v>0.28070175438596401</v>
      </c>
      <c r="X1149">
        <v>0.12982456140350801</v>
      </c>
      <c r="Y1149">
        <v>409</v>
      </c>
      <c r="Z1149">
        <v>10</v>
      </c>
      <c r="AA1149">
        <v>40.9</v>
      </c>
      <c r="AB1149">
        <v>0.26993865030674802</v>
      </c>
      <c r="AC1149">
        <v>0.13496932515337401</v>
      </c>
      <c r="AD1149">
        <v>226</v>
      </c>
      <c r="AE1149">
        <v>8</v>
      </c>
      <c r="AF1149">
        <v>28.25</v>
      </c>
      <c r="AG1149" s="3">
        <v>44747</v>
      </c>
    </row>
    <row r="1150" spans="1:35" hidden="1" x14ac:dyDescent="0.25">
      <c r="A1150" t="s">
        <v>19</v>
      </c>
      <c r="B1150" t="s">
        <v>28</v>
      </c>
      <c r="C1150" t="s">
        <v>187</v>
      </c>
      <c r="D1150" t="s">
        <v>50</v>
      </c>
      <c r="E1150">
        <v>502179</v>
      </c>
      <c r="F1150" t="s">
        <v>51</v>
      </c>
      <c r="G1150">
        <v>1.3224800000000001</v>
      </c>
      <c r="H1150">
        <v>8</v>
      </c>
      <c r="I1150" t="s">
        <v>188</v>
      </c>
      <c r="J1150" t="s">
        <v>50</v>
      </c>
      <c r="K1150">
        <v>663837</v>
      </c>
      <c r="M1150">
        <v>103</v>
      </c>
      <c r="N1150">
        <v>119</v>
      </c>
      <c r="O1150">
        <v>81</v>
      </c>
      <c r="P1150">
        <v>3.7037037037037035E-2</v>
      </c>
      <c r="Q1150">
        <v>3</v>
      </c>
      <c r="R1150">
        <v>104.56</v>
      </c>
      <c r="S1150">
        <v>66</v>
      </c>
      <c r="T1150">
        <v>45</v>
      </c>
      <c r="U1150" s="5">
        <v>4.4444444444444446E-2</v>
      </c>
      <c r="V1150">
        <v>2</v>
      </c>
      <c r="W1150">
        <v>0.34437086092715202</v>
      </c>
      <c r="X1150">
        <v>0.17880794701986699</v>
      </c>
      <c r="Y1150">
        <v>199</v>
      </c>
      <c r="Z1150">
        <v>8</v>
      </c>
      <c r="AA1150">
        <v>24.875</v>
      </c>
      <c r="AB1150">
        <v>0.291139240506329</v>
      </c>
      <c r="AC1150">
        <v>0.151898734177215</v>
      </c>
      <c r="AD1150">
        <v>109</v>
      </c>
      <c r="AE1150">
        <v>4</v>
      </c>
      <c r="AF1150">
        <v>27.25</v>
      </c>
      <c r="AG1150" s="3">
        <v>44747</v>
      </c>
    </row>
    <row r="1151" spans="1:35" hidden="1" x14ac:dyDescent="0.25">
      <c r="A1151" t="s">
        <v>15</v>
      </c>
      <c r="B1151" t="s">
        <v>5</v>
      </c>
      <c r="C1151" t="s">
        <v>183</v>
      </c>
      <c r="D1151" t="s">
        <v>50</v>
      </c>
      <c r="E1151">
        <v>656629</v>
      </c>
      <c r="F1151" t="s">
        <v>61</v>
      </c>
      <c r="G1151">
        <v>1.1258499999999998</v>
      </c>
      <c r="H1151">
        <v>4</v>
      </c>
      <c r="I1151" t="s">
        <v>99</v>
      </c>
      <c r="J1151" t="s">
        <v>63</v>
      </c>
      <c r="K1151">
        <v>596146</v>
      </c>
      <c r="L1151">
        <v>4.2</v>
      </c>
      <c r="M1151">
        <v>102.72</v>
      </c>
      <c r="N1151">
        <v>294</v>
      </c>
      <c r="O1151">
        <v>205</v>
      </c>
      <c r="P1151">
        <v>4.3902439024390241E-2</v>
      </c>
      <c r="Q1151">
        <v>9</v>
      </c>
      <c r="R1151">
        <v>103.3</v>
      </c>
      <c r="S1151">
        <v>216</v>
      </c>
      <c r="T1151">
        <v>146</v>
      </c>
      <c r="U1151" s="5">
        <v>5.4794520547945202E-2</v>
      </c>
      <c r="V1151">
        <v>8</v>
      </c>
      <c r="W1151">
        <v>0.39378238341968902</v>
      </c>
      <c r="X1151">
        <v>0.181347150259067</v>
      </c>
      <c r="Y1151">
        <v>298</v>
      </c>
      <c r="Z1151">
        <v>9</v>
      </c>
      <c r="AA1151">
        <v>33.111111111111114</v>
      </c>
      <c r="AB1151">
        <v>0.5</v>
      </c>
      <c r="AC1151">
        <v>0.22972972972972899</v>
      </c>
      <c r="AD1151">
        <v>129</v>
      </c>
      <c r="AE1151">
        <v>5</v>
      </c>
      <c r="AF1151">
        <v>25.8</v>
      </c>
      <c r="AG1151" s="3">
        <v>44747</v>
      </c>
      <c r="AH1151">
        <v>1</v>
      </c>
    </row>
    <row r="1152" spans="1:35" hidden="1" x14ac:dyDescent="0.25">
      <c r="A1152" t="s">
        <v>64</v>
      </c>
      <c r="B1152" t="s">
        <v>10</v>
      </c>
      <c r="C1152" t="s">
        <v>65</v>
      </c>
      <c r="D1152" t="s">
        <v>50</v>
      </c>
      <c r="E1152">
        <v>677651</v>
      </c>
      <c r="F1152" t="s">
        <v>61</v>
      </c>
      <c r="G1152">
        <v>1.0625100000000001</v>
      </c>
      <c r="H1152">
        <v>6</v>
      </c>
      <c r="I1152" t="s">
        <v>135</v>
      </c>
      <c r="J1152" t="s">
        <v>63</v>
      </c>
      <c r="K1152">
        <v>669004</v>
      </c>
      <c r="L1152">
        <v>5.2</v>
      </c>
      <c r="M1152">
        <v>101.56</v>
      </c>
      <c r="N1152">
        <v>207</v>
      </c>
      <c r="O1152">
        <v>135</v>
      </c>
      <c r="P1152">
        <v>6.6666666666666666E-2</v>
      </c>
      <c r="Q1152">
        <v>9</v>
      </c>
      <c r="R1152">
        <v>102</v>
      </c>
      <c r="S1152">
        <v>152</v>
      </c>
      <c r="T1152">
        <v>94</v>
      </c>
      <c r="U1152" s="5">
        <v>7.4468085106382975E-2</v>
      </c>
      <c r="V1152">
        <v>7</v>
      </c>
      <c r="W1152">
        <v>0.324561403508771</v>
      </c>
      <c r="X1152">
        <v>0.175438596491228</v>
      </c>
      <c r="Y1152">
        <v>338</v>
      </c>
      <c r="Z1152">
        <v>15</v>
      </c>
      <c r="AA1152">
        <v>22.533333333333335</v>
      </c>
      <c r="AB1152">
        <v>0.31730769230769201</v>
      </c>
      <c r="AC1152">
        <v>0.15384615384615299</v>
      </c>
      <c r="AD1152">
        <v>157</v>
      </c>
      <c r="AE1152">
        <v>7</v>
      </c>
      <c r="AF1152">
        <v>22.428571428571427</v>
      </c>
      <c r="AG1152" s="3">
        <v>44747</v>
      </c>
      <c r="AH1152">
        <v>1</v>
      </c>
    </row>
    <row r="1153" spans="1:34" hidden="1" x14ac:dyDescent="0.25">
      <c r="A1153" t="s">
        <v>26</v>
      </c>
      <c r="B1153" t="s">
        <v>2</v>
      </c>
      <c r="C1153" t="s">
        <v>185</v>
      </c>
      <c r="D1153" t="s">
        <v>50</v>
      </c>
      <c r="E1153">
        <v>608723</v>
      </c>
      <c r="F1153" t="s">
        <v>61</v>
      </c>
      <c r="G1153">
        <v>1.2465300000000001</v>
      </c>
      <c r="H1153">
        <v>7</v>
      </c>
      <c r="I1153" t="s">
        <v>114</v>
      </c>
      <c r="J1153" t="s">
        <v>63</v>
      </c>
      <c r="K1153">
        <v>663993</v>
      </c>
      <c r="L1153">
        <v>4.7</v>
      </c>
      <c r="M1153">
        <v>102.98</v>
      </c>
      <c r="N1153">
        <v>298</v>
      </c>
      <c r="O1153">
        <v>206</v>
      </c>
      <c r="P1153">
        <v>5.8252427184466021E-2</v>
      </c>
      <c r="Q1153">
        <v>12</v>
      </c>
      <c r="R1153">
        <v>102.76</v>
      </c>
      <c r="S1153">
        <v>219</v>
      </c>
      <c r="T1153">
        <v>148</v>
      </c>
      <c r="U1153" s="5">
        <v>4.0540540540540543E-2</v>
      </c>
      <c r="V1153">
        <v>6</v>
      </c>
      <c r="W1153">
        <v>0.256198347107438</v>
      </c>
      <c r="X1153">
        <v>0.14876033057851201</v>
      </c>
      <c r="Y1153">
        <v>166</v>
      </c>
      <c r="Z1153">
        <v>5</v>
      </c>
      <c r="AA1153">
        <v>33.200000000000003</v>
      </c>
      <c r="AB1153">
        <v>0.25373134328358199</v>
      </c>
      <c r="AC1153">
        <v>0.164179104477611</v>
      </c>
      <c r="AD1153">
        <v>89</v>
      </c>
      <c r="AE1153">
        <v>2</v>
      </c>
      <c r="AF1153">
        <v>44.5</v>
      </c>
      <c r="AG1153" s="3">
        <v>44747</v>
      </c>
      <c r="AH1153">
        <v>1</v>
      </c>
    </row>
    <row r="1154" spans="1:34" hidden="1" x14ac:dyDescent="0.25">
      <c r="A1154" t="s">
        <v>24</v>
      </c>
      <c r="B1154" t="s">
        <v>1</v>
      </c>
      <c r="C1154" t="s">
        <v>49</v>
      </c>
      <c r="D1154" t="s">
        <v>50</v>
      </c>
      <c r="E1154">
        <v>666120</v>
      </c>
      <c r="F1154" t="s">
        <v>61</v>
      </c>
      <c r="G1154">
        <v>1.0001599999999999</v>
      </c>
      <c r="H1154">
        <v>3</v>
      </c>
      <c r="I1154" t="s">
        <v>147</v>
      </c>
      <c r="J1154" t="s">
        <v>50</v>
      </c>
      <c r="K1154">
        <v>502671</v>
      </c>
      <c r="M1154">
        <v>103.7</v>
      </c>
      <c r="N1154">
        <v>346</v>
      </c>
      <c r="O1154">
        <v>231</v>
      </c>
      <c r="P1154">
        <v>8.2251082251082255E-2</v>
      </c>
      <c r="Q1154">
        <v>19</v>
      </c>
      <c r="R1154">
        <v>103.92</v>
      </c>
      <c r="S1154">
        <v>280</v>
      </c>
      <c r="T1154">
        <v>190</v>
      </c>
      <c r="U1154" s="5">
        <v>7.8947368421052627E-2</v>
      </c>
      <c r="V1154">
        <v>15</v>
      </c>
      <c r="W1154">
        <v>0.226190476190476</v>
      </c>
      <c r="X1154">
        <v>9.5238095238095205E-2</v>
      </c>
      <c r="Y1154">
        <v>360</v>
      </c>
      <c r="Z1154">
        <v>10</v>
      </c>
      <c r="AA1154">
        <v>36</v>
      </c>
      <c r="AB1154">
        <v>0.23129251700680201</v>
      </c>
      <c r="AC1154">
        <v>0.10204081632653</v>
      </c>
      <c r="AD1154">
        <v>203</v>
      </c>
      <c r="AE1154">
        <v>8</v>
      </c>
      <c r="AF1154">
        <v>25.375</v>
      </c>
      <c r="AG1154" s="3">
        <v>44747</v>
      </c>
    </row>
    <row r="1155" spans="1:34" hidden="1" x14ac:dyDescent="0.25">
      <c r="A1155" t="s">
        <v>25</v>
      </c>
      <c r="B1155" t="s">
        <v>3</v>
      </c>
      <c r="C1155" t="s">
        <v>56</v>
      </c>
      <c r="D1155" t="s">
        <v>50</v>
      </c>
      <c r="E1155">
        <v>601713</v>
      </c>
      <c r="F1155" t="s">
        <v>61</v>
      </c>
      <c r="G1155">
        <v>0.97216000000000002</v>
      </c>
      <c r="H1155">
        <v>6</v>
      </c>
      <c r="I1155" t="s">
        <v>81</v>
      </c>
      <c r="J1155" t="s">
        <v>50</v>
      </c>
      <c r="K1155">
        <v>668227</v>
      </c>
      <c r="M1155">
        <v>103.4</v>
      </c>
      <c r="N1155">
        <v>325</v>
      </c>
      <c r="O1155">
        <v>218</v>
      </c>
      <c r="P1155">
        <v>3.669724770642202E-2</v>
      </c>
      <c r="Q1155">
        <v>8</v>
      </c>
      <c r="R1155">
        <v>103.58</v>
      </c>
      <c r="S1155">
        <v>257</v>
      </c>
      <c r="T1155">
        <v>169</v>
      </c>
      <c r="U1155" s="5">
        <v>4.142011834319527E-2</v>
      </c>
      <c r="V1155">
        <v>7</v>
      </c>
      <c r="W1155">
        <v>0.26618705035971202</v>
      </c>
      <c r="X1155">
        <v>0.14748201438848901</v>
      </c>
      <c r="Y1155">
        <v>411</v>
      </c>
      <c r="Z1155">
        <v>10</v>
      </c>
      <c r="AA1155">
        <v>41.1</v>
      </c>
      <c r="AB1155">
        <v>0.23353293413173601</v>
      </c>
      <c r="AC1155">
        <v>0.155688622754491</v>
      </c>
      <c r="AD1155">
        <v>249</v>
      </c>
      <c r="AE1155">
        <v>5</v>
      </c>
      <c r="AF1155">
        <v>49.8</v>
      </c>
      <c r="AG1155" s="3">
        <v>44747</v>
      </c>
    </row>
    <row r="1156" spans="1:34" hidden="1" x14ac:dyDescent="0.25">
      <c r="A1156" t="s">
        <v>19</v>
      </c>
      <c r="B1156" t="s">
        <v>28</v>
      </c>
      <c r="C1156" t="s">
        <v>187</v>
      </c>
      <c r="D1156" t="s">
        <v>50</v>
      </c>
      <c r="E1156">
        <v>502179</v>
      </c>
      <c r="F1156" t="s">
        <v>51</v>
      </c>
      <c r="G1156">
        <v>1.3224800000000001</v>
      </c>
      <c r="H1156">
        <v>2</v>
      </c>
      <c r="I1156" t="s">
        <v>159</v>
      </c>
      <c r="J1156" t="s">
        <v>50</v>
      </c>
      <c r="K1156">
        <v>656555</v>
      </c>
      <c r="M1156">
        <v>102.5</v>
      </c>
      <c r="N1156">
        <v>342</v>
      </c>
      <c r="O1156">
        <v>214</v>
      </c>
      <c r="P1156">
        <v>7.9439252336448593E-2</v>
      </c>
      <c r="Q1156">
        <v>17</v>
      </c>
      <c r="R1156">
        <v>102.06</v>
      </c>
      <c r="S1156">
        <v>248</v>
      </c>
      <c r="T1156">
        <v>157</v>
      </c>
      <c r="U1156" s="5">
        <v>7.6433121019108277E-2</v>
      </c>
      <c r="V1156">
        <v>12</v>
      </c>
      <c r="W1156">
        <v>0.34437086092715202</v>
      </c>
      <c r="X1156">
        <v>0.17880794701986699</v>
      </c>
      <c r="Y1156">
        <v>199</v>
      </c>
      <c r="Z1156">
        <v>8</v>
      </c>
      <c r="AA1156">
        <v>24.875</v>
      </c>
      <c r="AB1156">
        <v>0.291139240506329</v>
      </c>
      <c r="AC1156">
        <v>0.151898734177215</v>
      </c>
      <c r="AD1156">
        <v>109</v>
      </c>
      <c r="AE1156">
        <v>4</v>
      </c>
      <c r="AF1156">
        <v>27.25</v>
      </c>
      <c r="AG1156" s="3">
        <v>44747</v>
      </c>
    </row>
    <row r="1157" spans="1:34" hidden="1" x14ac:dyDescent="0.25">
      <c r="A1157" t="s">
        <v>3</v>
      </c>
      <c r="B1157" t="s">
        <v>25</v>
      </c>
      <c r="C1157" t="s">
        <v>78</v>
      </c>
      <c r="D1157" t="s">
        <v>63</v>
      </c>
      <c r="E1157">
        <v>605488</v>
      </c>
      <c r="F1157" t="s">
        <v>51</v>
      </c>
      <c r="G1157">
        <v>0.97216000000000002</v>
      </c>
      <c r="H1157">
        <v>2</v>
      </c>
      <c r="I1157" t="s">
        <v>172</v>
      </c>
      <c r="J1157" t="s">
        <v>50</v>
      </c>
      <c r="K1157">
        <v>608701</v>
      </c>
      <c r="M1157">
        <v>101.7</v>
      </c>
      <c r="N1157">
        <v>62</v>
      </c>
      <c r="O1157">
        <v>46</v>
      </c>
      <c r="P1157">
        <v>4.3478260869565216E-2</v>
      </c>
      <c r="Q1157">
        <v>2</v>
      </c>
      <c r="R1157">
        <v>102.22</v>
      </c>
      <c r="S1157">
        <v>24</v>
      </c>
      <c r="T1157">
        <v>20</v>
      </c>
      <c r="U1157" s="5">
        <v>0.05</v>
      </c>
      <c r="V1157">
        <v>1</v>
      </c>
      <c r="W1157">
        <v>0.27544910179640703</v>
      </c>
      <c r="X1157">
        <v>0.149700598802395</v>
      </c>
      <c r="Y1157">
        <v>253</v>
      </c>
      <c r="Z1157">
        <v>10</v>
      </c>
      <c r="AA1157">
        <v>25.3</v>
      </c>
      <c r="AB1157">
        <v>0.26016260162601601</v>
      </c>
      <c r="AC1157">
        <v>0.13008130081300801</v>
      </c>
      <c r="AD1157">
        <v>186</v>
      </c>
      <c r="AE1157">
        <v>6</v>
      </c>
      <c r="AF1157">
        <v>31</v>
      </c>
      <c r="AG1157" s="3">
        <v>44747</v>
      </c>
    </row>
    <row r="1158" spans="1:34" hidden="1" x14ac:dyDescent="0.25">
      <c r="A1158" t="s">
        <v>14</v>
      </c>
      <c r="B1158" t="s">
        <v>4</v>
      </c>
      <c r="C1158" t="s">
        <v>180</v>
      </c>
      <c r="D1158" t="s">
        <v>50</v>
      </c>
      <c r="E1158">
        <v>543294</v>
      </c>
      <c r="F1158" t="s">
        <v>51</v>
      </c>
      <c r="G1158">
        <v>1.06704</v>
      </c>
      <c r="H1158">
        <v>3</v>
      </c>
      <c r="I1158" t="s">
        <v>182</v>
      </c>
      <c r="J1158" t="s">
        <v>63</v>
      </c>
      <c r="K1158">
        <v>642133</v>
      </c>
      <c r="L1158">
        <v>3.1</v>
      </c>
      <c r="M1158">
        <v>103.96</v>
      </c>
      <c r="N1158">
        <v>300</v>
      </c>
      <c r="O1158">
        <v>211</v>
      </c>
      <c r="P1158">
        <v>8.0568720379146919E-2</v>
      </c>
      <c r="Q1158">
        <v>17</v>
      </c>
      <c r="R1158">
        <v>104.86</v>
      </c>
      <c r="S1158">
        <v>233</v>
      </c>
      <c r="T1158">
        <v>169</v>
      </c>
      <c r="U1158" s="5">
        <v>8.8757396449704137E-2</v>
      </c>
      <c r="V1158">
        <v>15</v>
      </c>
      <c r="W1158">
        <v>0.27862595419847302</v>
      </c>
      <c r="X1158">
        <v>0.12977099236641201</v>
      </c>
      <c r="Y1158">
        <v>356</v>
      </c>
      <c r="Z1158">
        <v>15</v>
      </c>
      <c r="AA1158">
        <v>23.733333333333334</v>
      </c>
      <c r="AB1158">
        <v>0.33823529411764702</v>
      </c>
      <c r="AC1158">
        <v>0.16911764705882301</v>
      </c>
      <c r="AD1158">
        <v>192</v>
      </c>
      <c r="AE1158">
        <v>12</v>
      </c>
      <c r="AF1158">
        <v>16</v>
      </c>
      <c r="AG1158" s="3">
        <v>44747</v>
      </c>
      <c r="AH1158">
        <v>1</v>
      </c>
    </row>
    <row r="1159" spans="1:34" hidden="1" x14ac:dyDescent="0.25">
      <c r="A1159" t="s">
        <v>12</v>
      </c>
      <c r="B1159" t="s">
        <v>8</v>
      </c>
      <c r="C1159" t="s">
        <v>60</v>
      </c>
      <c r="D1159" t="s">
        <v>50</v>
      </c>
      <c r="E1159">
        <v>608566</v>
      </c>
      <c r="F1159" t="s">
        <v>51</v>
      </c>
      <c r="G1159">
        <v>1.2971999999999999</v>
      </c>
      <c r="H1159">
        <v>2</v>
      </c>
      <c r="I1159" t="s">
        <v>93</v>
      </c>
      <c r="J1159" t="s">
        <v>50</v>
      </c>
      <c r="K1159">
        <v>607208</v>
      </c>
      <c r="M1159">
        <v>102.7</v>
      </c>
      <c r="N1159">
        <v>352</v>
      </c>
      <c r="O1159">
        <v>254</v>
      </c>
      <c r="P1159">
        <v>4.3307086614173228E-2</v>
      </c>
      <c r="Q1159">
        <v>11</v>
      </c>
      <c r="R1159">
        <v>102.7</v>
      </c>
      <c r="S1159">
        <v>252</v>
      </c>
      <c r="T1159">
        <v>183</v>
      </c>
      <c r="U1159" s="5">
        <v>4.3715846994535519E-2</v>
      </c>
      <c r="V1159">
        <v>8</v>
      </c>
      <c r="W1159">
        <v>0.23076923076923</v>
      </c>
      <c r="X1159">
        <v>0.111888111888111</v>
      </c>
      <c r="Y1159">
        <v>400</v>
      </c>
      <c r="Z1159">
        <v>17</v>
      </c>
      <c r="AA1159">
        <v>23.529411764705884</v>
      </c>
      <c r="AB1159">
        <v>0.233576642335766</v>
      </c>
      <c r="AC1159">
        <v>0.116788321167883</v>
      </c>
      <c r="AD1159">
        <v>186</v>
      </c>
      <c r="AE1159">
        <v>11</v>
      </c>
      <c r="AF1159">
        <v>16.90909090909091</v>
      </c>
      <c r="AG1159" s="3">
        <v>44747</v>
      </c>
    </row>
    <row r="1160" spans="1:34" hidden="1" x14ac:dyDescent="0.25">
      <c r="A1160" t="s">
        <v>64</v>
      </c>
      <c r="B1160" t="s">
        <v>10</v>
      </c>
      <c r="C1160" t="s">
        <v>65</v>
      </c>
      <c r="D1160" t="s">
        <v>50</v>
      </c>
      <c r="E1160">
        <v>677651</v>
      </c>
      <c r="F1160" t="s">
        <v>61</v>
      </c>
      <c r="G1160">
        <v>1.0625100000000001</v>
      </c>
      <c r="H1160">
        <v>4</v>
      </c>
      <c r="I1160" t="s">
        <v>178</v>
      </c>
      <c r="J1160" t="s">
        <v>63</v>
      </c>
      <c r="K1160">
        <v>686469</v>
      </c>
      <c r="M1160">
        <v>104.12</v>
      </c>
      <c r="N1160">
        <v>29</v>
      </c>
      <c r="O1160">
        <v>18</v>
      </c>
      <c r="P1160">
        <v>5.5555555555555552E-2</v>
      </c>
      <c r="Q1160">
        <v>1</v>
      </c>
      <c r="R1160">
        <v>104.48</v>
      </c>
      <c r="S1160">
        <v>25</v>
      </c>
      <c r="T1160">
        <v>16</v>
      </c>
      <c r="U1160" s="5">
        <v>6.25E-2</v>
      </c>
      <c r="V1160">
        <v>1</v>
      </c>
      <c r="W1160">
        <v>0.324561403508771</v>
      </c>
      <c r="X1160">
        <v>0.175438596491228</v>
      </c>
      <c r="Y1160">
        <v>338</v>
      </c>
      <c r="Z1160">
        <v>15</v>
      </c>
      <c r="AA1160">
        <v>22.533333333333335</v>
      </c>
      <c r="AB1160">
        <v>0.31730769230769201</v>
      </c>
      <c r="AC1160">
        <v>0.15384615384615299</v>
      </c>
      <c r="AD1160">
        <v>157</v>
      </c>
      <c r="AE1160">
        <v>7</v>
      </c>
      <c r="AF1160">
        <v>22.428571428571427</v>
      </c>
      <c r="AG1160" s="3">
        <v>44747</v>
      </c>
    </row>
    <row r="1161" spans="1:34" hidden="1" x14ac:dyDescent="0.25">
      <c r="A1161" t="s">
        <v>25</v>
      </c>
      <c r="B1161" t="s">
        <v>3</v>
      </c>
      <c r="C1161" t="s">
        <v>56</v>
      </c>
      <c r="D1161" t="s">
        <v>50</v>
      </c>
      <c r="E1161">
        <v>601713</v>
      </c>
      <c r="F1161" t="s">
        <v>61</v>
      </c>
      <c r="G1161">
        <v>0.97216000000000002</v>
      </c>
      <c r="H1161">
        <v>1</v>
      </c>
      <c r="I1161" t="s">
        <v>79</v>
      </c>
      <c r="J1161" t="s">
        <v>50</v>
      </c>
      <c r="K1161">
        <v>650490</v>
      </c>
      <c r="M1161">
        <v>104.62</v>
      </c>
      <c r="N1161">
        <v>296</v>
      </c>
      <c r="O1161">
        <v>218</v>
      </c>
      <c r="P1161">
        <v>1.3761467889908258E-2</v>
      </c>
      <c r="Q1161">
        <v>3</v>
      </c>
      <c r="R1161">
        <v>104.06</v>
      </c>
      <c r="S1161">
        <v>215</v>
      </c>
      <c r="T1161">
        <v>151</v>
      </c>
      <c r="U1161" s="5">
        <v>6.6225165562913907E-3</v>
      </c>
      <c r="V1161">
        <v>1</v>
      </c>
      <c r="W1161">
        <v>0.26618705035971202</v>
      </c>
      <c r="X1161">
        <v>0.14748201438848901</v>
      </c>
      <c r="Y1161">
        <v>411</v>
      </c>
      <c r="Z1161">
        <v>10</v>
      </c>
      <c r="AA1161">
        <v>41.1</v>
      </c>
      <c r="AB1161">
        <v>0.23353293413173601</v>
      </c>
      <c r="AC1161">
        <v>0.155688622754491</v>
      </c>
      <c r="AD1161">
        <v>249</v>
      </c>
      <c r="AE1161">
        <v>5</v>
      </c>
      <c r="AF1161">
        <v>49.8</v>
      </c>
      <c r="AG1161" s="3">
        <v>44747</v>
      </c>
    </row>
    <row r="1162" spans="1:34" hidden="1" x14ac:dyDescent="0.25">
      <c r="A1162" t="s">
        <v>5</v>
      </c>
      <c r="B1162" t="s">
        <v>9</v>
      </c>
      <c r="C1162" t="s">
        <v>366</v>
      </c>
      <c r="D1162" t="s">
        <v>63</v>
      </c>
      <c r="E1162">
        <v>669373</v>
      </c>
      <c r="F1162" t="s">
        <v>51</v>
      </c>
      <c r="G1162">
        <v>1.0987200000000001</v>
      </c>
      <c r="H1162">
        <v>6</v>
      </c>
      <c r="I1162" t="s">
        <v>400</v>
      </c>
      <c r="J1162" t="s">
        <v>50</v>
      </c>
      <c r="K1162">
        <v>572041</v>
      </c>
      <c r="M1162">
        <v>101.56</v>
      </c>
      <c r="N1162">
        <v>241</v>
      </c>
      <c r="O1162">
        <v>175</v>
      </c>
      <c r="P1162">
        <v>2.2857142857142857E-2</v>
      </c>
      <c r="Q1162">
        <v>4</v>
      </c>
      <c r="R1162">
        <v>102.58</v>
      </c>
      <c r="S1162">
        <v>53</v>
      </c>
      <c r="T1162">
        <v>41</v>
      </c>
      <c r="U1162" s="5">
        <v>9.7560975609756101E-2</v>
      </c>
      <c r="V1162">
        <v>4</v>
      </c>
      <c r="W1162">
        <v>0.24390243902438999</v>
      </c>
      <c r="X1162">
        <v>0.101626016260162</v>
      </c>
      <c r="Y1162">
        <v>362</v>
      </c>
      <c r="Z1162">
        <v>8</v>
      </c>
      <c r="AA1162">
        <v>45.25</v>
      </c>
      <c r="AB1162">
        <v>0.26315789473684198</v>
      </c>
      <c r="AC1162">
        <v>0.110526315789473</v>
      </c>
      <c r="AD1162">
        <v>289</v>
      </c>
      <c r="AE1162">
        <v>7</v>
      </c>
      <c r="AF1162">
        <v>41.285714285714285</v>
      </c>
      <c r="AG1162" s="3">
        <v>44750</v>
      </c>
    </row>
    <row r="1163" spans="1:34" hidden="1" x14ac:dyDescent="0.25">
      <c r="A1163" t="s">
        <v>1</v>
      </c>
      <c r="B1163" t="s">
        <v>24</v>
      </c>
      <c r="C1163" t="s">
        <v>231</v>
      </c>
      <c r="D1163" t="s">
        <v>63</v>
      </c>
      <c r="E1163">
        <v>669461</v>
      </c>
      <c r="F1163" t="s">
        <v>51</v>
      </c>
      <c r="G1163">
        <v>1.0001599999999999</v>
      </c>
      <c r="H1163">
        <v>8</v>
      </c>
      <c r="I1163" t="s">
        <v>239</v>
      </c>
      <c r="J1163" t="s">
        <v>50</v>
      </c>
      <c r="K1163">
        <v>594807</v>
      </c>
      <c r="M1163">
        <v>102.08</v>
      </c>
      <c r="N1163">
        <v>291</v>
      </c>
      <c r="O1163">
        <v>173</v>
      </c>
      <c r="P1163">
        <v>5.7803468208092484E-2</v>
      </c>
      <c r="Q1163">
        <v>10</v>
      </c>
      <c r="R1163">
        <v>104.74</v>
      </c>
      <c r="S1163">
        <v>70</v>
      </c>
      <c r="T1163">
        <v>46</v>
      </c>
      <c r="U1163" s="5">
        <v>0.13043478260869565</v>
      </c>
      <c r="V1163">
        <v>6</v>
      </c>
      <c r="W1163">
        <v>0.31884057971014401</v>
      </c>
      <c r="X1163">
        <v>0.202898550724637</v>
      </c>
      <c r="Y1163">
        <v>98</v>
      </c>
      <c r="Z1163">
        <v>4</v>
      </c>
      <c r="AA1163">
        <v>24.5</v>
      </c>
      <c r="AB1163">
        <v>0.37037037037037002</v>
      </c>
      <c r="AC1163">
        <v>0.22222222222222199</v>
      </c>
      <c r="AD1163">
        <v>74</v>
      </c>
      <c r="AE1163">
        <v>4</v>
      </c>
      <c r="AF1163">
        <v>18.5</v>
      </c>
      <c r="AG1163" s="3">
        <v>44749</v>
      </c>
    </row>
    <row r="1164" spans="1:34" hidden="1" x14ac:dyDescent="0.25">
      <c r="A1164" t="s">
        <v>26</v>
      </c>
      <c r="B1164" t="s">
        <v>2</v>
      </c>
      <c r="C1164" t="s">
        <v>309</v>
      </c>
      <c r="D1164" t="s">
        <v>50</v>
      </c>
      <c r="E1164">
        <v>657093</v>
      </c>
      <c r="F1164" t="s">
        <v>61</v>
      </c>
      <c r="G1164">
        <v>1.1796</v>
      </c>
      <c r="H1164">
        <v>9</v>
      </c>
      <c r="I1164" t="s">
        <v>197</v>
      </c>
      <c r="J1164" t="s">
        <v>50</v>
      </c>
      <c r="K1164">
        <v>666969</v>
      </c>
      <c r="M1164">
        <v>103.34</v>
      </c>
      <c r="N1164">
        <v>327</v>
      </c>
      <c r="O1164">
        <v>220</v>
      </c>
      <c r="P1164">
        <v>6.8181818181818177E-2</v>
      </c>
      <c r="Q1164">
        <v>15</v>
      </c>
      <c r="R1164">
        <v>103.1</v>
      </c>
      <c r="S1164">
        <v>240</v>
      </c>
      <c r="T1164">
        <v>165</v>
      </c>
      <c r="U1164" s="5">
        <v>6.6666666666666666E-2</v>
      </c>
      <c r="V1164">
        <v>11</v>
      </c>
      <c r="W1164">
        <v>0.30215827338129497</v>
      </c>
      <c r="X1164">
        <v>0.115107913669064</v>
      </c>
      <c r="Y1164">
        <v>182</v>
      </c>
      <c r="Z1164">
        <v>5</v>
      </c>
      <c r="AA1164">
        <v>36.4</v>
      </c>
      <c r="AB1164">
        <v>0.353658536585365</v>
      </c>
      <c r="AC1164">
        <v>0.146341463414634</v>
      </c>
      <c r="AD1164">
        <v>111</v>
      </c>
      <c r="AE1164">
        <v>5</v>
      </c>
      <c r="AF1164">
        <v>22.2</v>
      </c>
      <c r="AG1164" s="3">
        <v>44748</v>
      </c>
    </row>
    <row r="1165" spans="1:34" hidden="1" x14ac:dyDescent="0.25">
      <c r="A1165" t="s">
        <v>26</v>
      </c>
      <c r="B1165" t="s">
        <v>15</v>
      </c>
      <c r="C1165" t="s">
        <v>221</v>
      </c>
      <c r="D1165" t="s">
        <v>63</v>
      </c>
      <c r="E1165">
        <v>656970</v>
      </c>
      <c r="F1165" t="s">
        <v>51</v>
      </c>
      <c r="G1165">
        <v>0.94175999999999993</v>
      </c>
      <c r="H1165">
        <v>9</v>
      </c>
      <c r="I1165" t="s">
        <v>197</v>
      </c>
      <c r="J1165" t="s">
        <v>50</v>
      </c>
      <c r="K1165">
        <v>666969</v>
      </c>
      <c r="M1165">
        <v>103.34</v>
      </c>
      <c r="N1165">
        <v>336</v>
      </c>
      <c r="O1165">
        <v>226</v>
      </c>
      <c r="P1165">
        <v>6.637168141592921E-2</v>
      </c>
      <c r="Q1165">
        <v>15</v>
      </c>
      <c r="R1165">
        <v>103.7</v>
      </c>
      <c r="S1165">
        <v>90</v>
      </c>
      <c r="T1165">
        <v>57</v>
      </c>
      <c r="U1165" s="5">
        <v>7.0175438596491224E-2</v>
      </c>
      <c r="V1165">
        <v>4</v>
      </c>
      <c r="W1165">
        <v>0.329787234042553</v>
      </c>
      <c r="X1165">
        <v>0.170212765957446</v>
      </c>
      <c r="Y1165">
        <v>240</v>
      </c>
      <c r="Z1165">
        <v>13</v>
      </c>
      <c r="AA1165">
        <v>18.46153846153846</v>
      </c>
      <c r="AB1165">
        <v>0.33333333333333298</v>
      </c>
      <c r="AC1165">
        <v>0.16993464052287499</v>
      </c>
      <c r="AD1165">
        <v>194</v>
      </c>
      <c r="AE1165">
        <v>10</v>
      </c>
      <c r="AF1165">
        <v>19.399999999999999</v>
      </c>
      <c r="AG1165" s="3">
        <v>44751</v>
      </c>
    </row>
    <row r="1166" spans="1:34" hidden="1" x14ac:dyDescent="0.25">
      <c r="A1166" t="s">
        <v>27</v>
      </c>
      <c r="B1166" t="s">
        <v>22</v>
      </c>
      <c r="C1166" t="s">
        <v>142</v>
      </c>
      <c r="D1166" t="s">
        <v>50</v>
      </c>
      <c r="E1166">
        <v>669923</v>
      </c>
      <c r="F1166" t="s">
        <v>61</v>
      </c>
      <c r="G1166">
        <v>1.04</v>
      </c>
      <c r="H1166">
        <v>7</v>
      </c>
      <c r="I1166" t="s">
        <v>167</v>
      </c>
      <c r="J1166" t="s">
        <v>50</v>
      </c>
      <c r="K1166">
        <v>672386</v>
      </c>
      <c r="M1166">
        <v>103.2</v>
      </c>
      <c r="N1166">
        <v>270</v>
      </c>
      <c r="O1166">
        <v>211</v>
      </c>
      <c r="P1166">
        <v>4.7393364928909949E-2</v>
      </c>
      <c r="Q1166">
        <v>10</v>
      </c>
      <c r="R1166">
        <v>104.5</v>
      </c>
      <c r="S1166">
        <v>211</v>
      </c>
      <c r="T1166">
        <v>161</v>
      </c>
      <c r="U1166" s="5">
        <v>4.9689440993788817E-2</v>
      </c>
      <c r="V1166">
        <v>8</v>
      </c>
      <c r="W1166">
        <v>0.29670329670329598</v>
      </c>
      <c r="X1166">
        <v>0.164835164835164</v>
      </c>
      <c r="Y1166">
        <v>250</v>
      </c>
      <c r="Z1166">
        <v>12</v>
      </c>
      <c r="AA1166">
        <v>20.833333333333332</v>
      </c>
      <c r="AB1166">
        <v>0.30232558139534799</v>
      </c>
      <c r="AC1166">
        <v>0.17441860465116199</v>
      </c>
      <c r="AD1166">
        <v>118</v>
      </c>
      <c r="AE1166">
        <v>8</v>
      </c>
      <c r="AF1166">
        <v>14.75</v>
      </c>
      <c r="AG1166" s="3">
        <v>44750</v>
      </c>
    </row>
    <row r="1167" spans="1:34" hidden="1" x14ac:dyDescent="0.25">
      <c r="A1167" t="s">
        <v>5</v>
      </c>
      <c r="B1167" t="s">
        <v>15</v>
      </c>
      <c r="C1167" t="s">
        <v>378</v>
      </c>
      <c r="D1167" t="s">
        <v>50</v>
      </c>
      <c r="E1167">
        <v>657746</v>
      </c>
      <c r="F1167" t="s">
        <v>51</v>
      </c>
      <c r="G1167">
        <v>1.0964800000000001</v>
      </c>
      <c r="H1167">
        <v>9</v>
      </c>
      <c r="I1167" t="s">
        <v>292</v>
      </c>
      <c r="J1167" t="s">
        <v>50</v>
      </c>
      <c r="K1167">
        <v>683734</v>
      </c>
      <c r="L1167">
        <v>4.2</v>
      </c>
      <c r="M1167">
        <v>102.66</v>
      </c>
      <c r="N1167">
        <v>261</v>
      </c>
      <c r="O1167">
        <v>197</v>
      </c>
      <c r="P1167">
        <v>3.553299492385787E-2</v>
      </c>
      <c r="Q1167">
        <v>7</v>
      </c>
      <c r="R1167">
        <v>102.36</v>
      </c>
      <c r="S1167">
        <v>210</v>
      </c>
      <c r="T1167">
        <v>156</v>
      </c>
      <c r="U1167" s="5">
        <v>3.8461538461538464E-2</v>
      </c>
      <c r="V1167">
        <v>6</v>
      </c>
      <c r="W1167">
        <v>0.36216216216216202</v>
      </c>
      <c r="X1167">
        <v>0.16756756756756699</v>
      </c>
      <c r="Y1167">
        <v>267</v>
      </c>
      <c r="Z1167">
        <v>7</v>
      </c>
      <c r="AA1167">
        <v>38.142857142857146</v>
      </c>
      <c r="AB1167">
        <v>0.36842105263157798</v>
      </c>
      <c r="AC1167">
        <v>0.14736842105263101</v>
      </c>
      <c r="AD1167">
        <v>147</v>
      </c>
      <c r="AE1167">
        <v>3</v>
      </c>
      <c r="AF1167">
        <v>49</v>
      </c>
      <c r="AG1167" s="3">
        <v>44748</v>
      </c>
      <c r="AH1167">
        <v>1</v>
      </c>
    </row>
    <row r="1168" spans="1:34" hidden="1" x14ac:dyDescent="0.25">
      <c r="A1168" t="s">
        <v>5</v>
      </c>
      <c r="B1168" t="s">
        <v>9</v>
      </c>
      <c r="C1168" t="s">
        <v>133</v>
      </c>
      <c r="D1168" t="s">
        <v>50</v>
      </c>
      <c r="E1168">
        <v>689225</v>
      </c>
      <c r="F1168" t="s">
        <v>51</v>
      </c>
      <c r="G1168">
        <v>1.0964800000000001</v>
      </c>
      <c r="H1168">
        <v>9</v>
      </c>
      <c r="I1168" t="s">
        <v>292</v>
      </c>
      <c r="J1168" t="s">
        <v>50</v>
      </c>
      <c r="K1168">
        <v>683734</v>
      </c>
      <c r="M1168">
        <v>102.66</v>
      </c>
      <c r="N1168">
        <v>266</v>
      </c>
      <c r="O1168">
        <v>202</v>
      </c>
      <c r="P1168">
        <v>3.9603960396039604E-2</v>
      </c>
      <c r="Q1168">
        <v>8</v>
      </c>
      <c r="R1168">
        <v>102.36</v>
      </c>
      <c r="S1168">
        <v>215</v>
      </c>
      <c r="T1168">
        <v>161</v>
      </c>
      <c r="U1168" s="5">
        <v>4.3478260869565216E-2</v>
      </c>
      <c r="V1168">
        <v>7</v>
      </c>
      <c r="W1168">
        <v>0.32589285714285698</v>
      </c>
      <c r="X1168">
        <v>0.16964285714285701</v>
      </c>
      <c r="Y1168">
        <v>293</v>
      </c>
      <c r="Z1168">
        <v>14</v>
      </c>
      <c r="AA1168">
        <v>20.928571428571427</v>
      </c>
      <c r="AB1168">
        <v>0.33070866141732203</v>
      </c>
      <c r="AC1168">
        <v>0.21259842519684999</v>
      </c>
      <c r="AD1168">
        <v>162</v>
      </c>
      <c r="AE1168">
        <v>10</v>
      </c>
      <c r="AF1168">
        <v>16.2</v>
      </c>
      <c r="AG1168" s="3">
        <v>44749</v>
      </c>
    </row>
    <row r="1169" spans="1:34" hidden="1" x14ac:dyDescent="0.25">
      <c r="A1169" t="s">
        <v>5</v>
      </c>
      <c r="B1169" t="s">
        <v>9</v>
      </c>
      <c r="C1169" t="s">
        <v>366</v>
      </c>
      <c r="D1169" t="s">
        <v>63</v>
      </c>
      <c r="E1169">
        <v>669373</v>
      </c>
      <c r="F1169" t="s">
        <v>51</v>
      </c>
      <c r="G1169">
        <v>1.0987200000000001</v>
      </c>
      <c r="H1169">
        <v>9</v>
      </c>
      <c r="I1169" t="s">
        <v>292</v>
      </c>
      <c r="J1169" t="s">
        <v>50</v>
      </c>
      <c r="K1169">
        <v>683734</v>
      </c>
      <c r="M1169">
        <v>102.66</v>
      </c>
      <c r="N1169">
        <v>266</v>
      </c>
      <c r="O1169">
        <v>202</v>
      </c>
      <c r="P1169">
        <v>3.9603960396039604E-2</v>
      </c>
      <c r="Q1169">
        <v>8</v>
      </c>
      <c r="R1169">
        <v>104.14</v>
      </c>
      <c r="S1169">
        <v>51</v>
      </c>
      <c r="T1169">
        <v>41</v>
      </c>
      <c r="U1169" s="5">
        <v>2.4390243902439025E-2</v>
      </c>
      <c r="V1169">
        <v>1</v>
      </c>
      <c r="W1169">
        <v>0.24390243902438999</v>
      </c>
      <c r="X1169">
        <v>0.101626016260162</v>
      </c>
      <c r="Y1169">
        <v>362</v>
      </c>
      <c r="Z1169">
        <v>8</v>
      </c>
      <c r="AA1169">
        <v>45.25</v>
      </c>
      <c r="AB1169">
        <v>0.26315789473684198</v>
      </c>
      <c r="AC1169">
        <v>0.110526315789473</v>
      </c>
      <c r="AD1169">
        <v>289</v>
      </c>
      <c r="AE1169">
        <v>7</v>
      </c>
      <c r="AF1169">
        <v>41.285714285714285</v>
      </c>
      <c r="AG1169" s="3">
        <v>44750</v>
      </c>
    </row>
    <row r="1170" spans="1:34" hidden="1" x14ac:dyDescent="0.25">
      <c r="A1170" t="s">
        <v>2</v>
      </c>
      <c r="B1170" t="s">
        <v>26</v>
      </c>
      <c r="C1170" t="s">
        <v>155</v>
      </c>
      <c r="D1170" t="s">
        <v>50</v>
      </c>
      <c r="E1170">
        <v>657248</v>
      </c>
      <c r="F1170" t="s">
        <v>51</v>
      </c>
      <c r="G1170">
        <v>1.0911300000000002</v>
      </c>
      <c r="H1170">
        <v>2</v>
      </c>
      <c r="I1170" t="s">
        <v>122</v>
      </c>
      <c r="J1170" t="s">
        <v>38</v>
      </c>
      <c r="K1170">
        <v>623993</v>
      </c>
      <c r="M1170">
        <v>102</v>
      </c>
      <c r="N1170">
        <v>316</v>
      </c>
      <c r="O1170">
        <v>218</v>
      </c>
      <c r="P1170">
        <v>6.8807339449541288E-2</v>
      </c>
      <c r="Q1170">
        <v>15</v>
      </c>
      <c r="R1170">
        <v>102.6</v>
      </c>
      <c r="S1170">
        <v>220</v>
      </c>
      <c r="T1170">
        <v>154</v>
      </c>
      <c r="U1170" s="5">
        <v>7.1428571428571425E-2</v>
      </c>
      <c r="V1170">
        <v>11</v>
      </c>
      <c r="W1170">
        <v>0.23529411764705799</v>
      </c>
      <c r="X1170">
        <v>0.11764705882352899</v>
      </c>
      <c r="Y1170">
        <v>205</v>
      </c>
      <c r="Z1170">
        <v>6</v>
      </c>
      <c r="AA1170">
        <v>34.166666666666664</v>
      </c>
      <c r="AB1170">
        <v>0.26865671641791</v>
      </c>
      <c r="AC1170">
        <v>0.134328358208955</v>
      </c>
      <c r="AD1170">
        <v>104</v>
      </c>
      <c r="AE1170">
        <v>3</v>
      </c>
      <c r="AF1170">
        <v>34.666666666666664</v>
      </c>
      <c r="AG1170" s="3">
        <v>44748</v>
      </c>
    </row>
    <row r="1171" spans="1:34" hidden="1" x14ac:dyDescent="0.25">
      <c r="A1171" t="s">
        <v>2</v>
      </c>
      <c r="B1171" t="s">
        <v>11</v>
      </c>
      <c r="C1171" t="s">
        <v>426</v>
      </c>
      <c r="D1171" t="s">
        <v>50</v>
      </c>
      <c r="E1171">
        <v>681217</v>
      </c>
      <c r="F1171" t="s">
        <v>51</v>
      </c>
      <c r="G1171">
        <v>1.0545</v>
      </c>
      <c r="H1171">
        <v>2</v>
      </c>
      <c r="I1171" t="s">
        <v>122</v>
      </c>
      <c r="J1171" t="s">
        <v>38</v>
      </c>
      <c r="K1171">
        <v>623993</v>
      </c>
      <c r="M1171">
        <v>102</v>
      </c>
      <c r="N1171">
        <v>320</v>
      </c>
      <c r="O1171">
        <v>220</v>
      </c>
      <c r="P1171">
        <v>6.8181818181818177E-2</v>
      </c>
      <c r="Q1171">
        <v>15</v>
      </c>
      <c r="R1171">
        <v>102.6</v>
      </c>
      <c r="S1171">
        <v>223</v>
      </c>
      <c r="T1171">
        <v>156</v>
      </c>
      <c r="U1171" s="5">
        <v>7.0512820512820512E-2</v>
      </c>
      <c r="V1171">
        <v>11</v>
      </c>
      <c r="W1171">
        <v>0.1875</v>
      </c>
      <c r="X1171">
        <v>0.109375</v>
      </c>
      <c r="Y1171">
        <v>89</v>
      </c>
      <c r="Z1171">
        <v>5</v>
      </c>
      <c r="AA1171">
        <v>17.8</v>
      </c>
      <c r="AB1171">
        <v>0.32</v>
      </c>
      <c r="AC1171">
        <v>0.2</v>
      </c>
      <c r="AD1171">
        <v>35</v>
      </c>
      <c r="AE1171">
        <v>4</v>
      </c>
      <c r="AF1171">
        <v>8.75</v>
      </c>
      <c r="AG1171" s="3">
        <v>44749</v>
      </c>
    </row>
    <row r="1172" spans="1:34" hidden="1" x14ac:dyDescent="0.25">
      <c r="A1172" t="s">
        <v>2</v>
      </c>
      <c r="B1172" t="s">
        <v>11</v>
      </c>
      <c r="C1172" t="s">
        <v>339</v>
      </c>
      <c r="D1172" t="s">
        <v>63</v>
      </c>
      <c r="E1172">
        <v>672282</v>
      </c>
      <c r="F1172" t="s">
        <v>51</v>
      </c>
      <c r="G1172">
        <v>1.3475999999999999</v>
      </c>
      <c r="H1172">
        <v>1</v>
      </c>
      <c r="I1172" t="s">
        <v>418</v>
      </c>
      <c r="J1172" t="s">
        <v>50</v>
      </c>
      <c r="K1172">
        <v>669720</v>
      </c>
      <c r="M1172">
        <v>101.7</v>
      </c>
      <c r="N1172">
        <v>326</v>
      </c>
      <c r="O1172">
        <v>242</v>
      </c>
      <c r="P1172">
        <v>4.5454545454545456E-2</v>
      </c>
      <c r="Q1172">
        <v>11</v>
      </c>
      <c r="R1172">
        <v>102</v>
      </c>
      <c r="S1172">
        <v>91</v>
      </c>
      <c r="T1172">
        <v>67</v>
      </c>
      <c r="U1172" s="5">
        <v>5.9701492537313432E-2</v>
      </c>
      <c r="V1172">
        <v>4</v>
      </c>
      <c r="W1172">
        <v>0.31547619047619002</v>
      </c>
      <c r="X1172">
        <v>0.17857142857142799</v>
      </c>
      <c r="Y1172">
        <v>237</v>
      </c>
      <c r="Z1172">
        <v>11</v>
      </c>
      <c r="AA1172">
        <v>21.545454545454547</v>
      </c>
      <c r="AB1172">
        <v>0.32</v>
      </c>
      <c r="AC1172">
        <v>0.17599999999999999</v>
      </c>
      <c r="AD1172">
        <v>181</v>
      </c>
      <c r="AE1172">
        <v>8</v>
      </c>
      <c r="AF1172">
        <v>22.625</v>
      </c>
      <c r="AG1172" s="3">
        <v>44750</v>
      </c>
    </row>
    <row r="1173" spans="1:34" hidden="1" x14ac:dyDescent="0.25">
      <c r="A1173" t="s">
        <v>2</v>
      </c>
      <c r="B1173" t="s">
        <v>11</v>
      </c>
      <c r="C1173" t="s">
        <v>130</v>
      </c>
      <c r="D1173" t="s">
        <v>63</v>
      </c>
      <c r="E1173">
        <v>663776</v>
      </c>
      <c r="F1173" t="s">
        <v>51</v>
      </c>
      <c r="G1173">
        <v>1.2635999999999998</v>
      </c>
      <c r="H1173">
        <v>1</v>
      </c>
      <c r="I1173" t="s">
        <v>418</v>
      </c>
      <c r="J1173" t="s">
        <v>50</v>
      </c>
      <c r="K1173">
        <v>669720</v>
      </c>
      <c r="M1173">
        <v>101.7</v>
      </c>
      <c r="N1173">
        <v>333</v>
      </c>
      <c r="O1173">
        <v>245</v>
      </c>
      <c r="P1173">
        <v>4.4897959183673466E-2</v>
      </c>
      <c r="Q1173">
        <v>11</v>
      </c>
      <c r="R1173">
        <v>102</v>
      </c>
      <c r="S1173">
        <v>97</v>
      </c>
      <c r="T1173">
        <v>70</v>
      </c>
      <c r="U1173" s="5">
        <v>5.7142857142857141E-2</v>
      </c>
      <c r="V1173">
        <v>4</v>
      </c>
      <c r="W1173">
        <v>0.23720930232558099</v>
      </c>
      <c r="X1173">
        <v>0.111627906976744</v>
      </c>
      <c r="Y1173">
        <v>336</v>
      </c>
      <c r="Z1173">
        <v>4</v>
      </c>
      <c r="AA1173">
        <v>84</v>
      </c>
      <c r="AB1173">
        <v>0.214285714285714</v>
      </c>
      <c r="AC1173">
        <v>0.113095238095238</v>
      </c>
      <c r="AD1173">
        <v>264</v>
      </c>
      <c r="AE1173">
        <v>4</v>
      </c>
      <c r="AF1173">
        <v>66</v>
      </c>
      <c r="AG1173" s="3">
        <v>44751</v>
      </c>
    </row>
    <row r="1174" spans="1:34" hidden="1" x14ac:dyDescent="0.25">
      <c r="A1174" t="s">
        <v>1</v>
      </c>
      <c r="B1174" t="s">
        <v>24</v>
      </c>
      <c r="C1174" t="s">
        <v>158</v>
      </c>
      <c r="D1174" t="s">
        <v>50</v>
      </c>
      <c r="E1174">
        <v>571945</v>
      </c>
      <c r="F1174" t="s">
        <v>51</v>
      </c>
      <c r="G1174">
        <v>1.0001599999999999</v>
      </c>
      <c r="H1174">
        <v>3</v>
      </c>
      <c r="I1174" t="s">
        <v>54</v>
      </c>
      <c r="J1174" t="s">
        <v>50</v>
      </c>
      <c r="K1174">
        <v>663586</v>
      </c>
      <c r="M1174">
        <v>106.5</v>
      </c>
      <c r="N1174">
        <v>346</v>
      </c>
      <c r="O1174">
        <v>223</v>
      </c>
      <c r="P1174">
        <v>9.417040358744394E-2</v>
      </c>
      <c r="Q1174">
        <v>21</v>
      </c>
      <c r="R1174">
        <v>106.06</v>
      </c>
      <c r="S1174">
        <v>251</v>
      </c>
      <c r="T1174">
        <v>169</v>
      </c>
      <c r="U1174" s="5">
        <v>8.8757396449704137E-2</v>
      </c>
      <c r="V1174">
        <v>15</v>
      </c>
      <c r="W1174">
        <v>0.25255972696245699</v>
      </c>
      <c r="X1174">
        <v>0.109215017064846</v>
      </c>
      <c r="Y1174">
        <v>398</v>
      </c>
      <c r="Z1174">
        <v>9</v>
      </c>
      <c r="AA1174">
        <v>44.222222222222221</v>
      </c>
      <c r="AB1174">
        <v>0.24444444444444399</v>
      </c>
      <c r="AC1174">
        <v>0.14074074074074</v>
      </c>
      <c r="AD1174">
        <v>192</v>
      </c>
      <c r="AE1174">
        <v>4</v>
      </c>
      <c r="AF1174">
        <v>48</v>
      </c>
      <c r="AG1174" s="3">
        <v>44748</v>
      </c>
    </row>
    <row r="1175" spans="1:34" hidden="1" x14ac:dyDescent="0.25">
      <c r="A1175" t="s">
        <v>1</v>
      </c>
      <c r="B1175" t="s">
        <v>24</v>
      </c>
      <c r="C1175" t="s">
        <v>231</v>
      </c>
      <c r="D1175" t="s">
        <v>63</v>
      </c>
      <c r="E1175">
        <v>669461</v>
      </c>
      <c r="F1175" t="s">
        <v>51</v>
      </c>
      <c r="G1175">
        <v>1.0001599999999999</v>
      </c>
      <c r="H1175">
        <v>3</v>
      </c>
      <c r="I1175" t="s">
        <v>54</v>
      </c>
      <c r="J1175" t="s">
        <v>50</v>
      </c>
      <c r="K1175">
        <v>663586</v>
      </c>
      <c r="M1175">
        <v>106.5</v>
      </c>
      <c r="N1175">
        <v>349</v>
      </c>
      <c r="O1175">
        <v>226</v>
      </c>
      <c r="P1175">
        <v>9.2920353982300891E-2</v>
      </c>
      <c r="Q1175">
        <v>21</v>
      </c>
      <c r="R1175">
        <v>107.92</v>
      </c>
      <c r="S1175">
        <v>95</v>
      </c>
      <c r="T1175">
        <v>54</v>
      </c>
      <c r="U1175" s="5">
        <v>0.1111111111111111</v>
      </c>
      <c r="V1175">
        <v>6</v>
      </c>
      <c r="W1175">
        <v>0.31884057971014401</v>
      </c>
      <c r="X1175">
        <v>0.202898550724637</v>
      </c>
      <c r="Y1175">
        <v>98</v>
      </c>
      <c r="Z1175">
        <v>4</v>
      </c>
      <c r="AA1175">
        <v>24.5</v>
      </c>
      <c r="AB1175">
        <v>0.37037037037037002</v>
      </c>
      <c r="AC1175">
        <v>0.22222222222222199</v>
      </c>
      <c r="AD1175">
        <v>74</v>
      </c>
      <c r="AE1175">
        <v>4</v>
      </c>
      <c r="AF1175">
        <v>18.5</v>
      </c>
      <c r="AG1175" s="3">
        <v>44749</v>
      </c>
    </row>
    <row r="1176" spans="1:34" hidden="1" x14ac:dyDescent="0.25">
      <c r="A1176" t="s">
        <v>1</v>
      </c>
      <c r="B1176" t="s">
        <v>28</v>
      </c>
      <c r="C1176" t="s">
        <v>94</v>
      </c>
      <c r="D1176" t="s">
        <v>50</v>
      </c>
      <c r="E1176">
        <v>607200</v>
      </c>
      <c r="F1176" t="s">
        <v>51</v>
      </c>
      <c r="G1176">
        <v>1.0001599999999999</v>
      </c>
      <c r="H1176">
        <v>3</v>
      </c>
      <c r="I1176" t="s">
        <v>54</v>
      </c>
      <c r="J1176" t="s">
        <v>50</v>
      </c>
      <c r="K1176">
        <v>663586</v>
      </c>
      <c r="M1176">
        <v>106.5</v>
      </c>
      <c r="N1176">
        <v>354</v>
      </c>
      <c r="O1176">
        <v>228</v>
      </c>
      <c r="P1176">
        <v>9.2105263157894732E-2</v>
      </c>
      <c r="Q1176">
        <v>21</v>
      </c>
      <c r="R1176">
        <v>106.06</v>
      </c>
      <c r="S1176">
        <v>257</v>
      </c>
      <c r="T1176">
        <v>174</v>
      </c>
      <c r="U1176" s="5">
        <v>8.6206896551724144E-2</v>
      </c>
      <c r="V1176">
        <v>15</v>
      </c>
      <c r="W1176">
        <v>0.25416666666666599</v>
      </c>
      <c r="X1176">
        <v>0.125</v>
      </c>
      <c r="Y1176">
        <v>342</v>
      </c>
      <c r="Z1176">
        <v>9</v>
      </c>
      <c r="AA1176">
        <v>38</v>
      </c>
      <c r="AB1176">
        <v>0.19327731092436901</v>
      </c>
      <c r="AC1176">
        <v>0.10084033613445301</v>
      </c>
      <c r="AD1176">
        <v>177</v>
      </c>
      <c r="AE1176">
        <v>4</v>
      </c>
      <c r="AF1176">
        <v>44.25</v>
      </c>
      <c r="AG1176" s="3">
        <v>44750</v>
      </c>
    </row>
    <row r="1177" spans="1:34" hidden="1" x14ac:dyDescent="0.25">
      <c r="A1177" t="s">
        <v>13</v>
      </c>
      <c r="B1177" t="s">
        <v>16</v>
      </c>
      <c r="C1177" t="s">
        <v>234</v>
      </c>
      <c r="D1177" t="s">
        <v>50</v>
      </c>
      <c r="E1177">
        <v>592866</v>
      </c>
      <c r="F1177" t="s">
        <v>61</v>
      </c>
      <c r="G1177">
        <v>1.1416900000000001</v>
      </c>
      <c r="H1177">
        <v>1</v>
      </c>
      <c r="I1177" t="s">
        <v>154</v>
      </c>
      <c r="J1177" t="s">
        <v>50</v>
      </c>
      <c r="K1177">
        <v>541645</v>
      </c>
      <c r="M1177">
        <v>102.32</v>
      </c>
      <c r="N1177">
        <v>268</v>
      </c>
      <c r="O1177">
        <v>179</v>
      </c>
      <c r="P1177">
        <v>3.3519553072625698E-2</v>
      </c>
      <c r="Q1177">
        <v>6</v>
      </c>
      <c r="R1177">
        <v>102</v>
      </c>
      <c r="S1177">
        <v>221</v>
      </c>
      <c r="T1177">
        <v>151</v>
      </c>
      <c r="U1177" s="5">
        <v>3.3112582781456956E-2</v>
      </c>
      <c r="V1177">
        <v>5</v>
      </c>
      <c r="W1177">
        <v>0.29496402877697803</v>
      </c>
      <c r="X1177">
        <v>0.18705035971223</v>
      </c>
      <c r="Y1177">
        <v>195</v>
      </c>
      <c r="Z1177">
        <v>9</v>
      </c>
      <c r="AA1177">
        <v>21.666666666666668</v>
      </c>
      <c r="AB1177">
        <v>0.317460317460317</v>
      </c>
      <c r="AC1177">
        <v>0.206349206349206</v>
      </c>
      <c r="AD1177">
        <v>106</v>
      </c>
      <c r="AE1177">
        <v>5</v>
      </c>
      <c r="AF1177">
        <v>21.2</v>
      </c>
      <c r="AG1177" s="3">
        <v>44749</v>
      </c>
    </row>
    <row r="1178" spans="1:34" hidden="1" x14ac:dyDescent="0.25">
      <c r="A1178" t="s">
        <v>13</v>
      </c>
      <c r="B1178" t="s">
        <v>16</v>
      </c>
      <c r="C1178" t="s">
        <v>350</v>
      </c>
      <c r="D1178" t="s">
        <v>50</v>
      </c>
      <c r="E1178">
        <v>605135</v>
      </c>
      <c r="F1178" t="s">
        <v>61</v>
      </c>
      <c r="G1178">
        <v>0.96300000000000008</v>
      </c>
      <c r="H1178">
        <v>1</v>
      </c>
      <c r="I1178" t="s">
        <v>154</v>
      </c>
      <c r="J1178" t="s">
        <v>50</v>
      </c>
      <c r="K1178">
        <v>541645</v>
      </c>
      <c r="M1178">
        <v>102.32</v>
      </c>
      <c r="N1178">
        <v>270</v>
      </c>
      <c r="O1178">
        <v>180</v>
      </c>
      <c r="P1178">
        <v>3.3333333333333333E-2</v>
      </c>
      <c r="Q1178">
        <v>6</v>
      </c>
      <c r="R1178">
        <v>102</v>
      </c>
      <c r="S1178">
        <v>223</v>
      </c>
      <c r="T1178">
        <v>152</v>
      </c>
      <c r="U1178" s="5">
        <v>3.2894736842105261E-2</v>
      </c>
      <c r="V1178">
        <v>5</v>
      </c>
      <c r="W1178">
        <v>0.26337448559670701</v>
      </c>
      <c r="X1178">
        <v>0.131687242798353</v>
      </c>
      <c r="Y1178">
        <v>369</v>
      </c>
      <c r="Z1178">
        <v>13</v>
      </c>
      <c r="AA1178">
        <v>28.384615384615383</v>
      </c>
      <c r="AB1178">
        <v>0.24264705882352899</v>
      </c>
      <c r="AC1178">
        <v>0.13235294117647001</v>
      </c>
      <c r="AD1178">
        <v>204</v>
      </c>
      <c r="AE1178">
        <v>5</v>
      </c>
      <c r="AF1178">
        <v>40.799999999999997</v>
      </c>
      <c r="AG1178" s="3">
        <v>44750</v>
      </c>
    </row>
    <row r="1179" spans="1:34" hidden="1" x14ac:dyDescent="0.25">
      <c r="A1179" t="s">
        <v>27</v>
      </c>
      <c r="B1179" t="s">
        <v>22</v>
      </c>
      <c r="C1179" t="s">
        <v>142</v>
      </c>
      <c r="D1179" t="s">
        <v>50</v>
      </c>
      <c r="E1179">
        <v>669923</v>
      </c>
      <c r="F1179" t="s">
        <v>61</v>
      </c>
      <c r="G1179">
        <v>1.04</v>
      </c>
      <c r="H1179">
        <v>1</v>
      </c>
      <c r="I1179" t="s">
        <v>165</v>
      </c>
      <c r="J1179" t="s">
        <v>50</v>
      </c>
      <c r="K1179">
        <v>666182</v>
      </c>
      <c r="M1179">
        <v>103.8</v>
      </c>
      <c r="N1179">
        <v>372</v>
      </c>
      <c r="O1179">
        <v>261</v>
      </c>
      <c r="P1179">
        <v>4.9808429118773943E-2</v>
      </c>
      <c r="Q1179">
        <v>13</v>
      </c>
      <c r="R1179">
        <v>104.22</v>
      </c>
      <c r="S1179">
        <v>312</v>
      </c>
      <c r="T1179">
        <v>221</v>
      </c>
      <c r="U1179" s="5">
        <v>4.9773755656108594E-2</v>
      </c>
      <c r="V1179">
        <v>11</v>
      </c>
      <c r="W1179">
        <v>0.29670329670329598</v>
      </c>
      <c r="X1179">
        <v>0.164835164835164</v>
      </c>
      <c r="Y1179">
        <v>250</v>
      </c>
      <c r="Z1179">
        <v>12</v>
      </c>
      <c r="AA1179">
        <v>20.833333333333332</v>
      </c>
      <c r="AB1179">
        <v>0.30232558139534799</v>
      </c>
      <c r="AC1179">
        <v>0.17441860465116199</v>
      </c>
      <c r="AD1179">
        <v>118</v>
      </c>
      <c r="AE1179">
        <v>8</v>
      </c>
      <c r="AF1179">
        <v>14.75</v>
      </c>
      <c r="AG1179" s="3">
        <v>44750</v>
      </c>
    </row>
    <row r="1180" spans="1:34" hidden="1" x14ac:dyDescent="0.25">
      <c r="A1180" t="s">
        <v>3</v>
      </c>
      <c r="B1180" t="s">
        <v>17</v>
      </c>
      <c r="C1180" t="s">
        <v>301</v>
      </c>
      <c r="D1180" t="s">
        <v>63</v>
      </c>
      <c r="E1180">
        <v>641482</v>
      </c>
      <c r="F1180" t="s">
        <v>51</v>
      </c>
      <c r="G1180">
        <v>1.2465599999999999</v>
      </c>
      <c r="H1180">
        <v>5</v>
      </c>
      <c r="I1180" t="s">
        <v>174</v>
      </c>
      <c r="J1180" t="s">
        <v>50</v>
      </c>
      <c r="K1180">
        <v>666915</v>
      </c>
      <c r="L1180">
        <v>4.7</v>
      </c>
      <c r="M1180">
        <v>101.619999999999</v>
      </c>
      <c r="N1180">
        <v>221</v>
      </c>
      <c r="O1180">
        <v>133</v>
      </c>
      <c r="P1180">
        <v>3.7593984962406013E-2</v>
      </c>
      <c r="Q1180">
        <v>5</v>
      </c>
      <c r="R1180">
        <v>103.3</v>
      </c>
      <c r="S1180">
        <v>69</v>
      </c>
      <c r="T1180">
        <v>36</v>
      </c>
      <c r="U1180" s="5">
        <v>5.5555555555555552E-2</v>
      </c>
      <c r="V1180">
        <v>2</v>
      </c>
      <c r="W1180">
        <v>0.31221719457013503</v>
      </c>
      <c r="X1180">
        <v>0.11764705882352899</v>
      </c>
      <c r="Y1180">
        <v>332</v>
      </c>
      <c r="Z1180">
        <v>11</v>
      </c>
      <c r="AA1180">
        <v>30.181818181818183</v>
      </c>
      <c r="AB1180">
        <v>0.32474226804123701</v>
      </c>
      <c r="AC1180">
        <v>0.118556701030927</v>
      </c>
      <c r="AD1180">
        <v>287</v>
      </c>
      <c r="AE1180">
        <v>10</v>
      </c>
      <c r="AF1180">
        <v>28.7</v>
      </c>
      <c r="AG1180" s="3">
        <v>44750</v>
      </c>
      <c r="AH1180">
        <v>1</v>
      </c>
    </row>
    <row r="1181" spans="1:34" hidden="1" x14ac:dyDescent="0.25">
      <c r="A1181" t="s">
        <v>64</v>
      </c>
      <c r="B1181" t="s">
        <v>10</v>
      </c>
      <c r="C1181" t="s">
        <v>151</v>
      </c>
      <c r="D1181" t="s">
        <v>50</v>
      </c>
      <c r="E1181">
        <v>664299</v>
      </c>
      <c r="F1181" t="s">
        <v>61</v>
      </c>
      <c r="G1181">
        <v>1.11216</v>
      </c>
      <c r="H1181">
        <v>1</v>
      </c>
      <c r="I1181" t="s">
        <v>70</v>
      </c>
      <c r="J1181" t="s">
        <v>50</v>
      </c>
      <c r="K1181">
        <v>677951</v>
      </c>
      <c r="M1181">
        <v>104.16</v>
      </c>
      <c r="N1181">
        <v>321</v>
      </c>
      <c r="O1181">
        <v>221</v>
      </c>
      <c r="P1181">
        <v>5.4298642533936653E-2</v>
      </c>
      <c r="Q1181">
        <v>12</v>
      </c>
      <c r="R1181">
        <v>104.32</v>
      </c>
      <c r="S1181">
        <v>237</v>
      </c>
      <c r="T1181">
        <v>164</v>
      </c>
      <c r="U1181" s="5">
        <v>5.4878048780487805E-2</v>
      </c>
      <c r="V1181">
        <v>9</v>
      </c>
      <c r="W1181">
        <v>0.40522875816993398</v>
      </c>
      <c r="X1181">
        <v>0.18300653594771199</v>
      </c>
      <c r="Y1181">
        <v>277</v>
      </c>
      <c r="Z1181">
        <v>5</v>
      </c>
      <c r="AA1181">
        <v>55.4</v>
      </c>
      <c r="AB1181">
        <v>0.47457627118644002</v>
      </c>
      <c r="AC1181">
        <v>0.23728813559322001</v>
      </c>
      <c r="AD1181">
        <v>128</v>
      </c>
      <c r="AE1181">
        <v>1</v>
      </c>
      <c r="AF1181">
        <v>128</v>
      </c>
      <c r="AG1181" s="3">
        <v>44748</v>
      </c>
    </row>
    <row r="1182" spans="1:34" hidden="1" x14ac:dyDescent="0.25">
      <c r="A1182" t="s">
        <v>64</v>
      </c>
      <c r="B1182" t="s">
        <v>10</v>
      </c>
      <c r="C1182" t="s">
        <v>272</v>
      </c>
      <c r="D1182" t="s">
        <v>50</v>
      </c>
      <c r="E1182">
        <v>434378</v>
      </c>
      <c r="F1182" t="s">
        <v>61</v>
      </c>
      <c r="G1182">
        <v>1.11216</v>
      </c>
      <c r="H1182">
        <v>1</v>
      </c>
      <c r="I1182" t="s">
        <v>70</v>
      </c>
      <c r="J1182" t="s">
        <v>50</v>
      </c>
      <c r="K1182">
        <v>677951</v>
      </c>
      <c r="M1182">
        <v>104.16</v>
      </c>
      <c r="N1182">
        <v>321</v>
      </c>
      <c r="O1182">
        <v>221</v>
      </c>
      <c r="P1182">
        <v>5.4298642533936653E-2</v>
      </c>
      <c r="Q1182">
        <v>12</v>
      </c>
      <c r="R1182">
        <v>104.32</v>
      </c>
      <c r="S1182">
        <v>237</v>
      </c>
      <c r="T1182">
        <v>164</v>
      </c>
      <c r="U1182" s="5">
        <v>5.4878048780487805E-2</v>
      </c>
      <c r="V1182">
        <v>9</v>
      </c>
      <c r="W1182">
        <v>0.27969348659003801</v>
      </c>
      <c r="X1182">
        <v>0.126436781609195</v>
      </c>
      <c r="Y1182">
        <v>373</v>
      </c>
      <c r="Z1182">
        <v>11</v>
      </c>
      <c r="AA1182">
        <v>33.909090909090907</v>
      </c>
      <c r="AB1182">
        <v>0.28666666666666601</v>
      </c>
      <c r="AC1182">
        <v>0.12666666666666601</v>
      </c>
      <c r="AD1182">
        <v>202</v>
      </c>
      <c r="AE1182">
        <v>8</v>
      </c>
      <c r="AF1182">
        <v>25.25</v>
      </c>
      <c r="AG1182" s="3">
        <v>44749</v>
      </c>
    </row>
    <row r="1183" spans="1:34" hidden="1" x14ac:dyDescent="0.25">
      <c r="A1183" t="s">
        <v>6</v>
      </c>
      <c r="B1183" t="s">
        <v>20</v>
      </c>
      <c r="C1183" t="s">
        <v>303</v>
      </c>
      <c r="D1183" t="s">
        <v>50</v>
      </c>
      <c r="E1183">
        <v>672710</v>
      </c>
      <c r="F1183" t="s">
        <v>51</v>
      </c>
      <c r="G1183">
        <v>1.3012999999999999</v>
      </c>
      <c r="H1183">
        <v>7</v>
      </c>
      <c r="I1183" t="s">
        <v>284</v>
      </c>
      <c r="J1183" t="s">
        <v>50</v>
      </c>
      <c r="K1183">
        <v>592273</v>
      </c>
      <c r="M1183">
        <v>103</v>
      </c>
      <c r="N1183">
        <v>293</v>
      </c>
      <c r="O1183">
        <v>203</v>
      </c>
      <c r="P1183">
        <v>8.3743842364532015E-2</v>
      </c>
      <c r="Q1183">
        <v>17</v>
      </c>
      <c r="R1183">
        <v>102.58</v>
      </c>
      <c r="S1183">
        <v>216</v>
      </c>
      <c r="T1183">
        <v>150</v>
      </c>
      <c r="U1183" s="5">
        <v>6.6666666666666666E-2</v>
      </c>
      <c r="V1183">
        <v>10</v>
      </c>
      <c r="W1183">
        <v>0.27131782945736399</v>
      </c>
      <c r="X1183">
        <v>0.170542635658914</v>
      </c>
      <c r="Y1183">
        <v>195</v>
      </c>
      <c r="Z1183">
        <v>8</v>
      </c>
      <c r="AA1183">
        <v>24.375</v>
      </c>
      <c r="AB1183">
        <v>0.30158730158730102</v>
      </c>
      <c r="AC1183">
        <v>0.19047619047618999</v>
      </c>
      <c r="AD1183">
        <v>100</v>
      </c>
      <c r="AE1183">
        <v>5</v>
      </c>
      <c r="AF1183">
        <v>20</v>
      </c>
      <c r="AG1183" s="3">
        <v>44749</v>
      </c>
    </row>
    <row r="1184" spans="1:34" hidden="1" x14ac:dyDescent="0.25">
      <c r="A1184" t="s">
        <v>6</v>
      </c>
      <c r="B1184" t="s">
        <v>25</v>
      </c>
      <c r="C1184" t="s">
        <v>396</v>
      </c>
      <c r="D1184" t="s">
        <v>50</v>
      </c>
      <c r="E1184">
        <v>656876</v>
      </c>
      <c r="F1184" t="s">
        <v>61</v>
      </c>
      <c r="G1184">
        <v>1.3012999999999999</v>
      </c>
      <c r="H1184">
        <v>7</v>
      </c>
      <c r="I1184" t="s">
        <v>284</v>
      </c>
      <c r="J1184" t="s">
        <v>50</v>
      </c>
      <c r="K1184">
        <v>592273</v>
      </c>
      <c r="M1184">
        <v>103</v>
      </c>
      <c r="N1184">
        <v>310</v>
      </c>
      <c r="O1184">
        <v>215</v>
      </c>
      <c r="P1184">
        <v>8.3720930232558138E-2</v>
      </c>
      <c r="Q1184">
        <v>18</v>
      </c>
      <c r="R1184">
        <v>102.58</v>
      </c>
      <c r="S1184">
        <v>228</v>
      </c>
      <c r="T1184">
        <v>158</v>
      </c>
      <c r="U1184" s="5">
        <v>6.3291139240506333E-2</v>
      </c>
      <c r="V1184">
        <v>10</v>
      </c>
      <c r="W1184">
        <v>0.218274111675126</v>
      </c>
      <c r="X1184">
        <v>0.13705583756345099</v>
      </c>
      <c r="Y1184">
        <v>275</v>
      </c>
      <c r="Z1184">
        <v>7</v>
      </c>
      <c r="AA1184">
        <v>39.285714285714285</v>
      </c>
      <c r="AB1184">
        <v>0.25</v>
      </c>
      <c r="AC1184">
        <v>0.160714285714285</v>
      </c>
      <c r="AD1184">
        <v>157</v>
      </c>
      <c r="AE1184">
        <v>6</v>
      </c>
      <c r="AF1184">
        <v>26.166666666666668</v>
      </c>
      <c r="AG1184" s="3">
        <v>44751</v>
      </c>
    </row>
    <row r="1185" spans="1:34" hidden="1" x14ac:dyDescent="0.25">
      <c r="A1185" t="s">
        <v>16</v>
      </c>
      <c r="B1185" t="s">
        <v>13</v>
      </c>
      <c r="C1185" t="s">
        <v>425</v>
      </c>
      <c r="D1185" t="s">
        <v>63</v>
      </c>
      <c r="E1185">
        <v>641447</v>
      </c>
      <c r="F1185" t="s">
        <v>51</v>
      </c>
      <c r="G1185">
        <v>1.04566</v>
      </c>
      <c r="H1185">
        <v>7</v>
      </c>
      <c r="I1185" t="s">
        <v>363</v>
      </c>
      <c r="J1185" t="s">
        <v>63</v>
      </c>
      <c r="K1185">
        <v>607043</v>
      </c>
      <c r="M1185">
        <v>101.14</v>
      </c>
      <c r="N1185">
        <v>324</v>
      </c>
      <c r="O1185">
        <v>232</v>
      </c>
      <c r="P1185">
        <v>3.017241379310345E-2</v>
      </c>
      <c r="Q1185">
        <v>7</v>
      </c>
      <c r="R1185">
        <v>102.7</v>
      </c>
      <c r="S1185">
        <v>119</v>
      </c>
      <c r="T1185">
        <v>81</v>
      </c>
      <c r="U1185" s="5">
        <v>2.4691358024691357E-2</v>
      </c>
      <c r="V1185">
        <v>2</v>
      </c>
      <c r="W1185">
        <v>0.19767441860465099</v>
      </c>
      <c r="X1185">
        <v>5.8139534883720902E-2</v>
      </c>
      <c r="Y1185">
        <v>111</v>
      </c>
      <c r="Z1185">
        <v>3</v>
      </c>
      <c r="AA1185">
        <v>37</v>
      </c>
      <c r="AB1185">
        <v>0.20689655172413701</v>
      </c>
      <c r="AC1185">
        <v>0.10344827586206801</v>
      </c>
      <c r="AD1185">
        <v>39</v>
      </c>
      <c r="AE1185">
        <v>3</v>
      </c>
      <c r="AF1185">
        <v>13</v>
      </c>
      <c r="AG1185" s="3">
        <v>44749</v>
      </c>
    </row>
    <row r="1186" spans="1:34" hidden="1" x14ac:dyDescent="0.25">
      <c r="A1186" t="s">
        <v>13</v>
      </c>
      <c r="B1186" t="s">
        <v>16</v>
      </c>
      <c r="C1186" t="s">
        <v>234</v>
      </c>
      <c r="D1186" t="s">
        <v>50</v>
      </c>
      <c r="E1186">
        <v>592866</v>
      </c>
      <c r="F1186" t="s">
        <v>61</v>
      </c>
      <c r="G1186">
        <v>1.1416900000000001</v>
      </c>
      <c r="H1186">
        <v>3</v>
      </c>
      <c r="I1186" t="s">
        <v>352</v>
      </c>
      <c r="J1186" t="s">
        <v>50</v>
      </c>
      <c r="K1186">
        <v>650559</v>
      </c>
      <c r="M1186">
        <v>101.92</v>
      </c>
      <c r="N1186">
        <v>164</v>
      </c>
      <c r="O1186">
        <v>115</v>
      </c>
      <c r="P1186">
        <v>5.2173913043478258E-2</v>
      </c>
      <c r="Q1186">
        <v>6</v>
      </c>
      <c r="R1186">
        <v>103.08</v>
      </c>
      <c r="S1186">
        <v>113</v>
      </c>
      <c r="T1186">
        <v>84</v>
      </c>
      <c r="U1186" s="5">
        <v>7.1428571428571425E-2</v>
      </c>
      <c r="V1186">
        <v>6</v>
      </c>
      <c r="W1186">
        <v>0.29496402877697803</v>
      </c>
      <c r="X1186">
        <v>0.18705035971223</v>
      </c>
      <c r="Y1186">
        <v>195</v>
      </c>
      <c r="Z1186">
        <v>9</v>
      </c>
      <c r="AA1186">
        <v>21.666666666666668</v>
      </c>
      <c r="AB1186">
        <v>0.317460317460317</v>
      </c>
      <c r="AC1186">
        <v>0.206349206349206</v>
      </c>
      <c r="AD1186">
        <v>106</v>
      </c>
      <c r="AE1186">
        <v>5</v>
      </c>
      <c r="AF1186">
        <v>21.2</v>
      </c>
      <c r="AG1186" s="3">
        <v>44749</v>
      </c>
    </row>
    <row r="1187" spans="1:34" hidden="1" x14ac:dyDescent="0.25">
      <c r="A1187" t="s">
        <v>13</v>
      </c>
      <c r="B1187" t="s">
        <v>16</v>
      </c>
      <c r="C1187" t="s">
        <v>350</v>
      </c>
      <c r="D1187" t="s">
        <v>50</v>
      </c>
      <c r="E1187">
        <v>605135</v>
      </c>
      <c r="F1187" t="s">
        <v>61</v>
      </c>
      <c r="G1187">
        <v>0.96300000000000008</v>
      </c>
      <c r="H1187">
        <v>3</v>
      </c>
      <c r="I1187" t="s">
        <v>352</v>
      </c>
      <c r="J1187" t="s">
        <v>50</v>
      </c>
      <c r="K1187">
        <v>650559</v>
      </c>
      <c r="M1187">
        <v>101.92</v>
      </c>
      <c r="N1187">
        <v>165</v>
      </c>
      <c r="O1187">
        <v>116</v>
      </c>
      <c r="P1187">
        <v>5.1724137931034482E-2</v>
      </c>
      <c r="Q1187">
        <v>6</v>
      </c>
      <c r="R1187">
        <v>103.08</v>
      </c>
      <c r="S1187">
        <v>114</v>
      </c>
      <c r="T1187">
        <v>85</v>
      </c>
      <c r="U1187" s="5">
        <v>7.0588235294117646E-2</v>
      </c>
      <c r="V1187">
        <v>6</v>
      </c>
      <c r="W1187">
        <v>0.26337448559670701</v>
      </c>
      <c r="X1187">
        <v>0.131687242798353</v>
      </c>
      <c r="Y1187">
        <v>369</v>
      </c>
      <c r="Z1187">
        <v>13</v>
      </c>
      <c r="AA1187">
        <v>28.384615384615383</v>
      </c>
      <c r="AB1187">
        <v>0.24264705882352899</v>
      </c>
      <c r="AC1187">
        <v>0.13235294117647001</v>
      </c>
      <c r="AD1187">
        <v>204</v>
      </c>
      <c r="AE1187">
        <v>5</v>
      </c>
      <c r="AF1187">
        <v>40.799999999999997</v>
      </c>
      <c r="AG1187" s="3">
        <v>44750</v>
      </c>
    </row>
    <row r="1188" spans="1:34" hidden="1" x14ac:dyDescent="0.25">
      <c r="A1188" t="s">
        <v>20</v>
      </c>
      <c r="B1188" t="s">
        <v>6</v>
      </c>
      <c r="C1188" t="s">
        <v>238</v>
      </c>
      <c r="D1188" t="s">
        <v>63</v>
      </c>
      <c r="E1188">
        <v>501985</v>
      </c>
      <c r="F1188" t="s">
        <v>61</v>
      </c>
      <c r="G1188">
        <v>1.3012999999999999</v>
      </c>
      <c r="H1188">
        <v>6</v>
      </c>
      <c r="I1188" t="s">
        <v>288</v>
      </c>
      <c r="J1188" t="s">
        <v>38</v>
      </c>
      <c r="K1188">
        <v>668804</v>
      </c>
      <c r="M1188">
        <v>101.5</v>
      </c>
      <c r="N1188">
        <v>325</v>
      </c>
      <c r="O1188">
        <v>219</v>
      </c>
      <c r="P1188">
        <v>6.8493150684931503E-2</v>
      </c>
      <c r="Q1188">
        <v>15</v>
      </c>
      <c r="R1188">
        <v>104.1</v>
      </c>
      <c r="S1188">
        <v>99</v>
      </c>
      <c r="T1188">
        <v>71</v>
      </c>
      <c r="U1188" s="5">
        <v>4.2253521126760563E-2</v>
      </c>
      <c r="V1188">
        <v>3</v>
      </c>
      <c r="W1188">
        <v>0.38679245283018798</v>
      </c>
      <c r="X1188">
        <v>0.18867924528301799</v>
      </c>
      <c r="Y1188">
        <v>143</v>
      </c>
      <c r="Z1188">
        <v>11</v>
      </c>
      <c r="AA1188">
        <v>13</v>
      </c>
      <c r="AB1188">
        <v>0.37837837837837801</v>
      </c>
      <c r="AC1188">
        <v>0.20270270270270199</v>
      </c>
      <c r="AD1188">
        <v>102</v>
      </c>
      <c r="AE1188">
        <v>8</v>
      </c>
      <c r="AF1188">
        <v>12.75</v>
      </c>
      <c r="AG1188" s="3">
        <v>44749</v>
      </c>
    </row>
    <row r="1189" spans="1:34" hidden="1" x14ac:dyDescent="0.25">
      <c r="A1189" t="s">
        <v>19</v>
      </c>
      <c r="B1189" t="s">
        <v>28</v>
      </c>
      <c r="C1189" t="s">
        <v>152</v>
      </c>
      <c r="D1189" t="s">
        <v>50</v>
      </c>
      <c r="E1189">
        <v>680686</v>
      </c>
      <c r="F1189" t="s">
        <v>51</v>
      </c>
      <c r="G1189">
        <v>1.2005999999999999</v>
      </c>
      <c r="H1189">
        <v>1</v>
      </c>
      <c r="I1189" t="s">
        <v>336</v>
      </c>
      <c r="J1189" t="s">
        <v>63</v>
      </c>
      <c r="K1189">
        <v>547180</v>
      </c>
      <c r="M1189">
        <v>105.06</v>
      </c>
      <c r="N1189">
        <v>271</v>
      </c>
      <c r="O1189">
        <v>194</v>
      </c>
      <c r="P1189">
        <v>7.7319587628865982E-2</v>
      </c>
      <c r="Q1189">
        <v>15</v>
      </c>
      <c r="R1189">
        <v>105.24</v>
      </c>
      <c r="S1189">
        <v>181</v>
      </c>
      <c r="T1189">
        <v>133</v>
      </c>
      <c r="U1189" s="5">
        <v>9.0225563909774431E-2</v>
      </c>
      <c r="V1189">
        <v>12</v>
      </c>
      <c r="W1189">
        <v>0.32718894009216498</v>
      </c>
      <c r="X1189">
        <v>0.16129032258064499</v>
      </c>
      <c r="Y1189">
        <v>346</v>
      </c>
      <c r="Z1189">
        <v>16</v>
      </c>
      <c r="AA1189">
        <v>21.625</v>
      </c>
      <c r="AB1189">
        <v>0.34090909090909</v>
      </c>
      <c r="AC1189">
        <v>0.22727272727272699</v>
      </c>
      <c r="AD1189">
        <v>147</v>
      </c>
      <c r="AE1189">
        <v>9</v>
      </c>
      <c r="AF1189">
        <v>16.333333333333332</v>
      </c>
      <c r="AG1189" s="3">
        <v>44748</v>
      </c>
    </row>
    <row r="1190" spans="1:34" hidden="1" x14ac:dyDescent="0.25">
      <c r="A1190" t="s">
        <v>19</v>
      </c>
      <c r="B1190" t="s">
        <v>28</v>
      </c>
      <c r="C1190" t="s">
        <v>424</v>
      </c>
      <c r="D1190" t="s">
        <v>50</v>
      </c>
      <c r="E1190">
        <v>672851</v>
      </c>
      <c r="F1190" t="s">
        <v>51</v>
      </c>
      <c r="G1190">
        <v>1.1170799999999999</v>
      </c>
      <c r="H1190">
        <v>1</v>
      </c>
      <c r="I1190" t="s">
        <v>336</v>
      </c>
      <c r="J1190" t="s">
        <v>63</v>
      </c>
      <c r="K1190">
        <v>547180</v>
      </c>
      <c r="M1190">
        <v>105.06</v>
      </c>
      <c r="N1190">
        <v>271</v>
      </c>
      <c r="O1190">
        <v>194</v>
      </c>
      <c r="P1190">
        <v>7.7319587628865982E-2</v>
      </c>
      <c r="Q1190">
        <v>15</v>
      </c>
      <c r="R1190">
        <v>105.24</v>
      </c>
      <c r="S1190">
        <v>181</v>
      </c>
      <c r="T1190">
        <v>133</v>
      </c>
      <c r="U1190" s="5">
        <v>9.0225563909774431E-2</v>
      </c>
      <c r="V1190">
        <v>12</v>
      </c>
      <c r="W1190">
        <v>0.24873096446700499</v>
      </c>
      <c r="X1190">
        <v>0.121827411167512</v>
      </c>
      <c r="Y1190">
        <v>288</v>
      </c>
      <c r="Z1190">
        <v>8</v>
      </c>
      <c r="AA1190">
        <v>36</v>
      </c>
      <c r="AB1190">
        <v>0.31818181818181801</v>
      </c>
      <c r="AC1190">
        <v>0.19318181818181801</v>
      </c>
      <c r="AD1190">
        <v>132</v>
      </c>
      <c r="AE1190">
        <v>5</v>
      </c>
      <c r="AF1190">
        <v>26.4</v>
      </c>
      <c r="AG1190" s="3">
        <v>44749</v>
      </c>
    </row>
    <row r="1191" spans="1:34" hidden="1" x14ac:dyDescent="0.25">
      <c r="A1191" t="s">
        <v>15</v>
      </c>
      <c r="B1191" t="s">
        <v>26</v>
      </c>
      <c r="C1191" t="s">
        <v>285</v>
      </c>
      <c r="D1191" t="s">
        <v>50</v>
      </c>
      <c r="E1191">
        <v>592351</v>
      </c>
      <c r="F1191" t="s">
        <v>61</v>
      </c>
      <c r="G1191">
        <v>0.94175999999999993</v>
      </c>
      <c r="H1191">
        <v>3</v>
      </c>
      <c r="I1191" t="s">
        <v>184</v>
      </c>
      <c r="J1191" t="s">
        <v>50</v>
      </c>
      <c r="K1191">
        <v>621439</v>
      </c>
      <c r="M1191">
        <v>105.6</v>
      </c>
      <c r="N1191">
        <v>266</v>
      </c>
      <c r="O1191">
        <v>165</v>
      </c>
      <c r="P1191">
        <v>0.13333333333333333</v>
      </c>
      <c r="Q1191">
        <v>22</v>
      </c>
      <c r="R1191">
        <v>104.039999999999</v>
      </c>
      <c r="S1191">
        <v>199</v>
      </c>
      <c r="T1191">
        <v>124</v>
      </c>
      <c r="U1191" s="5">
        <v>0.12096774193548387</v>
      </c>
      <c r="V1191">
        <v>15</v>
      </c>
      <c r="W1191">
        <v>0.24390243902438999</v>
      </c>
      <c r="X1191">
        <v>0.107317073170731</v>
      </c>
      <c r="Y1191">
        <v>317</v>
      </c>
      <c r="Z1191">
        <v>8</v>
      </c>
      <c r="AA1191">
        <v>39.625</v>
      </c>
      <c r="AB1191">
        <v>0.22935779816513699</v>
      </c>
      <c r="AC1191">
        <v>0.10091743119266</v>
      </c>
      <c r="AD1191">
        <v>169</v>
      </c>
      <c r="AE1191">
        <v>5</v>
      </c>
      <c r="AF1191">
        <v>33.799999999999997</v>
      </c>
      <c r="AG1191" s="3">
        <v>44750</v>
      </c>
    </row>
    <row r="1192" spans="1:34" hidden="1" x14ac:dyDescent="0.25">
      <c r="A1192" t="s">
        <v>15</v>
      </c>
      <c r="B1192" t="s">
        <v>26</v>
      </c>
      <c r="C1192" t="s">
        <v>285</v>
      </c>
      <c r="D1192" t="s">
        <v>50</v>
      </c>
      <c r="E1192">
        <v>592351</v>
      </c>
      <c r="F1192" t="s">
        <v>61</v>
      </c>
      <c r="G1192">
        <v>0.94175999999999993</v>
      </c>
      <c r="H1192">
        <v>4</v>
      </c>
      <c r="I1192" t="s">
        <v>97</v>
      </c>
      <c r="J1192" t="s">
        <v>50</v>
      </c>
      <c r="K1192">
        <v>621043</v>
      </c>
      <c r="L1192">
        <v>4.2</v>
      </c>
      <c r="M1192">
        <v>103.9</v>
      </c>
      <c r="N1192">
        <v>265</v>
      </c>
      <c r="O1192">
        <v>176</v>
      </c>
      <c r="P1192">
        <v>5.113636363636364E-2</v>
      </c>
      <c r="Q1192">
        <v>9</v>
      </c>
      <c r="R1192">
        <v>103.4</v>
      </c>
      <c r="S1192">
        <v>193</v>
      </c>
      <c r="T1192">
        <v>132</v>
      </c>
      <c r="U1192" s="5">
        <v>6.0606060606060608E-2</v>
      </c>
      <c r="V1192">
        <v>8</v>
      </c>
      <c r="W1192">
        <v>0.24390243902438999</v>
      </c>
      <c r="X1192">
        <v>0.107317073170731</v>
      </c>
      <c r="Y1192">
        <v>317</v>
      </c>
      <c r="Z1192">
        <v>8</v>
      </c>
      <c r="AA1192">
        <v>39.625</v>
      </c>
      <c r="AB1192">
        <v>0.22935779816513699</v>
      </c>
      <c r="AC1192">
        <v>0.10091743119266</v>
      </c>
      <c r="AD1192">
        <v>169</v>
      </c>
      <c r="AE1192">
        <v>5</v>
      </c>
      <c r="AF1192">
        <v>33.799999999999997</v>
      </c>
      <c r="AG1192" s="3">
        <v>44750</v>
      </c>
      <c r="AH1192">
        <v>1</v>
      </c>
    </row>
    <row r="1193" spans="1:34" hidden="1" x14ac:dyDescent="0.25">
      <c r="A1193" t="s">
        <v>14</v>
      </c>
      <c r="B1193" t="s">
        <v>4</v>
      </c>
      <c r="C1193" t="s">
        <v>316</v>
      </c>
      <c r="D1193" t="s">
        <v>50</v>
      </c>
      <c r="E1193">
        <v>592716</v>
      </c>
      <c r="F1193" t="s">
        <v>51</v>
      </c>
      <c r="G1193">
        <v>1.06704</v>
      </c>
      <c r="H1193">
        <v>2</v>
      </c>
      <c r="I1193" t="s">
        <v>181</v>
      </c>
      <c r="J1193" t="s">
        <v>63</v>
      </c>
      <c r="K1193">
        <v>592885</v>
      </c>
      <c r="M1193">
        <v>104.3</v>
      </c>
      <c r="N1193">
        <v>351</v>
      </c>
      <c r="O1193">
        <v>223</v>
      </c>
      <c r="P1193">
        <v>3.5874439461883408E-2</v>
      </c>
      <c r="Q1193">
        <v>8</v>
      </c>
      <c r="R1193">
        <v>104.96</v>
      </c>
      <c r="S1193">
        <v>247</v>
      </c>
      <c r="T1193">
        <v>149</v>
      </c>
      <c r="U1193" s="5">
        <v>4.0268456375838924E-2</v>
      </c>
      <c r="V1193">
        <v>6</v>
      </c>
      <c r="W1193">
        <v>0.3125</v>
      </c>
      <c r="X1193">
        <v>0.14583333333333301</v>
      </c>
      <c r="Y1193">
        <v>65</v>
      </c>
      <c r="Z1193">
        <v>1</v>
      </c>
      <c r="AA1193">
        <v>65</v>
      </c>
      <c r="AB1193">
        <v>0.30434782608695599</v>
      </c>
      <c r="AC1193">
        <v>0.17391304347826</v>
      </c>
      <c r="AD1193">
        <v>28</v>
      </c>
      <c r="AE1193">
        <v>1</v>
      </c>
      <c r="AF1193">
        <v>28</v>
      </c>
      <c r="AG1193" s="3">
        <v>44748</v>
      </c>
    </row>
    <row r="1194" spans="1:34" hidden="1" x14ac:dyDescent="0.25">
      <c r="A1194" t="s">
        <v>14</v>
      </c>
      <c r="B1194" t="s">
        <v>20</v>
      </c>
      <c r="C1194" t="s">
        <v>252</v>
      </c>
      <c r="D1194" t="s">
        <v>50</v>
      </c>
      <c r="E1194">
        <v>664141</v>
      </c>
      <c r="F1194" t="s">
        <v>51</v>
      </c>
      <c r="G1194">
        <v>1.06704</v>
      </c>
      <c r="H1194">
        <v>2</v>
      </c>
      <c r="I1194" t="s">
        <v>181</v>
      </c>
      <c r="J1194" t="s">
        <v>63</v>
      </c>
      <c r="K1194">
        <v>592885</v>
      </c>
      <c r="M1194">
        <v>104.3</v>
      </c>
      <c r="N1194">
        <v>355</v>
      </c>
      <c r="O1194">
        <v>226</v>
      </c>
      <c r="P1194">
        <v>3.5398230088495575E-2</v>
      </c>
      <c r="Q1194">
        <v>8</v>
      </c>
      <c r="R1194">
        <v>104.96</v>
      </c>
      <c r="S1194">
        <v>251</v>
      </c>
      <c r="T1194">
        <v>152</v>
      </c>
      <c r="U1194" s="5">
        <v>3.9473684210526314E-2</v>
      </c>
      <c r="V1194">
        <v>6</v>
      </c>
      <c r="W1194">
        <v>0.25396825396825301</v>
      </c>
      <c r="X1194">
        <v>0.123015873015873</v>
      </c>
      <c r="Y1194">
        <v>372</v>
      </c>
      <c r="Z1194">
        <v>9</v>
      </c>
      <c r="AA1194">
        <v>41.333333333333336</v>
      </c>
      <c r="AB1194">
        <v>0.31666666666666599</v>
      </c>
      <c r="AC1194">
        <v>0.141666666666666</v>
      </c>
      <c r="AD1194">
        <v>184</v>
      </c>
      <c r="AE1194">
        <v>5</v>
      </c>
      <c r="AF1194">
        <v>36.799999999999997</v>
      </c>
      <c r="AG1194" s="3">
        <v>44750</v>
      </c>
    </row>
    <row r="1195" spans="1:34" hidden="1" x14ac:dyDescent="0.25">
      <c r="A1195" t="s">
        <v>14</v>
      </c>
      <c r="B1195" t="s">
        <v>20</v>
      </c>
      <c r="C1195" t="s">
        <v>391</v>
      </c>
      <c r="D1195" t="s">
        <v>50</v>
      </c>
      <c r="E1195">
        <v>605507</v>
      </c>
      <c r="F1195" t="s">
        <v>51</v>
      </c>
      <c r="G1195">
        <v>1.06704</v>
      </c>
      <c r="H1195">
        <v>2</v>
      </c>
      <c r="I1195" t="s">
        <v>181</v>
      </c>
      <c r="J1195" t="s">
        <v>63</v>
      </c>
      <c r="K1195">
        <v>592885</v>
      </c>
      <c r="M1195">
        <v>104.3</v>
      </c>
      <c r="N1195">
        <v>364</v>
      </c>
      <c r="O1195">
        <v>231</v>
      </c>
      <c r="P1195">
        <v>3.4632034632034632E-2</v>
      </c>
      <c r="Q1195">
        <v>8</v>
      </c>
      <c r="R1195">
        <v>104.96</v>
      </c>
      <c r="S1195">
        <v>259</v>
      </c>
      <c r="T1195">
        <v>157</v>
      </c>
      <c r="U1195" s="5">
        <v>3.8216560509554139E-2</v>
      </c>
      <c r="V1195">
        <v>6</v>
      </c>
      <c r="W1195">
        <v>0.201970443349753</v>
      </c>
      <c r="X1195">
        <v>0.123152709359605</v>
      </c>
      <c r="Y1195">
        <v>278</v>
      </c>
      <c r="Z1195">
        <v>13</v>
      </c>
      <c r="AA1195">
        <v>21.384615384615383</v>
      </c>
      <c r="AB1195">
        <v>0.19191919191919099</v>
      </c>
      <c r="AC1195">
        <v>0.10101010101010099</v>
      </c>
      <c r="AD1195">
        <v>140</v>
      </c>
      <c r="AE1195">
        <v>5</v>
      </c>
      <c r="AF1195">
        <v>28</v>
      </c>
      <c r="AG1195" s="3">
        <v>44751</v>
      </c>
    </row>
    <row r="1196" spans="1:34" hidden="1" x14ac:dyDescent="0.25">
      <c r="A1196" t="s">
        <v>4</v>
      </c>
      <c r="B1196" t="s">
        <v>14</v>
      </c>
      <c r="C1196" t="s">
        <v>318</v>
      </c>
      <c r="D1196" t="s">
        <v>50</v>
      </c>
      <c r="E1196">
        <v>669203</v>
      </c>
      <c r="F1196" t="s">
        <v>61</v>
      </c>
      <c r="G1196">
        <v>1.12632</v>
      </c>
      <c r="H1196">
        <v>8</v>
      </c>
      <c r="I1196" t="s">
        <v>201</v>
      </c>
      <c r="J1196" t="s">
        <v>50</v>
      </c>
      <c r="K1196">
        <v>666624</v>
      </c>
      <c r="M1196">
        <v>103.82</v>
      </c>
      <c r="N1196">
        <v>204</v>
      </c>
      <c r="O1196">
        <v>120</v>
      </c>
      <c r="P1196">
        <v>6.6666666666666666E-2</v>
      </c>
      <c r="Q1196">
        <v>8</v>
      </c>
      <c r="R1196">
        <v>103.5</v>
      </c>
      <c r="S1196">
        <v>153</v>
      </c>
      <c r="T1196">
        <v>89</v>
      </c>
      <c r="U1196" s="5">
        <v>6.741573033707865E-2</v>
      </c>
      <c r="V1196">
        <v>6</v>
      </c>
      <c r="W1196">
        <v>0.269230769230769</v>
      </c>
      <c r="X1196">
        <v>9.4017094017094002E-2</v>
      </c>
      <c r="Y1196">
        <v>390</v>
      </c>
      <c r="Z1196">
        <v>12</v>
      </c>
      <c r="AA1196">
        <v>32.5</v>
      </c>
      <c r="AB1196">
        <v>0.34375</v>
      </c>
      <c r="AC1196">
        <v>0.1328125</v>
      </c>
      <c r="AD1196">
        <v>207</v>
      </c>
      <c r="AE1196">
        <v>9</v>
      </c>
      <c r="AF1196">
        <v>23</v>
      </c>
      <c r="AG1196" s="3">
        <v>44748</v>
      </c>
    </row>
    <row r="1197" spans="1:34" hidden="1" x14ac:dyDescent="0.25">
      <c r="A1197" t="s">
        <v>4</v>
      </c>
      <c r="B1197" t="s">
        <v>12</v>
      </c>
      <c r="C1197" t="s">
        <v>143</v>
      </c>
      <c r="D1197" t="s">
        <v>63</v>
      </c>
      <c r="E1197">
        <v>542881</v>
      </c>
      <c r="F1197" t="s">
        <v>51</v>
      </c>
      <c r="G1197">
        <v>1.2971999999999999</v>
      </c>
      <c r="H1197">
        <v>8</v>
      </c>
      <c r="I1197" t="s">
        <v>201</v>
      </c>
      <c r="J1197" t="s">
        <v>50</v>
      </c>
      <c r="K1197">
        <v>666624</v>
      </c>
      <c r="M1197">
        <v>103.82</v>
      </c>
      <c r="N1197">
        <v>211</v>
      </c>
      <c r="O1197">
        <v>125</v>
      </c>
      <c r="P1197">
        <v>7.1999999999999995E-2</v>
      </c>
      <c r="Q1197">
        <v>9</v>
      </c>
      <c r="R1197">
        <v>104.9</v>
      </c>
      <c r="S1197">
        <v>52</v>
      </c>
      <c r="T1197">
        <v>32</v>
      </c>
      <c r="U1197" s="5">
        <v>6.25E-2</v>
      </c>
      <c r="V1197">
        <v>2</v>
      </c>
      <c r="W1197">
        <v>0.28048780487804797</v>
      </c>
      <c r="X1197">
        <v>0.12601626016260101</v>
      </c>
      <c r="Y1197">
        <v>339</v>
      </c>
      <c r="Z1197">
        <v>8</v>
      </c>
      <c r="AA1197">
        <v>42.375</v>
      </c>
      <c r="AB1197">
        <v>0.30256410256410199</v>
      </c>
      <c r="AC1197">
        <v>0.128205128205128</v>
      </c>
      <c r="AD1197">
        <v>265</v>
      </c>
      <c r="AE1197">
        <v>6</v>
      </c>
      <c r="AF1197">
        <v>44.166666666666664</v>
      </c>
      <c r="AG1197" s="3">
        <v>44750</v>
      </c>
    </row>
    <row r="1198" spans="1:34" hidden="1" x14ac:dyDescent="0.25">
      <c r="A1198" t="s">
        <v>26</v>
      </c>
      <c r="B1198" t="s">
        <v>15</v>
      </c>
      <c r="C1198" t="s">
        <v>121</v>
      </c>
      <c r="D1198" t="s">
        <v>50</v>
      </c>
      <c r="E1198">
        <v>543243</v>
      </c>
      <c r="F1198" t="s">
        <v>51</v>
      </c>
      <c r="G1198">
        <v>0.93194999999999995</v>
      </c>
      <c r="H1198">
        <v>5</v>
      </c>
      <c r="I1198" t="s">
        <v>113</v>
      </c>
      <c r="J1198" t="s">
        <v>63</v>
      </c>
      <c r="K1198">
        <v>608369</v>
      </c>
      <c r="L1198">
        <v>4</v>
      </c>
      <c r="M1198">
        <v>102.7</v>
      </c>
      <c r="N1198">
        <v>340</v>
      </c>
      <c r="O1198">
        <v>254</v>
      </c>
      <c r="P1198">
        <v>6.2992125984251968E-2</v>
      </c>
      <c r="Q1198">
        <v>16</v>
      </c>
      <c r="R1198">
        <v>103.3</v>
      </c>
      <c r="S1198">
        <v>241</v>
      </c>
      <c r="T1198">
        <v>180</v>
      </c>
      <c r="U1198" s="5">
        <v>5.5555555555555552E-2</v>
      </c>
      <c r="V1198">
        <v>10</v>
      </c>
      <c r="W1198">
        <v>0.22666666666666599</v>
      </c>
      <c r="X1198">
        <v>9.3333333333333296E-2</v>
      </c>
      <c r="Y1198">
        <v>219</v>
      </c>
      <c r="Z1198">
        <v>5</v>
      </c>
      <c r="AA1198">
        <v>43.8</v>
      </c>
      <c r="AB1198">
        <v>0.23880597014925301</v>
      </c>
      <c r="AC1198">
        <v>0.104477611940298</v>
      </c>
      <c r="AD1198">
        <v>92</v>
      </c>
      <c r="AE1198">
        <v>2</v>
      </c>
      <c r="AF1198">
        <v>46</v>
      </c>
      <c r="AG1198" s="3">
        <v>44750</v>
      </c>
      <c r="AH1198">
        <v>1</v>
      </c>
    </row>
    <row r="1199" spans="1:34" hidden="1" x14ac:dyDescent="0.25">
      <c r="A1199" t="s">
        <v>20</v>
      </c>
      <c r="B1199" t="s">
        <v>17</v>
      </c>
      <c r="C1199" t="s">
        <v>250</v>
      </c>
      <c r="D1199" t="s">
        <v>50</v>
      </c>
      <c r="E1199">
        <v>622663</v>
      </c>
      <c r="F1199" t="s">
        <v>51</v>
      </c>
      <c r="G1199">
        <v>0.97184999999999999</v>
      </c>
      <c r="H1199">
        <v>2</v>
      </c>
      <c r="I1199" t="s">
        <v>190</v>
      </c>
      <c r="J1199" t="s">
        <v>63</v>
      </c>
      <c r="K1199">
        <v>596129</v>
      </c>
      <c r="M1199">
        <v>102.22</v>
      </c>
      <c r="N1199">
        <v>235</v>
      </c>
      <c r="O1199">
        <v>149</v>
      </c>
      <c r="P1199">
        <v>7.3825503355704702E-2</v>
      </c>
      <c r="Q1199">
        <v>11</v>
      </c>
      <c r="R1199">
        <v>103.08</v>
      </c>
      <c r="S1199">
        <v>178</v>
      </c>
      <c r="T1199">
        <v>114</v>
      </c>
      <c r="U1199" s="5">
        <v>9.6491228070175433E-2</v>
      </c>
      <c r="V1199">
        <v>11</v>
      </c>
      <c r="W1199">
        <v>0.27411167512690299</v>
      </c>
      <c r="X1199">
        <v>0.14213197969543101</v>
      </c>
      <c r="Y1199">
        <v>315</v>
      </c>
      <c r="Z1199">
        <v>11</v>
      </c>
      <c r="AA1199">
        <v>28.636363636363637</v>
      </c>
      <c r="AB1199">
        <v>0.34065934065934</v>
      </c>
      <c r="AC1199">
        <v>0.19780219780219699</v>
      </c>
      <c r="AD1199">
        <v>124</v>
      </c>
      <c r="AE1199">
        <v>7</v>
      </c>
      <c r="AF1199">
        <v>17.714285714285715</v>
      </c>
      <c r="AG1199" s="3">
        <v>44748</v>
      </c>
    </row>
    <row r="1200" spans="1:34" hidden="1" x14ac:dyDescent="0.25">
      <c r="A1200" t="s">
        <v>1</v>
      </c>
      <c r="B1200" t="s">
        <v>24</v>
      </c>
      <c r="C1200" t="s">
        <v>158</v>
      </c>
      <c r="D1200" t="s">
        <v>50</v>
      </c>
      <c r="E1200">
        <v>571945</v>
      </c>
      <c r="F1200" t="s">
        <v>51</v>
      </c>
      <c r="G1200">
        <v>1.0001599999999999</v>
      </c>
      <c r="H1200">
        <v>4</v>
      </c>
      <c r="I1200" t="s">
        <v>53</v>
      </c>
      <c r="J1200" t="s">
        <v>50</v>
      </c>
      <c r="K1200">
        <v>621020</v>
      </c>
      <c r="M1200">
        <v>102.7</v>
      </c>
      <c r="N1200">
        <v>340</v>
      </c>
      <c r="O1200">
        <v>220</v>
      </c>
      <c r="P1200">
        <v>6.363636363636363E-2</v>
      </c>
      <c r="Q1200">
        <v>14</v>
      </c>
      <c r="R1200">
        <v>102.46</v>
      </c>
      <c r="S1200">
        <v>248</v>
      </c>
      <c r="T1200">
        <v>160</v>
      </c>
      <c r="U1200" s="5">
        <v>6.25E-2</v>
      </c>
      <c r="V1200">
        <v>10</v>
      </c>
      <c r="W1200">
        <v>0.25255972696245699</v>
      </c>
      <c r="X1200">
        <v>0.109215017064846</v>
      </c>
      <c r="Y1200">
        <v>398</v>
      </c>
      <c r="Z1200">
        <v>9</v>
      </c>
      <c r="AA1200">
        <v>44.222222222222221</v>
      </c>
      <c r="AB1200">
        <v>0.24444444444444399</v>
      </c>
      <c r="AC1200">
        <v>0.14074074074074</v>
      </c>
      <c r="AD1200">
        <v>192</v>
      </c>
      <c r="AE1200">
        <v>4</v>
      </c>
      <c r="AF1200">
        <v>48</v>
      </c>
      <c r="AG1200" s="3">
        <v>44748</v>
      </c>
    </row>
    <row r="1201" spans="1:34" hidden="1" x14ac:dyDescent="0.25">
      <c r="A1201" t="s">
        <v>1</v>
      </c>
      <c r="B1201" t="s">
        <v>24</v>
      </c>
      <c r="C1201" t="s">
        <v>231</v>
      </c>
      <c r="D1201" t="s">
        <v>63</v>
      </c>
      <c r="E1201">
        <v>669461</v>
      </c>
      <c r="F1201" t="s">
        <v>51</v>
      </c>
      <c r="G1201">
        <v>1.0001599999999999</v>
      </c>
      <c r="H1201">
        <v>4</v>
      </c>
      <c r="I1201" t="s">
        <v>53</v>
      </c>
      <c r="J1201" t="s">
        <v>50</v>
      </c>
      <c r="K1201">
        <v>621020</v>
      </c>
      <c r="M1201">
        <v>102.7</v>
      </c>
      <c r="N1201">
        <v>344</v>
      </c>
      <c r="O1201">
        <v>224</v>
      </c>
      <c r="P1201">
        <v>6.25E-2</v>
      </c>
      <c r="Q1201">
        <v>14</v>
      </c>
      <c r="R1201">
        <v>103.66</v>
      </c>
      <c r="S1201">
        <v>92</v>
      </c>
      <c r="T1201">
        <v>60</v>
      </c>
      <c r="U1201" s="5">
        <v>6.6666666666666666E-2</v>
      </c>
      <c r="V1201">
        <v>4</v>
      </c>
      <c r="W1201">
        <v>0.31884057971014401</v>
      </c>
      <c r="X1201">
        <v>0.202898550724637</v>
      </c>
      <c r="Y1201">
        <v>98</v>
      </c>
      <c r="Z1201">
        <v>4</v>
      </c>
      <c r="AA1201">
        <v>24.5</v>
      </c>
      <c r="AB1201">
        <v>0.37037037037037002</v>
      </c>
      <c r="AC1201">
        <v>0.22222222222222199</v>
      </c>
      <c r="AD1201">
        <v>74</v>
      </c>
      <c r="AE1201">
        <v>4</v>
      </c>
      <c r="AF1201">
        <v>18.5</v>
      </c>
      <c r="AG1201" s="3">
        <v>44749</v>
      </c>
    </row>
    <row r="1202" spans="1:34" hidden="1" x14ac:dyDescent="0.25">
      <c r="A1202" t="s">
        <v>1</v>
      </c>
      <c r="B1202" t="s">
        <v>28</v>
      </c>
      <c r="C1202" t="s">
        <v>94</v>
      </c>
      <c r="D1202" t="s">
        <v>50</v>
      </c>
      <c r="E1202">
        <v>607200</v>
      </c>
      <c r="F1202" t="s">
        <v>61</v>
      </c>
      <c r="G1202">
        <v>1.0001599999999999</v>
      </c>
      <c r="H1202">
        <v>4</v>
      </c>
      <c r="I1202" t="s">
        <v>53</v>
      </c>
      <c r="J1202" t="s">
        <v>50</v>
      </c>
      <c r="K1202">
        <v>621020</v>
      </c>
      <c r="M1202">
        <v>102.7</v>
      </c>
      <c r="N1202">
        <v>349</v>
      </c>
      <c r="O1202">
        <v>226</v>
      </c>
      <c r="P1202">
        <v>6.1946902654867256E-2</v>
      </c>
      <c r="Q1202">
        <v>14</v>
      </c>
      <c r="R1202">
        <v>102.46</v>
      </c>
      <c r="S1202">
        <v>255</v>
      </c>
      <c r="T1202">
        <v>166</v>
      </c>
      <c r="U1202" s="5">
        <v>6.0240963855421686E-2</v>
      </c>
      <c r="V1202">
        <v>10</v>
      </c>
      <c r="W1202">
        <v>0.25416666666666599</v>
      </c>
      <c r="X1202">
        <v>0.125</v>
      </c>
      <c r="Y1202">
        <v>342</v>
      </c>
      <c r="Z1202">
        <v>9</v>
      </c>
      <c r="AA1202">
        <v>38</v>
      </c>
      <c r="AB1202">
        <v>0.19327731092436901</v>
      </c>
      <c r="AC1202">
        <v>0.10084033613445301</v>
      </c>
      <c r="AD1202">
        <v>177</v>
      </c>
      <c r="AE1202">
        <v>4</v>
      </c>
      <c r="AF1202">
        <v>44.25</v>
      </c>
      <c r="AG1202" s="3">
        <v>44750</v>
      </c>
    </row>
    <row r="1203" spans="1:34" hidden="1" x14ac:dyDescent="0.25">
      <c r="A1203" t="s">
        <v>1</v>
      </c>
      <c r="B1203" t="s">
        <v>28</v>
      </c>
      <c r="C1203" t="s">
        <v>211</v>
      </c>
      <c r="D1203" t="s">
        <v>63</v>
      </c>
      <c r="E1203">
        <v>571578</v>
      </c>
      <c r="F1203" t="s">
        <v>61</v>
      </c>
      <c r="G1203">
        <v>1.0001599999999999</v>
      </c>
      <c r="H1203">
        <v>4</v>
      </c>
      <c r="I1203" t="s">
        <v>53</v>
      </c>
      <c r="J1203" t="s">
        <v>50</v>
      </c>
      <c r="K1203">
        <v>621020</v>
      </c>
      <c r="M1203">
        <v>102.7</v>
      </c>
      <c r="N1203">
        <v>358</v>
      </c>
      <c r="O1203">
        <v>233</v>
      </c>
      <c r="P1203">
        <v>6.0085836909871244E-2</v>
      </c>
      <c r="Q1203">
        <v>14</v>
      </c>
      <c r="R1203">
        <v>103.66</v>
      </c>
      <c r="S1203">
        <v>97</v>
      </c>
      <c r="T1203">
        <v>62</v>
      </c>
      <c r="U1203" s="5">
        <v>6.4516129032258063E-2</v>
      </c>
      <c r="V1203">
        <v>4</v>
      </c>
      <c r="W1203">
        <v>0.220496894409937</v>
      </c>
      <c r="X1203">
        <v>0.13354037267080701</v>
      </c>
      <c r="Y1203">
        <v>440</v>
      </c>
      <c r="Z1203">
        <v>15</v>
      </c>
      <c r="AA1203">
        <v>29.333333333333332</v>
      </c>
      <c r="AB1203">
        <v>0.23170731707316999</v>
      </c>
      <c r="AC1203">
        <v>0.146341463414634</v>
      </c>
      <c r="AD1203">
        <v>339</v>
      </c>
      <c r="AE1203">
        <v>12</v>
      </c>
      <c r="AF1203">
        <v>28.25</v>
      </c>
      <c r="AG1203" s="3">
        <v>44751</v>
      </c>
    </row>
    <row r="1204" spans="1:34" hidden="1" x14ac:dyDescent="0.25">
      <c r="A1204" t="s">
        <v>23</v>
      </c>
      <c r="B1204" t="s">
        <v>21</v>
      </c>
      <c r="C1204" t="s">
        <v>251</v>
      </c>
      <c r="D1204" t="s">
        <v>50</v>
      </c>
      <c r="E1204">
        <v>605397</v>
      </c>
      <c r="F1204" t="s">
        <v>61</v>
      </c>
      <c r="G1204">
        <v>1.0143</v>
      </c>
      <c r="H1204">
        <v>7</v>
      </c>
      <c r="I1204" t="s">
        <v>337</v>
      </c>
      <c r="J1204" t="s">
        <v>50</v>
      </c>
      <c r="K1204">
        <v>573131</v>
      </c>
      <c r="M1204">
        <v>102.92</v>
      </c>
      <c r="N1204">
        <v>260</v>
      </c>
      <c r="O1204">
        <v>154</v>
      </c>
      <c r="P1204">
        <v>4.5454545454545456E-2</v>
      </c>
      <c r="Q1204">
        <v>7</v>
      </c>
      <c r="R1204">
        <v>102.78</v>
      </c>
      <c r="S1204">
        <v>166</v>
      </c>
      <c r="T1204">
        <v>97</v>
      </c>
      <c r="U1204" s="5">
        <v>2.0618556701030927E-2</v>
      </c>
      <c r="V1204">
        <v>2</v>
      </c>
      <c r="W1204">
        <v>0.18442622950819601</v>
      </c>
      <c r="X1204">
        <v>8.6065573770491802E-2</v>
      </c>
      <c r="Y1204">
        <v>359</v>
      </c>
      <c r="Z1204">
        <v>9</v>
      </c>
      <c r="AA1204">
        <v>39.888888888888886</v>
      </c>
      <c r="AB1204">
        <v>0.20512820512820501</v>
      </c>
      <c r="AC1204">
        <v>0.119658119658119</v>
      </c>
      <c r="AD1204">
        <v>165</v>
      </c>
      <c r="AE1204">
        <v>6</v>
      </c>
      <c r="AF1204">
        <v>27.5</v>
      </c>
      <c r="AG1204" s="3">
        <v>44749</v>
      </c>
    </row>
    <row r="1205" spans="1:34" hidden="1" x14ac:dyDescent="0.25">
      <c r="A1205" t="s">
        <v>23</v>
      </c>
      <c r="B1205" t="s">
        <v>21</v>
      </c>
      <c r="C1205" t="s">
        <v>314</v>
      </c>
      <c r="D1205" t="s">
        <v>63</v>
      </c>
      <c r="E1205">
        <v>605483</v>
      </c>
      <c r="F1205" t="s">
        <v>61</v>
      </c>
      <c r="G1205">
        <v>1.0143</v>
      </c>
      <c r="H1205">
        <v>7</v>
      </c>
      <c r="I1205" t="s">
        <v>337</v>
      </c>
      <c r="J1205" t="s">
        <v>50</v>
      </c>
      <c r="K1205">
        <v>573131</v>
      </c>
      <c r="M1205">
        <v>102.92</v>
      </c>
      <c r="N1205">
        <v>261</v>
      </c>
      <c r="O1205">
        <v>154</v>
      </c>
      <c r="P1205">
        <v>4.5454545454545456E-2</v>
      </c>
      <c r="Q1205">
        <v>7</v>
      </c>
      <c r="R1205">
        <v>103.22</v>
      </c>
      <c r="S1205">
        <v>94</v>
      </c>
      <c r="T1205">
        <v>57</v>
      </c>
      <c r="U1205" s="5">
        <v>8.771929824561403E-2</v>
      </c>
      <c r="V1205">
        <v>5</v>
      </c>
      <c r="W1205">
        <v>0.314285714285714</v>
      </c>
      <c r="X1205">
        <v>0.15238095238095201</v>
      </c>
      <c r="Y1205">
        <v>179</v>
      </c>
      <c r="Z1205">
        <v>4</v>
      </c>
      <c r="AA1205">
        <v>44.75</v>
      </c>
      <c r="AB1205">
        <v>0.317647058823529</v>
      </c>
      <c r="AC1205">
        <v>0.129411764705882</v>
      </c>
      <c r="AD1205">
        <v>139</v>
      </c>
      <c r="AE1205">
        <v>3</v>
      </c>
      <c r="AF1205">
        <v>46.333333333333336</v>
      </c>
      <c r="AG1205" s="3">
        <v>44750</v>
      </c>
    </row>
    <row r="1206" spans="1:34" hidden="1" x14ac:dyDescent="0.25">
      <c r="A1206" t="s">
        <v>23</v>
      </c>
      <c r="B1206" t="s">
        <v>21</v>
      </c>
      <c r="C1206" t="s">
        <v>140</v>
      </c>
      <c r="D1206" t="s">
        <v>50</v>
      </c>
      <c r="E1206">
        <v>506433</v>
      </c>
      <c r="F1206" t="s">
        <v>61</v>
      </c>
      <c r="G1206">
        <v>1.0143</v>
      </c>
      <c r="H1206">
        <v>7</v>
      </c>
      <c r="I1206" t="s">
        <v>337</v>
      </c>
      <c r="J1206" t="s">
        <v>50</v>
      </c>
      <c r="K1206">
        <v>573131</v>
      </c>
      <c r="M1206">
        <v>102.92</v>
      </c>
      <c r="N1206">
        <v>265</v>
      </c>
      <c r="O1206">
        <v>155</v>
      </c>
      <c r="P1206">
        <v>4.5161290322580643E-2</v>
      </c>
      <c r="Q1206">
        <v>7</v>
      </c>
      <c r="R1206">
        <v>102.78</v>
      </c>
      <c r="S1206">
        <v>168</v>
      </c>
      <c r="T1206">
        <v>98</v>
      </c>
      <c r="U1206" s="5">
        <v>2.0408163265306121E-2</v>
      </c>
      <c r="V1206">
        <v>2</v>
      </c>
      <c r="W1206">
        <v>0.32517482517482499</v>
      </c>
      <c r="X1206">
        <v>0.143356643356643</v>
      </c>
      <c r="Y1206">
        <v>406</v>
      </c>
      <c r="Z1206">
        <v>9</v>
      </c>
      <c r="AA1206">
        <v>45.111111111111114</v>
      </c>
      <c r="AB1206">
        <v>0.37588652482269502</v>
      </c>
      <c r="AC1206">
        <v>0.16312056737588601</v>
      </c>
      <c r="AD1206">
        <v>198</v>
      </c>
      <c r="AE1206">
        <v>7</v>
      </c>
      <c r="AF1206">
        <v>28.285714285714285</v>
      </c>
      <c r="AG1206" s="3">
        <v>44751</v>
      </c>
    </row>
    <row r="1207" spans="1:34" hidden="1" x14ac:dyDescent="0.25">
      <c r="A1207" t="s">
        <v>21</v>
      </c>
      <c r="B1207" t="s">
        <v>23</v>
      </c>
      <c r="C1207" t="s">
        <v>427</v>
      </c>
      <c r="D1207" t="s">
        <v>50</v>
      </c>
      <c r="E1207">
        <v>657277</v>
      </c>
      <c r="F1207" t="s">
        <v>51</v>
      </c>
      <c r="G1207">
        <v>0.95219999999999994</v>
      </c>
      <c r="H1207">
        <v>4</v>
      </c>
      <c r="I1207" t="s">
        <v>193</v>
      </c>
      <c r="J1207" t="s">
        <v>63</v>
      </c>
      <c r="K1207">
        <v>543333</v>
      </c>
      <c r="M1207">
        <v>103.74</v>
      </c>
      <c r="N1207">
        <v>299</v>
      </c>
      <c r="O1207">
        <v>229</v>
      </c>
      <c r="P1207">
        <v>2.6200873362445413E-2</v>
      </c>
      <c r="Q1207">
        <v>6</v>
      </c>
      <c r="R1207">
        <v>104.32</v>
      </c>
      <c r="S1207">
        <v>213</v>
      </c>
      <c r="T1207">
        <v>161</v>
      </c>
      <c r="U1207" s="5">
        <v>2.4844720496894408E-2</v>
      </c>
      <c r="V1207">
        <v>4</v>
      </c>
      <c r="W1207">
        <v>0.169014084507042</v>
      </c>
      <c r="X1207">
        <v>7.0422535211267595E-2</v>
      </c>
      <c r="Y1207">
        <v>397</v>
      </c>
      <c r="Z1207">
        <v>6</v>
      </c>
      <c r="AA1207">
        <v>66.166666666666671</v>
      </c>
      <c r="AB1207">
        <v>0.17241379310344801</v>
      </c>
      <c r="AC1207">
        <v>0.10344827586206801</v>
      </c>
      <c r="AD1207">
        <v>160</v>
      </c>
      <c r="AE1207">
        <v>3</v>
      </c>
      <c r="AF1207">
        <v>53.333333333333336</v>
      </c>
      <c r="AG1207" s="3">
        <v>44749</v>
      </c>
    </row>
    <row r="1208" spans="1:34" hidden="1" x14ac:dyDescent="0.25">
      <c r="A1208" t="s">
        <v>22</v>
      </c>
      <c r="B1208" t="s">
        <v>27</v>
      </c>
      <c r="C1208" t="s">
        <v>423</v>
      </c>
      <c r="D1208" t="s">
        <v>63</v>
      </c>
      <c r="E1208">
        <v>607455</v>
      </c>
      <c r="F1208" t="s">
        <v>51</v>
      </c>
      <c r="G1208">
        <v>1.04</v>
      </c>
      <c r="H1208">
        <v>7</v>
      </c>
      <c r="I1208" t="s">
        <v>76</v>
      </c>
      <c r="J1208" t="s">
        <v>50</v>
      </c>
      <c r="K1208">
        <v>553993</v>
      </c>
      <c r="L1208">
        <v>3.4</v>
      </c>
      <c r="M1208">
        <v>102.48</v>
      </c>
      <c r="N1208">
        <v>350</v>
      </c>
      <c r="O1208">
        <v>195</v>
      </c>
      <c r="P1208">
        <v>6.6666666666666666E-2</v>
      </c>
      <c r="Q1208">
        <v>13</v>
      </c>
      <c r="R1208">
        <v>102.3</v>
      </c>
      <c r="S1208">
        <v>85</v>
      </c>
      <c r="T1208">
        <v>46</v>
      </c>
      <c r="U1208" s="5">
        <v>4.3478260869565216E-2</v>
      </c>
      <c r="V1208">
        <v>2</v>
      </c>
      <c r="W1208">
        <v>0.24657534246575299</v>
      </c>
      <c r="X1208">
        <v>9.5890410958904104E-2</v>
      </c>
      <c r="Y1208">
        <v>99</v>
      </c>
      <c r="Z1208">
        <v>3</v>
      </c>
      <c r="AA1208">
        <v>33</v>
      </c>
      <c r="AB1208">
        <v>0.292682926829268</v>
      </c>
      <c r="AC1208">
        <v>0.17073170731707299</v>
      </c>
      <c r="AD1208">
        <v>58</v>
      </c>
      <c r="AE1208">
        <v>3</v>
      </c>
      <c r="AF1208">
        <v>19.333333333333332</v>
      </c>
      <c r="AG1208" s="3">
        <v>44749</v>
      </c>
      <c r="AH1208">
        <v>1</v>
      </c>
    </row>
    <row r="1209" spans="1:34" hidden="1" x14ac:dyDescent="0.25">
      <c r="A1209" t="s">
        <v>22</v>
      </c>
      <c r="B1209" t="s">
        <v>27</v>
      </c>
      <c r="C1209" t="s">
        <v>264</v>
      </c>
      <c r="D1209" t="s">
        <v>50</v>
      </c>
      <c r="E1209">
        <v>666201</v>
      </c>
      <c r="F1209" t="s">
        <v>51</v>
      </c>
      <c r="G1209">
        <v>1.04</v>
      </c>
      <c r="H1209">
        <v>7</v>
      </c>
      <c r="I1209" t="s">
        <v>76</v>
      </c>
      <c r="J1209" t="s">
        <v>50</v>
      </c>
      <c r="K1209">
        <v>553993</v>
      </c>
      <c r="M1209">
        <v>102.48</v>
      </c>
      <c r="N1209">
        <v>362</v>
      </c>
      <c r="O1209">
        <v>203</v>
      </c>
      <c r="P1209">
        <v>7.3891625615763554E-2</v>
      </c>
      <c r="Q1209">
        <v>15</v>
      </c>
      <c r="R1209">
        <v>102.5</v>
      </c>
      <c r="S1209">
        <v>277</v>
      </c>
      <c r="T1209">
        <v>157</v>
      </c>
      <c r="U1209" s="5">
        <v>8.2802547770700632E-2</v>
      </c>
      <c r="V1209">
        <v>13</v>
      </c>
      <c r="W1209">
        <v>0.26510067114093899</v>
      </c>
      <c r="X1209">
        <v>9.7315436241610695E-2</v>
      </c>
      <c r="Y1209">
        <v>428</v>
      </c>
      <c r="Z1209">
        <v>10</v>
      </c>
      <c r="AA1209">
        <v>42.8</v>
      </c>
      <c r="AB1209">
        <v>0.25373134328358199</v>
      </c>
      <c r="AC1209">
        <v>0.104477611940298</v>
      </c>
      <c r="AD1209">
        <v>207</v>
      </c>
      <c r="AE1209">
        <v>4</v>
      </c>
      <c r="AF1209">
        <v>51.75</v>
      </c>
      <c r="AG1209" s="3">
        <v>44751</v>
      </c>
    </row>
    <row r="1210" spans="1:34" hidden="1" x14ac:dyDescent="0.25">
      <c r="A1210" t="s">
        <v>3</v>
      </c>
      <c r="B1210" t="s">
        <v>17</v>
      </c>
      <c r="C1210" t="s">
        <v>301</v>
      </c>
      <c r="D1210" t="s">
        <v>63</v>
      </c>
      <c r="E1210">
        <v>641482</v>
      </c>
      <c r="F1210" t="s">
        <v>51</v>
      </c>
      <c r="G1210">
        <v>1.0684799999999999</v>
      </c>
      <c r="H1210">
        <v>3</v>
      </c>
      <c r="I1210" t="s">
        <v>299</v>
      </c>
      <c r="J1210" t="s">
        <v>63</v>
      </c>
      <c r="K1210">
        <v>614173</v>
      </c>
      <c r="M1210">
        <v>104.88</v>
      </c>
      <c r="N1210">
        <v>191</v>
      </c>
      <c r="O1210">
        <v>119</v>
      </c>
      <c r="P1210">
        <v>2.5210084033613446E-2</v>
      </c>
      <c r="Q1210">
        <v>3</v>
      </c>
      <c r="R1210">
        <v>103.4</v>
      </c>
      <c r="S1210">
        <v>31</v>
      </c>
      <c r="T1210">
        <v>17</v>
      </c>
      <c r="U1210" s="5">
        <v>5.8823529411764705E-2</v>
      </c>
      <c r="V1210">
        <v>1</v>
      </c>
      <c r="W1210">
        <v>0.31221719457013503</v>
      </c>
      <c r="X1210">
        <v>0.11764705882352899</v>
      </c>
      <c r="Y1210">
        <v>332</v>
      </c>
      <c r="Z1210">
        <v>11</v>
      </c>
      <c r="AA1210">
        <v>30.181818181818183</v>
      </c>
      <c r="AB1210">
        <v>0.22222222222222199</v>
      </c>
      <c r="AC1210">
        <v>0.11111111111111099</v>
      </c>
      <c r="AD1210">
        <v>45</v>
      </c>
      <c r="AE1210">
        <v>1</v>
      </c>
      <c r="AF1210">
        <v>45</v>
      </c>
      <c r="AG1210" s="3">
        <v>44750</v>
      </c>
    </row>
    <row r="1211" spans="1:34" hidden="1" x14ac:dyDescent="0.25">
      <c r="A1211" t="s">
        <v>7</v>
      </c>
      <c r="B1211" t="s">
        <v>9</v>
      </c>
      <c r="C1211" t="s">
        <v>240</v>
      </c>
      <c r="D1211" t="s">
        <v>50</v>
      </c>
      <c r="E1211">
        <v>501381</v>
      </c>
      <c r="F1211" t="s">
        <v>61</v>
      </c>
      <c r="G1211">
        <v>0.96</v>
      </c>
      <c r="H1211">
        <v>3</v>
      </c>
      <c r="I1211" t="s">
        <v>176</v>
      </c>
      <c r="J1211" t="s">
        <v>50</v>
      </c>
      <c r="K1211">
        <v>614177</v>
      </c>
      <c r="L1211">
        <v>3</v>
      </c>
      <c r="M1211">
        <v>104.2</v>
      </c>
      <c r="N1211">
        <v>200</v>
      </c>
      <c r="O1211">
        <v>107</v>
      </c>
      <c r="P1211">
        <v>5.6074766355140186E-2</v>
      </c>
      <c r="Q1211">
        <v>6</v>
      </c>
      <c r="R1211">
        <v>105.18</v>
      </c>
      <c r="S1211">
        <v>143</v>
      </c>
      <c r="T1211">
        <v>75</v>
      </c>
      <c r="U1211" s="5">
        <v>6.6666666666666666E-2</v>
      </c>
      <c r="V1211">
        <v>5</v>
      </c>
      <c r="W1211">
        <v>0.3</v>
      </c>
      <c r="X1211">
        <v>0.188888888888888</v>
      </c>
      <c r="Y1211">
        <v>109</v>
      </c>
      <c r="Z1211">
        <v>6</v>
      </c>
      <c r="AA1211">
        <v>18.166666666666668</v>
      </c>
      <c r="AB1211">
        <v>0.32558139534883701</v>
      </c>
      <c r="AC1211">
        <v>0.186046511627906</v>
      </c>
      <c r="AD1211">
        <v>52</v>
      </c>
      <c r="AE1211">
        <v>2</v>
      </c>
      <c r="AF1211">
        <v>26</v>
      </c>
      <c r="AG1211" s="3">
        <v>44748</v>
      </c>
      <c r="AH1211">
        <v>1</v>
      </c>
    </row>
    <row r="1212" spans="1:34" hidden="1" x14ac:dyDescent="0.25">
      <c r="A1212" t="s">
        <v>13</v>
      </c>
      <c r="B1212" t="s">
        <v>16</v>
      </c>
      <c r="C1212" t="s">
        <v>234</v>
      </c>
      <c r="D1212" t="s">
        <v>50</v>
      </c>
      <c r="E1212">
        <v>592866</v>
      </c>
      <c r="F1212" t="s">
        <v>61</v>
      </c>
      <c r="G1212">
        <v>1.1416900000000001</v>
      </c>
      <c r="H1212">
        <v>9</v>
      </c>
      <c r="I1212" t="s">
        <v>153</v>
      </c>
      <c r="J1212" t="s">
        <v>50</v>
      </c>
      <c r="K1212">
        <v>643265</v>
      </c>
      <c r="M1212">
        <v>104.14</v>
      </c>
      <c r="N1212">
        <v>292</v>
      </c>
      <c r="O1212">
        <v>193</v>
      </c>
      <c r="P1212">
        <v>3.1088082901554404E-2</v>
      </c>
      <c r="Q1212">
        <v>6</v>
      </c>
      <c r="R1212">
        <v>103.68</v>
      </c>
      <c r="S1212">
        <v>235</v>
      </c>
      <c r="T1212">
        <v>156</v>
      </c>
      <c r="U1212" s="5">
        <v>3.8461538461538464E-2</v>
      </c>
      <c r="V1212">
        <v>6</v>
      </c>
      <c r="W1212">
        <v>0.29496402877697803</v>
      </c>
      <c r="X1212">
        <v>0.18705035971223</v>
      </c>
      <c r="Y1212">
        <v>195</v>
      </c>
      <c r="Z1212">
        <v>9</v>
      </c>
      <c r="AA1212">
        <v>21.666666666666668</v>
      </c>
      <c r="AB1212">
        <v>0.317460317460317</v>
      </c>
      <c r="AC1212">
        <v>0.206349206349206</v>
      </c>
      <c r="AD1212">
        <v>106</v>
      </c>
      <c r="AE1212">
        <v>5</v>
      </c>
      <c r="AF1212">
        <v>21.2</v>
      </c>
      <c r="AG1212" s="3">
        <v>44749</v>
      </c>
    </row>
    <row r="1213" spans="1:34" hidden="1" x14ac:dyDescent="0.25">
      <c r="A1213" t="s">
        <v>13</v>
      </c>
      <c r="B1213" t="s">
        <v>16</v>
      </c>
      <c r="C1213" t="s">
        <v>350</v>
      </c>
      <c r="D1213" t="s">
        <v>50</v>
      </c>
      <c r="E1213">
        <v>605135</v>
      </c>
      <c r="F1213" t="s">
        <v>51</v>
      </c>
      <c r="G1213">
        <v>0.96300000000000008</v>
      </c>
      <c r="H1213">
        <v>9</v>
      </c>
      <c r="I1213" t="s">
        <v>153</v>
      </c>
      <c r="J1213" t="s">
        <v>50</v>
      </c>
      <c r="K1213">
        <v>643265</v>
      </c>
      <c r="L1213">
        <v>5</v>
      </c>
      <c r="M1213">
        <v>104.14</v>
      </c>
      <c r="N1213">
        <v>295</v>
      </c>
      <c r="O1213">
        <v>194</v>
      </c>
      <c r="P1213">
        <v>3.0927835051546393E-2</v>
      </c>
      <c r="Q1213">
        <v>6</v>
      </c>
      <c r="R1213">
        <v>103.68</v>
      </c>
      <c r="S1213">
        <v>238</v>
      </c>
      <c r="T1213">
        <v>157</v>
      </c>
      <c r="U1213" s="5">
        <v>3.8216560509554139E-2</v>
      </c>
      <c r="V1213">
        <v>6</v>
      </c>
      <c r="W1213">
        <v>0.26337448559670701</v>
      </c>
      <c r="X1213">
        <v>0.131687242798353</v>
      </c>
      <c r="Y1213">
        <v>369</v>
      </c>
      <c r="Z1213">
        <v>13</v>
      </c>
      <c r="AA1213">
        <v>28.384615384615383</v>
      </c>
      <c r="AB1213">
        <v>0.24264705882352899</v>
      </c>
      <c r="AC1213">
        <v>0.13235294117647001</v>
      </c>
      <c r="AD1213">
        <v>204</v>
      </c>
      <c r="AE1213">
        <v>5</v>
      </c>
      <c r="AF1213">
        <v>40.799999999999997</v>
      </c>
      <c r="AG1213" s="3">
        <v>44750</v>
      </c>
      <c r="AH1213">
        <v>1</v>
      </c>
    </row>
    <row r="1214" spans="1:34" hidden="1" x14ac:dyDescent="0.25">
      <c r="A1214" t="s">
        <v>15</v>
      </c>
      <c r="B1214" t="s">
        <v>26</v>
      </c>
      <c r="C1214" t="s">
        <v>285</v>
      </c>
      <c r="D1214" t="s">
        <v>50</v>
      </c>
      <c r="E1214">
        <v>592351</v>
      </c>
      <c r="F1214" t="s">
        <v>51</v>
      </c>
      <c r="G1214">
        <v>0.94175999999999993</v>
      </c>
      <c r="H1214">
        <v>4</v>
      </c>
      <c r="I1214" t="s">
        <v>100</v>
      </c>
      <c r="J1214" t="s">
        <v>50</v>
      </c>
      <c r="K1214">
        <v>596142</v>
      </c>
      <c r="M1214">
        <v>103.4</v>
      </c>
      <c r="N1214">
        <v>259</v>
      </c>
      <c r="O1214">
        <v>167</v>
      </c>
      <c r="P1214">
        <v>5.3892215568862277E-2</v>
      </c>
      <c r="Q1214">
        <v>9</v>
      </c>
      <c r="R1214">
        <v>103.7</v>
      </c>
      <c r="S1214">
        <v>194</v>
      </c>
      <c r="T1214">
        <v>128</v>
      </c>
      <c r="U1214" s="5">
        <v>6.25E-2</v>
      </c>
      <c r="V1214">
        <v>8</v>
      </c>
      <c r="W1214">
        <v>0.24390243902438999</v>
      </c>
      <c r="X1214">
        <v>0.107317073170731</v>
      </c>
      <c r="Y1214">
        <v>317</v>
      </c>
      <c r="Z1214">
        <v>8</v>
      </c>
      <c r="AA1214">
        <v>39.625</v>
      </c>
      <c r="AB1214">
        <v>0.22935779816513699</v>
      </c>
      <c r="AC1214">
        <v>0.10091743119266</v>
      </c>
      <c r="AD1214">
        <v>169</v>
      </c>
      <c r="AE1214">
        <v>5</v>
      </c>
      <c r="AF1214">
        <v>33.799999999999997</v>
      </c>
      <c r="AG1214" s="3">
        <v>44750</v>
      </c>
    </row>
    <row r="1215" spans="1:34" hidden="1" x14ac:dyDescent="0.25">
      <c r="A1215" t="s">
        <v>27</v>
      </c>
      <c r="B1215" t="s">
        <v>22</v>
      </c>
      <c r="C1215" t="s">
        <v>157</v>
      </c>
      <c r="D1215" t="s">
        <v>63</v>
      </c>
      <c r="E1215">
        <v>594835</v>
      </c>
      <c r="F1215" t="s">
        <v>61</v>
      </c>
      <c r="G1215">
        <v>1.04</v>
      </c>
      <c r="H1215">
        <v>9</v>
      </c>
      <c r="I1215" t="s">
        <v>225</v>
      </c>
      <c r="J1215" t="s">
        <v>50</v>
      </c>
      <c r="K1215">
        <v>543807</v>
      </c>
      <c r="M1215">
        <v>102.6</v>
      </c>
      <c r="N1215">
        <v>317</v>
      </c>
      <c r="O1215">
        <v>217</v>
      </c>
      <c r="P1215">
        <v>6.9124423963133647E-2</v>
      </c>
      <c r="Q1215">
        <v>15</v>
      </c>
      <c r="R1215">
        <v>102.84</v>
      </c>
      <c r="S1215">
        <v>66</v>
      </c>
      <c r="T1215">
        <v>44</v>
      </c>
      <c r="U1215" s="5">
        <v>4.5454545454545456E-2</v>
      </c>
      <c r="V1215">
        <v>2</v>
      </c>
      <c r="W1215">
        <v>0.25255972696245699</v>
      </c>
      <c r="X1215">
        <v>0.105802047781569</v>
      </c>
      <c r="Y1215">
        <v>375</v>
      </c>
      <c r="Z1215">
        <v>14</v>
      </c>
      <c r="AA1215">
        <v>26.785714285714285</v>
      </c>
      <c r="AB1215">
        <v>0.26890756302521002</v>
      </c>
      <c r="AC1215">
        <v>0.105042016806722</v>
      </c>
      <c r="AD1215">
        <v>301</v>
      </c>
      <c r="AE1215">
        <v>11</v>
      </c>
      <c r="AF1215">
        <v>27.363636363636363</v>
      </c>
      <c r="AG1215" s="3">
        <v>44749</v>
      </c>
    </row>
    <row r="1216" spans="1:34" hidden="1" x14ac:dyDescent="0.25">
      <c r="A1216" t="s">
        <v>27</v>
      </c>
      <c r="B1216" t="s">
        <v>22</v>
      </c>
      <c r="C1216" t="s">
        <v>142</v>
      </c>
      <c r="D1216" t="s">
        <v>50</v>
      </c>
      <c r="E1216">
        <v>669923</v>
      </c>
      <c r="F1216" t="s">
        <v>51</v>
      </c>
      <c r="G1216">
        <v>1.04</v>
      </c>
      <c r="H1216">
        <v>9</v>
      </c>
      <c r="I1216" t="s">
        <v>225</v>
      </c>
      <c r="J1216" t="s">
        <v>50</v>
      </c>
      <c r="K1216">
        <v>543807</v>
      </c>
      <c r="M1216">
        <v>102.6</v>
      </c>
      <c r="N1216">
        <v>317</v>
      </c>
      <c r="O1216">
        <v>217</v>
      </c>
      <c r="P1216">
        <v>6.9124423963133647E-2</v>
      </c>
      <c r="Q1216">
        <v>15</v>
      </c>
      <c r="R1216">
        <v>102.24</v>
      </c>
      <c r="S1216">
        <v>251</v>
      </c>
      <c r="T1216">
        <v>173</v>
      </c>
      <c r="U1216" s="5">
        <v>7.5144508670520235E-2</v>
      </c>
      <c r="V1216">
        <v>13</v>
      </c>
      <c r="W1216">
        <v>0.29670329670329598</v>
      </c>
      <c r="X1216">
        <v>0.164835164835164</v>
      </c>
      <c r="Y1216">
        <v>250</v>
      </c>
      <c r="Z1216">
        <v>12</v>
      </c>
      <c r="AA1216">
        <v>20.833333333333332</v>
      </c>
      <c r="AB1216">
        <v>0.30232558139534799</v>
      </c>
      <c r="AC1216">
        <v>0.17441860465116199</v>
      </c>
      <c r="AD1216">
        <v>118</v>
      </c>
      <c r="AE1216">
        <v>8</v>
      </c>
      <c r="AF1216">
        <v>14.75</v>
      </c>
      <c r="AG1216" s="3">
        <v>44750</v>
      </c>
    </row>
    <row r="1217" spans="1:34" hidden="1" x14ac:dyDescent="0.25">
      <c r="A1217" t="s">
        <v>27</v>
      </c>
      <c r="B1217" t="s">
        <v>22</v>
      </c>
      <c r="C1217" t="s">
        <v>103</v>
      </c>
      <c r="D1217" t="s">
        <v>63</v>
      </c>
      <c r="E1217">
        <v>592662</v>
      </c>
      <c r="F1217" t="s">
        <v>51</v>
      </c>
      <c r="G1217">
        <v>1.04</v>
      </c>
      <c r="H1217">
        <v>9</v>
      </c>
      <c r="I1217" t="s">
        <v>225</v>
      </c>
      <c r="J1217" t="s">
        <v>50</v>
      </c>
      <c r="K1217">
        <v>543807</v>
      </c>
      <c r="L1217">
        <v>2.85</v>
      </c>
      <c r="M1217">
        <v>102.6</v>
      </c>
      <c r="N1217">
        <v>327</v>
      </c>
      <c r="O1217">
        <v>223</v>
      </c>
      <c r="P1217">
        <v>7.1748878923766815E-2</v>
      </c>
      <c r="Q1217">
        <v>16</v>
      </c>
      <c r="R1217">
        <v>102.84</v>
      </c>
      <c r="S1217">
        <v>70</v>
      </c>
      <c r="T1217">
        <v>48</v>
      </c>
      <c r="U1217" s="5">
        <v>6.25E-2</v>
      </c>
      <c r="V1217">
        <v>3</v>
      </c>
      <c r="W1217">
        <v>0.28315412186379901</v>
      </c>
      <c r="X1217">
        <v>0.13978494623655899</v>
      </c>
      <c r="Y1217">
        <v>445</v>
      </c>
      <c r="Z1217">
        <v>16</v>
      </c>
      <c r="AA1217">
        <v>27.8125</v>
      </c>
      <c r="AB1217">
        <v>0.27659574468085102</v>
      </c>
      <c r="AC1217">
        <v>0.131914893617021</v>
      </c>
      <c r="AD1217">
        <v>374</v>
      </c>
      <c r="AE1217">
        <v>13</v>
      </c>
      <c r="AF1217">
        <v>28.76923076923077</v>
      </c>
      <c r="AG1217" s="3">
        <v>44751</v>
      </c>
      <c r="AH1217">
        <v>1</v>
      </c>
    </row>
    <row r="1218" spans="1:34" hidden="1" x14ac:dyDescent="0.25">
      <c r="A1218" t="s">
        <v>25</v>
      </c>
      <c r="B1218" t="s">
        <v>6</v>
      </c>
      <c r="C1218" t="s">
        <v>214</v>
      </c>
      <c r="D1218" t="s">
        <v>50</v>
      </c>
      <c r="E1218">
        <v>668881</v>
      </c>
      <c r="F1218" t="s">
        <v>61</v>
      </c>
      <c r="G1218">
        <v>1.3012999999999999</v>
      </c>
      <c r="H1218">
        <v>6</v>
      </c>
      <c r="I1218" t="s">
        <v>80</v>
      </c>
      <c r="J1218" t="s">
        <v>50</v>
      </c>
      <c r="K1218">
        <v>623912</v>
      </c>
      <c r="M1218">
        <v>104.3</v>
      </c>
      <c r="N1218">
        <v>235</v>
      </c>
      <c r="O1218">
        <v>185</v>
      </c>
      <c r="P1218">
        <v>2.1621621621621623E-2</v>
      </c>
      <c r="Q1218">
        <v>4</v>
      </c>
      <c r="R1218">
        <v>104.34</v>
      </c>
      <c r="S1218">
        <v>163</v>
      </c>
      <c r="T1218">
        <v>129</v>
      </c>
      <c r="U1218" s="5">
        <v>2.3255813953488372E-2</v>
      </c>
      <c r="V1218">
        <v>3</v>
      </c>
      <c r="W1218">
        <v>0.39819004524886797</v>
      </c>
      <c r="X1218">
        <v>0.15384615384615299</v>
      </c>
      <c r="Y1218">
        <v>370</v>
      </c>
      <c r="Z1218">
        <v>22</v>
      </c>
      <c r="AA1218">
        <v>16.818181818181817</v>
      </c>
      <c r="AB1218">
        <v>0.39495798319327702</v>
      </c>
      <c r="AC1218">
        <v>0.17647058823529399</v>
      </c>
      <c r="AD1218">
        <v>187</v>
      </c>
      <c r="AE1218">
        <v>13</v>
      </c>
      <c r="AF1218">
        <v>14.384615384615385</v>
      </c>
      <c r="AG1218" s="3">
        <v>44751</v>
      </c>
    </row>
    <row r="1219" spans="1:34" hidden="1" x14ac:dyDescent="0.25">
      <c r="A1219" t="s">
        <v>64</v>
      </c>
      <c r="B1219" t="s">
        <v>10</v>
      </c>
      <c r="C1219" t="s">
        <v>151</v>
      </c>
      <c r="D1219" t="s">
        <v>50</v>
      </c>
      <c r="E1219">
        <v>664299</v>
      </c>
      <c r="F1219" t="s">
        <v>61</v>
      </c>
      <c r="G1219">
        <v>1.11216</v>
      </c>
      <c r="H1219">
        <v>2</v>
      </c>
      <c r="I1219" t="s">
        <v>71</v>
      </c>
      <c r="J1219" t="s">
        <v>50</v>
      </c>
      <c r="K1219">
        <v>641531</v>
      </c>
      <c r="L1219">
        <v>5.4</v>
      </c>
      <c r="M1219">
        <v>102.1</v>
      </c>
      <c r="N1219">
        <v>283</v>
      </c>
      <c r="O1219">
        <v>194</v>
      </c>
      <c r="P1219">
        <v>4.1237113402061855E-2</v>
      </c>
      <c r="Q1219">
        <v>8</v>
      </c>
      <c r="R1219">
        <v>102.38</v>
      </c>
      <c r="S1219">
        <v>202</v>
      </c>
      <c r="T1219">
        <v>141</v>
      </c>
      <c r="U1219" s="5">
        <v>4.9645390070921988E-2</v>
      </c>
      <c r="V1219">
        <v>7</v>
      </c>
      <c r="W1219">
        <v>0.40522875816993398</v>
      </c>
      <c r="X1219">
        <v>0.18300653594771199</v>
      </c>
      <c r="Y1219">
        <v>277</v>
      </c>
      <c r="Z1219">
        <v>5</v>
      </c>
      <c r="AA1219">
        <v>55.4</v>
      </c>
      <c r="AB1219">
        <v>0.47457627118644002</v>
      </c>
      <c r="AC1219">
        <v>0.23728813559322001</v>
      </c>
      <c r="AD1219">
        <v>128</v>
      </c>
      <c r="AE1219">
        <v>1</v>
      </c>
      <c r="AF1219">
        <v>128</v>
      </c>
      <c r="AG1219" s="3">
        <v>44748</v>
      </c>
      <c r="AH1219">
        <v>1</v>
      </c>
    </row>
    <row r="1220" spans="1:34" hidden="1" x14ac:dyDescent="0.25">
      <c r="A1220" t="s">
        <v>64</v>
      </c>
      <c r="B1220" t="s">
        <v>10</v>
      </c>
      <c r="C1220" t="s">
        <v>272</v>
      </c>
      <c r="D1220" t="s">
        <v>50</v>
      </c>
      <c r="E1220">
        <v>434378</v>
      </c>
      <c r="F1220" t="s">
        <v>61</v>
      </c>
      <c r="G1220">
        <v>1.11216</v>
      </c>
      <c r="H1220">
        <v>2</v>
      </c>
      <c r="I1220" t="s">
        <v>71</v>
      </c>
      <c r="J1220" t="s">
        <v>50</v>
      </c>
      <c r="K1220">
        <v>641531</v>
      </c>
      <c r="M1220">
        <v>102.1</v>
      </c>
      <c r="N1220">
        <v>287</v>
      </c>
      <c r="O1220">
        <v>197</v>
      </c>
      <c r="P1220">
        <v>4.5685279187817257E-2</v>
      </c>
      <c r="Q1220">
        <v>9</v>
      </c>
      <c r="R1220">
        <v>102.38</v>
      </c>
      <c r="S1220">
        <v>206</v>
      </c>
      <c r="T1220">
        <v>144</v>
      </c>
      <c r="U1220" s="5">
        <v>5.5555555555555552E-2</v>
      </c>
      <c r="V1220">
        <v>8</v>
      </c>
      <c r="W1220">
        <v>0.27969348659003801</v>
      </c>
      <c r="X1220">
        <v>0.126436781609195</v>
      </c>
      <c r="Y1220">
        <v>373</v>
      </c>
      <c r="Z1220">
        <v>11</v>
      </c>
      <c r="AA1220">
        <v>33.909090909090907</v>
      </c>
      <c r="AB1220">
        <v>0.28666666666666601</v>
      </c>
      <c r="AC1220">
        <v>0.12666666666666601</v>
      </c>
      <c r="AD1220">
        <v>202</v>
      </c>
      <c r="AE1220">
        <v>8</v>
      </c>
      <c r="AF1220">
        <v>25.25</v>
      </c>
      <c r="AG1220" s="3">
        <v>44749</v>
      </c>
    </row>
    <row r="1221" spans="1:34" hidden="1" x14ac:dyDescent="0.25">
      <c r="A1221" t="s">
        <v>16</v>
      </c>
      <c r="B1221" t="s">
        <v>6</v>
      </c>
      <c r="C1221" t="s">
        <v>248</v>
      </c>
      <c r="D1221" t="s">
        <v>50</v>
      </c>
      <c r="E1221">
        <v>668933</v>
      </c>
      <c r="F1221" t="s">
        <v>61</v>
      </c>
      <c r="G1221">
        <v>1.3012999999999999</v>
      </c>
      <c r="H1221">
        <v>3</v>
      </c>
      <c r="I1221" t="s">
        <v>341</v>
      </c>
      <c r="J1221" t="s">
        <v>50</v>
      </c>
      <c r="K1221">
        <v>605204</v>
      </c>
      <c r="M1221">
        <v>105.96</v>
      </c>
      <c r="N1221">
        <v>177</v>
      </c>
      <c r="O1221">
        <v>100</v>
      </c>
      <c r="P1221">
        <v>0.02</v>
      </c>
      <c r="Q1221">
        <v>2</v>
      </c>
      <c r="R1221">
        <v>106.6</v>
      </c>
      <c r="S1221">
        <v>90</v>
      </c>
      <c r="T1221">
        <v>55</v>
      </c>
      <c r="U1221" s="5">
        <v>1.8181818181818181E-2</v>
      </c>
      <c r="V1221">
        <v>1</v>
      </c>
      <c r="W1221">
        <v>0.187919463087248</v>
      </c>
      <c r="X1221">
        <v>8.0536912751677805E-2</v>
      </c>
      <c r="Y1221">
        <v>189</v>
      </c>
      <c r="Z1221">
        <v>5</v>
      </c>
      <c r="AA1221">
        <v>37.799999999999997</v>
      </c>
      <c r="AB1221">
        <v>0.26027397260273899</v>
      </c>
      <c r="AC1221">
        <v>0.123287671232876</v>
      </c>
      <c r="AD1221">
        <v>92</v>
      </c>
      <c r="AE1221">
        <v>4</v>
      </c>
      <c r="AF1221">
        <v>23</v>
      </c>
      <c r="AG1221" s="3">
        <v>44748</v>
      </c>
    </row>
    <row r="1222" spans="1:34" hidden="1" x14ac:dyDescent="0.25">
      <c r="A1222" t="s">
        <v>16</v>
      </c>
      <c r="B1222" t="s">
        <v>13</v>
      </c>
      <c r="C1222" t="s">
        <v>115</v>
      </c>
      <c r="D1222" t="s">
        <v>50</v>
      </c>
      <c r="E1222">
        <v>641154</v>
      </c>
      <c r="F1222" t="s">
        <v>61</v>
      </c>
      <c r="G1222">
        <v>0.96300000000000008</v>
      </c>
      <c r="H1222">
        <v>3</v>
      </c>
      <c r="I1222" t="s">
        <v>341</v>
      </c>
      <c r="J1222" t="s">
        <v>50</v>
      </c>
      <c r="K1222">
        <v>605204</v>
      </c>
      <c r="M1222">
        <v>105.96</v>
      </c>
      <c r="N1222">
        <v>181</v>
      </c>
      <c r="O1222">
        <v>103</v>
      </c>
      <c r="P1222">
        <v>2.9126213592233011E-2</v>
      </c>
      <c r="Q1222">
        <v>3</v>
      </c>
      <c r="R1222">
        <v>106.6</v>
      </c>
      <c r="S1222">
        <v>91</v>
      </c>
      <c r="T1222">
        <v>56</v>
      </c>
      <c r="U1222" s="5">
        <v>3.5714285714285712E-2</v>
      </c>
      <c r="V1222">
        <v>2</v>
      </c>
      <c r="W1222">
        <v>0.24505928853754899</v>
      </c>
      <c r="X1222">
        <v>8.6956521739130405E-2</v>
      </c>
      <c r="Y1222">
        <v>378</v>
      </c>
      <c r="Z1222">
        <v>10</v>
      </c>
      <c r="AA1222">
        <v>37.799999999999997</v>
      </c>
      <c r="AB1222">
        <v>0.30555555555555503</v>
      </c>
      <c r="AC1222">
        <v>0.11111111111111099</v>
      </c>
      <c r="AD1222">
        <v>179</v>
      </c>
      <c r="AE1222">
        <v>3</v>
      </c>
      <c r="AF1222">
        <v>59.666666666666664</v>
      </c>
      <c r="AG1222" s="3">
        <v>44750</v>
      </c>
    </row>
    <row r="1223" spans="1:34" hidden="1" x14ac:dyDescent="0.25">
      <c r="A1223" t="s">
        <v>3</v>
      </c>
      <c r="B1223" t="s">
        <v>17</v>
      </c>
      <c r="C1223" t="s">
        <v>301</v>
      </c>
      <c r="D1223" t="s">
        <v>63</v>
      </c>
      <c r="E1223">
        <v>641482</v>
      </c>
      <c r="F1223" t="s">
        <v>51</v>
      </c>
      <c r="G1223">
        <v>1.2465599999999999</v>
      </c>
      <c r="H1223">
        <v>7</v>
      </c>
      <c r="I1223" t="s">
        <v>57</v>
      </c>
      <c r="J1223" t="s">
        <v>50</v>
      </c>
      <c r="K1223">
        <v>502110</v>
      </c>
      <c r="M1223">
        <v>103.8</v>
      </c>
      <c r="N1223">
        <v>317</v>
      </c>
      <c r="O1223">
        <v>209</v>
      </c>
      <c r="P1223">
        <v>3.8277511961722487E-2</v>
      </c>
      <c r="Q1223">
        <v>8</v>
      </c>
      <c r="R1223">
        <v>102</v>
      </c>
      <c r="S1223">
        <v>63</v>
      </c>
      <c r="T1223">
        <v>42</v>
      </c>
      <c r="U1223" s="5">
        <v>4.7619047619047616E-2</v>
      </c>
      <c r="V1223">
        <v>2</v>
      </c>
      <c r="W1223">
        <v>0.31221719457013503</v>
      </c>
      <c r="X1223">
        <v>0.11764705882352899</v>
      </c>
      <c r="Y1223">
        <v>332</v>
      </c>
      <c r="Z1223">
        <v>11</v>
      </c>
      <c r="AA1223">
        <v>30.181818181818183</v>
      </c>
      <c r="AB1223">
        <v>0.32474226804123701</v>
      </c>
      <c r="AC1223">
        <v>0.118556701030927</v>
      </c>
      <c r="AD1223">
        <v>287</v>
      </c>
      <c r="AE1223">
        <v>10</v>
      </c>
      <c r="AF1223">
        <v>28.7</v>
      </c>
      <c r="AG1223" s="3">
        <v>44750</v>
      </c>
    </row>
    <row r="1224" spans="1:34" hidden="1" x14ac:dyDescent="0.25">
      <c r="A1224" t="s">
        <v>11</v>
      </c>
      <c r="B1224" t="s">
        <v>2</v>
      </c>
      <c r="C1224" t="s">
        <v>141</v>
      </c>
      <c r="D1224" t="s">
        <v>50</v>
      </c>
      <c r="E1224">
        <v>543475</v>
      </c>
      <c r="F1224" t="s">
        <v>61</v>
      </c>
      <c r="G1224">
        <v>1.0545</v>
      </c>
      <c r="H1224">
        <v>4</v>
      </c>
      <c r="I1224" t="s">
        <v>139</v>
      </c>
      <c r="J1224" t="s">
        <v>63</v>
      </c>
      <c r="K1224">
        <v>665120</v>
      </c>
      <c r="M1224">
        <v>103</v>
      </c>
      <c r="N1224">
        <v>304</v>
      </c>
      <c r="O1224">
        <v>198</v>
      </c>
      <c r="P1224">
        <v>6.5656565656565663E-2</v>
      </c>
      <c r="Q1224">
        <v>13</v>
      </c>
      <c r="R1224">
        <v>103</v>
      </c>
      <c r="S1224">
        <v>228</v>
      </c>
      <c r="T1224">
        <v>143</v>
      </c>
      <c r="U1224" s="5">
        <v>7.6923076923076927E-2</v>
      </c>
      <c r="V1224">
        <v>11</v>
      </c>
      <c r="W1224">
        <v>0.23972602739726001</v>
      </c>
      <c r="X1224">
        <v>0.133561643835616</v>
      </c>
      <c r="Y1224">
        <v>403</v>
      </c>
      <c r="Z1224">
        <v>12</v>
      </c>
      <c r="AA1224">
        <v>33.583333333333336</v>
      </c>
      <c r="AB1224">
        <v>0.28099173553718998</v>
      </c>
      <c r="AC1224">
        <v>0.19834710743801601</v>
      </c>
      <c r="AD1224">
        <v>174</v>
      </c>
      <c r="AE1224">
        <v>8</v>
      </c>
      <c r="AF1224">
        <v>21.75</v>
      </c>
      <c r="AG1224" s="3">
        <v>44749</v>
      </c>
    </row>
    <row r="1225" spans="1:34" hidden="1" x14ac:dyDescent="0.25">
      <c r="A1225" t="s">
        <v>11</v>
      </c>
      <c r="B1225" t="s">
        <v>2</v>
      </c>
      <c r="C1225" t="s">
        <v>96</v>
      </c>
      <c r="D1225" t="s">
        <v>50</v>
      </c>
      <c r="E1225">
        <v>669330</v>
      </c>
      <c r="F1225" t="s">
        <v>61</v>
      </c>
      <c r="G1225">
        <v>1.2465300000000001</v>
      </c>
      <c r="H1225">
        <v>4</v>
      </c>
      <c r="I1225" t="s">
        <v>139</v>
      </c>
      <c r="J1225" t="s">
        <v>63</v>
      </c>
      <c r="K1225">
        <v>665120</v>
      </c>
      <c r="M1225">
        <v>103</v>
      </c>
      <c r="N1225">
        <v>308</v>
      </c>
      <c r="O1225">
        <v>200</v>
      </c>
      <c r="P1225">
        <v>6.5000000000000002E-2</v>
      </c>
      <c r="Q1225">
        <v>13</v>
      </c>
      <c r="R1225">
        <v>103</v>
      </c>
      <c r="S1225">
        <v>232</v>
      </c>
      <c r="T1225">
        <v>145</v>
      </c>
      <c r="U1225" s="5">
        <v>7.586206896551724E-2</v>
      </c>
      <c r="V1225">
        <v>11</v>
      </c>
      <c r="W1225">
        <v>0.28571428571428498</v>
      </c>
      <c r="X1225">
        <v>0.138528138528138</v>
      </c>
      <c r="Y1225">
        <v>300</v>
      </c>
      <c r="Z1225">
        <v>9</v>
      </c>
      <c r="AA1225">
        <v>33.333333333333336</v>
      </c>
      <c r="AB1225">
        <v>0.247524752475247</v>
      </c>
      <c r="AC1225">
        <v>0.12871287128712799</v>
      </c>
      <c r="AD1225">
        <v>134</v>
      </c>
      <c r="AE1225">
        <v>4</v>
      </c>
      <c r="AF1225">
        <v>33.5</v>
      </c>
      <c r="AG1225" s="3">
        <v>44750</v>
      </c>
    </row>
    <row r="1226" spans="1:34" hidden="1" x14ac:dyDescent="0.25">
      <c r="A1226" t="s">
        <v>13</v>
      </c>
      <c r="B1226" t="s">
        <v>16</v>
      </c>
      <c r="C1226" t="s">
        <v>234</v>
      </c>
      <c r="D1226" t="s">
        <v>50</v>
      </c>
      <c r="E1226">
        <v>592866</v>
      </c>
      <c r="F1226" t="s">
        <v>61</v>
      </c>
      <c r="G1226">
        <v>1.04566</v>
      </c>
      <c r="H1226">
        <v>3</v>
      </c>
      <c r="I1226" t="s">
        <v>95</v>
      </c>
      <c r="J1226" t="s">
        <v>63</v>
      </c>
      <c r="K1226">
        <v>660821</v>
      </c>
      <c r="M1226">
        <v>104.2</v>
      </c>
      <c r="N1226">
        <v>258</v>
      </c>
      <c r="O1226">
        <v>166</v>
      </c>
      <c r="P1226">
        <v>6.6265060240963861E-2</v>
      </c>
      <c r="Q1226">
        <v>11</v>
      </c>
      <c r="R1226">
        <v>104.7</v>
      </c>
      <c r="S1226">
        <v>212</v>
      </c>
      <c r="T1226">
        <v>141</v>
      </c>
      <c r="U1226" s="5">
        <v>7.8014184397163122E-2</v>
      </c>
      <c r="V1226">
        <v>11</v>
      </c>
      <c r="W1226">
        <v>0.29496402877697803</v>
      </c>
      <c r="X1226">
        <v>0.18705035971223</v>
      </c>
      <c r="Y1226">
        <v>195</v>
      </c>
      <c r="Z1226">
        <v>9</v>
      </c>
      <c r="AA1226">
        <v>21.666666666666668</v>
      </c>
      <c r="AB1226">
        <v>0.27631578947368401</v>
      </c>
      <c r="AC1226">
        <v>0.17105263157894701</v>
      </c>
      <c r="AD1226">
        <v>89</v>
      </c>
      <c r="AE1226">
        <v>4</v>
      </c>
      <c r="AF1226">
        <v>22.25</v>
      </c>
      <c r="AG1226" s="3">
        <v>44749</v>
      </c>
    </row>
    <row r="1227" spans="1:34" hidden="1" x14ac:dyDescent="0.25">
      <c r="A1227" t="s">
        <v>13</v>
      </c>
      <c r="B1227" t="s">
        <v>16</v>
      </c>
      <c r="C1227" t="s">
        <v>112</v>
      </c>
      <c r="D1227" t="s">
        <v>50</v>
      </c>
      <c r="E1227">
        <v>471911</v>
      </c>
      <c r="F1227" t="s">
        <v>61</v>
      </c>
      <c r="G1227">
        <v>1.04566</v>
      </c>
      <c r="H1227">
        <v>3</v>
      </c>
      <c r="I1227" t="s">
        <v>95</v>
      </c>
      <c r="J1227" t="s">
        <v>63</v>
      </c>
      <c r="K1227">
        <v>660821</v>
      </c>
      <c r="M1227">
        <v>104.2</v>
      </c>
      <c r="N1227">
        <v>269</v>
      </c>
      <c r="O1227">
        <v>173</v>
      </c>
      <c r="P1227">
        <v>6.358381502890173E-2</v>
      </c>
      <c r="Q1227">
        <v>11</v>
      </c>
      <c r="R1227">
        <v>104.7</v>
      </c>
      <c r="S1227">
        <v>223</v>
      </c>
      <c r="T1227">
        <v>148</v>
      </c>
      <c r="U1227" s="5">
        <v>7.4324324324324328E-2</v>
      </c>
      <c r="V1227">
        <v>11</v>
      </c>
      <c r="W1227">
        <v>0.23897058823529399</v>
      </c>
      <c r="X1227">
        <v>0.11764705882352899</v>
      </c>
      <c r="Y1227">
        <v>395</v>
      </c>
      <c r="Z1227">
        <v>11</v>
      </c>
      <c r="AA1227">
        <v>35.909090909090907</v>
      </c>
      <c r="AB1227">
        <v>0.26446280991735499</v>
      </c>
      <c r="AC1227">
        <v>0.15702479338842901</v>
      </c>
      <c r="AD1227">
        <v>182</v>
      </c>
      <c r="AE1227">
        <v>6</v>
      </c>
      <c r="AF1227">
        <v>30.333333333333332</v>
      </c>
      <c r="AG1227" s="3">
        <v>44751</v>
      </c>
    </row>
    <row r="1228" spans="1:34" hidden="1" x14ac:dyDescent="0.25">
      <c r="A1228" t="s">
        <v>25</v>
      </c>
      <c r="B1228" t="s">
        <v>6</v>
      </c>
      <c r="C1228" t="s">
        <v>214</v>
      </c>
      <c r="D1228" t="s">
        <v>50</v>
      </c>
      <c r="E1228">
        <v>668881</v>
      </c>
      <c r="F1228" t="s">
        <v>61</v>
      </c>
      <c r="G1228">
        <v>1.3613599999999999</v>
      </c>
      <c r="H1228">
        <v>7</v>
      </c>
      <c r="I1228" t="s">
        <v>162</v>
      </c>
      <c r="J1228" t="s">
        <v>63</v>
      </c>
      <c r="K1228">
        <v>596847</v>
      </c>
      <c r="M1228">
        <v>102.1</v>
      </c>
      <c r="N1228">
        <v>234</v>
      </c>
      <c r="O1228">
        <v>132</v>
      </c>
      <c r="P1228">
        <v>5.3030303030303032E-2</v>
      </c>
      <c r="Q1228">
        <v>7</v>
      </c>
      <c r="R1228">
        <v>102.16</v>
      </c>
      <c r="S1228">
        <v>202</v>
      </c>
      <c r="T1228">
        <v>115</v>
      </c>
      <c r="U1228" s="5">
        <v>6.0869565217391307E-2</v>
      </c>
      <c r="V1228">
        <v>7</v>
      </c>
      <c r="W1228">
        <v>0.39819004524886797</v>
      </c>
      <c r="X1228">
        <v>0.15384615384615299</v>
      </c>
      <c r="Y1228">
        <v>370</v>
      </c>
      <c r="Z1228">
        <v>22</v>
      </c>
      <c r="AA1228">
        <v>16.818181818181817</v>
      </c>
      <c r="AB1228">
        <v>0.40196078431372501</v>
      </c>
      <c r="AC1228">
        <v>0.12745098039215599</v>
      </c>
      <c r="AD1228">
        <v>183</v>
      </c>
      <c r="AE1228">
        <v>9</v>
      </c>
      <c r="AF1228">
        <v>20.333333333333332</v>
      </c>
      <c r="AG1228" s="3">
        <v>44751</v>
      </c>
    </row>
    <row r="1229" spans="1:34" hidden="1" x14ac:dyDescent="0.25">
      <c r="A1229" t="s">
        <v>23</v>
      </c>
      <c r="B1229" t="s">
        <v>0</v>
      </c>
      <c r="C1229" t="s">
        <v>149</v>
      </c>
      <c r="D1229" t="s">
        <v>50</v>
      </c>
      <c r="E1229">
        <v>518876</v>
      </c>
      <c r="F1229" t="s">
        <v>61</v>
      </c>
      <c r="G1229">
        <v>0.95350999999999997</v>
      </c>
      <c r="H1229">
        <v>4</v>
      </c>
      <c r="I1229" t="s">
        <v>196</v>
      </c>
      <c r="J1229" t="s">
        <v>63</v>
      </c>
      <c r="K1229">
        <v>592626</v>
      </c>
      <c r="M1229">
        <v>104.98</v>
      </c>
      <c r="N1229">
        <v>233</v>
      </c>
      <c r="O1229">
        <v>160</v>
      </c>
      <c r="P1229">
        <v>0.10625</v>
      </c>
      <c r="Q1229">
        <v>17</v>
      </c>
      <c r="R1229">
        <v>105.24</v>
      </c>
      <c r="S1229">
        <v>201</v>
      </c>
      <c r="T1229">
        <v>138</v>
      </c>
      <c r="U1229" s="5">
        <v>0.10869565217391304</v>
      </c>
      <c r="V1229">
        <v>15</v>
      </c>
      <c r="W1229">
        <v>0.26937269372693701</v>
      </c>
      <c r="X1229">
        <v>0.10332103321033199</v>
      </c>
      <c r="Y1229">
        <v>376</v>
      </c>
      <c r="Z1229">
        <v>6</v>
      </c>
      <c r="AA1229">
        <v>62.666666666666664</v>
      </c>
      <c r="AB1229">
        <v>0.31818181818181801</v>
      </c>
      <c r="AC1229">
        <v>0.12727272727272701</v>
      </c>
      <c r="AD1229">
        <v>154</v>
      </c>
      <c r="AE1229">
        <v>3</v>
      </c>
      <c r="AF1229">
        <v>51.333333333333336</v>
      </c>
      <c r="AG1229" s="3">
        <v>44748</v>
      </c>
    </row>
    <row r="1230" spans="1:34" hidden="1" x14ac:dyDescent="0.25">
      <c r="A1230" t="s">
        <v>23</v>
      </c>
      <c r="B1230" t="s">
        <v>21</v>
      </c>
      <c r="C1230" t="s">
        <v>140</v>
      </c>
      <c r="D1230" t="s">
        <v>50</v>
      </c>
      <c r="E1230">
        <v>506433</v>
      </c>
      <c r="F1230" t="s">
        <v>51</v>
      </c>
      <c r="G1230">
        <v>0.95219999999999994</v>
      </c>
      <c r="H1230">
        <v>4</v>
      </c>
      <c r="I1230" t="s">
        <v>196</v>
      </c>
      <c r="J1230" t="s">
        <v>63</v>
      </c>
      <c r="K1230">
        <v>592626</v>
      </c>
      <c r="M1230">
        <v>104.98</v>
      </c>
      <c r="N1230">
        <v>247</v>
      </c>
      <c r="O1230">
        <v>168</v>
      </c>
      <c r="P1230">
        <v>0.10119047619047619</v>
      </c>
      <c r="Q1230">
        <v>17</v>
      </c>
      <c r="R1230">
        <v>105.24</v>
      </c>
      <c r="S1230">
        <v>213</v>
      </c>
      <c r="T1230">
        <v>145</v>
      </c>
      <c r="U1230" s="5">
        <v>0.10344827586206896</v>
      </c>
      <c r="V1230">
        <v>15</v>
      </c>
      <c r="W1230">
        <v>0.32517482517482499</v>
      </c>
      <c r="X1230">
        <v>0.143356643356643</v>
      </c>
      <c r="Y1230">
        <v>406</v>
      </c>
      <c r="Z1230">
        <v>9</v>
      </c>
      <c r="AA1230">
        <v>45.111111111111114</v>
      </c>
      <c r="AB1230">
        <v>0.27586206896551702</v>
      </c>
      <c r="AC1230">
        <v>0.12413793103448199</v>
      </c>
      <c r="AD1230">
        <v>208</v>
      </c>
      <c r="AE1230">
        <v>2</v>
      </c>
      <c r="AF1230">
        <v>104</v>
      </c>
      <c r="AG1230" s="3">
        <v>44751</v>
      </c>
    </row>
    <row r="1231" spans="1:34" hidden="1" x14ac:dyDescent="0.25">
      <c r="A1231" t="s">
        <v>6</v>
      </c>
      <c r="B1231" t="s">
        <v>20</v>
      </c>
      <c r="C1231" t="s">
        <v>303</v>
      </c>
      <c r="D1231" t="s">
        <v>50</v>
      </c>
      <c r="E1231">
        <v>672710</v>
      </c>
      <c r="F1231" t="s">
        <v>51</v>
      </c>
      <c r="G1231">
        <v>1.3613599999999999</v>
      </c>
      <c r="H1231">
        <v>7</v>
      </c>
      <c r="I1231" t="s">
        <v>91</v>
      </c>
      <c r="J1231" t="s">
        <v>63</v>
      </c>
      <c r="K1231">
        <v>458015</v>
      </c>
      <c r="M1231">
        <v>101.94</v>
      </c>
      <c r="N1231">
        <v>253</v>
      </c>
      <c r="O1231">
        <v>150</v>
      </c>
      <c r="P1231">
        <v>0.04</v>
      </c>
      <c r="Q1231">
        <v>6</v>
      </c>
      <c r="R1231">
        <v>102.1</v>
      </c>
      <c r="S1231">
        <v>172</v>
      </c>
      <c r="T1231">
        <v>111</v>
      </c>
      <c r="U1231" s="5">
        <v>4.5045045045045043E-2</v>
      </c>
      <c r="V1231">
        <v>5</v>
      </c>
      <c r="W1231">
        <v>0.27131782945736399</v>
      </c>
      <c r="X1231">
        <v>0.170542635658914</v>
      </c>
      <c r="Y1231">
        <v>195</v>
      </c>
      <c r="Z1231">
        <v>8</v>
      </c>
      <c r="AA1231">
        <v>24.375</v>
      </c>
      <c r="AB1231">
        <v>0.24242424242424199</v>
      </c>
      <c r="AC1231">
        <v>0.15151515151515099</v>
      </c>
      <c r="AD1231">
        <v>95</v>
      </c>
      <c r="AE1231">
        <v>3</v>
      </c>
      <c r="AF1231">
        <v>31.666666666666668</v>
      </c>
      <c r="AG1231" s="3">
        <v>44749</v>
      </c>
    </row>
    <row r="1232" spans="1:34" hidden="1" x14ac:dyDescent="0.25">
      <c r="A1232" t="s">
        <v>6</v>
      </c>
      <c r="B1232" t="s">
        <v>25</v>
      </c>
      <c r="C1232" t="s">
        <v>396</v>
      </c>
      <c r="D1232" t="s">
        <v>50</v>
      </c>
      <c r="E1232">
        <v>656876</v>
      </c>
      <c r="F1232" t="s">
        <v>51</v>
      </c>
      <c r="G1232">
        <v>1.3613599999999999</v>
      </c>
      <c r="H1232">
        <v>7</v>
      </c>
      <c r="I1232" t="s">
        <v>91</v>
      </c>
      <c r="J1232" t="s">
        <v>63</v>
      </c>
      <c r="K1232">
        <v>458015</v>
      </c>
      <c r="M1232">
        <v>101.94</v>
      </c>
      <c r="N1232">
        <v>253</v>
      </c>
      <c r="O1232">
        <v>150</v>
      </c>
      <c r="P1232">
        <v>0.04</v>
      </c>
      <c r="Q1232">
        <v>6</v>
      </c>
      <c r="R1232">
        <v>102.1</v>
      </c>
      <c r="S1232">
        <v>172</v>
      </c>
      <c r="T1232">
        <v>111</v>
      </c>
      <c r="U1232" s="5">
        <v>4.5045045045045043E-2</v>
      </c>
      <c r="V1232">
        <v>5</v>
      </c>
      <c r="W1232">
        <v>0.218274111675126</v>
      </c>
      <c r="X1232">
        <v>0.13705583756345099</v>
      </c>
      <c r="Y1232">
        <v>275</v>
      </c>
      <c r="Z1232">
        <v>7</v>
      </c>
      <c r="AA1232">
        <v>39.285714285714285</v>
      </c>
      <c r="AB1232">
        <v>0.17647058823529399</v>
      </c>
      <c r="AC1232">
        <v>0.105882352941176</v>
      </c>
      <c r="AD1232">
        <v>118</v>
      </c>
      <c r="AE1232">
        <v>1</v>
      </c>
      <c r="AF1232">
        <v>118</v>
      </c>
      <c r="AG1232" s="3">
        <v>44751</v>
      </c>
    </row>
    <row r="1233" spans="1:34" hidden="1" x14ac:dyDescent="0.25">
      <c r="A1233" t="s">
        <v>26</v>
      </c>
      <c r="B1233" t="s">
        <v>15</v>
      </c>
      <c r="C1233" t="s">
        <v>221</v>
      </c>
      <c r="D1233" t="s">
        <v>63</v>
      </c>
      <c r="E1233">
        <v>656970</v>
      </c>
      <c r="F1233" t="s">
        <v>51</v>
      </c>
      <c r="G1233">
        <v>0.94175999999999993</v>
      </c>
      <c r="H1233">
        <v>4</v>
      </c>
      <c r="I1233" t="s">
        <v>367</v>
      </c>
      <c r="J1233" t="s">
        <v>38</v>
      </c>
      <c r="K1233">
        <v>641680</v>
      </c>
      <c r="M1233">
        <v>101.1</v>
      </c>
      <c r="N1233">
        <v>229</v>
      </c>
      <c r="O1233">
        <v>168</v>
      </c>
      <c r="P1233">
        <v>7.1428571428571425E-2</v>
      </c>
      <c r="Q1233">
        <v>12</v>
      </c>
      <c r="R1233">
        <v>104.12</v>
      </c>
      <c r="S1233">
        <v>63</v>
      </c>
      <c r="T1233">
        <v>46</v>
      </c>
      <c r="U1233" s="5">
        <v>0.10869565217391304</v>
      </c>
      <c r="V1233">
        <v>5</v>
      </c>
      <c r="W1233">
        <v>0.329787234042553</v>
      </c>
      <c r="X1233">
        <v>0.170212765957446</v>
      </c>
      <c r="Y1233">
        <v>240</v>
      </c>
      <c r="Z1233">
        <v>13</v>
      </c>
      <c r="AA1233">
        <v>18.46153846153846</v>
      </c>
      <c r="AB1233">
        <v>0.33333333333333298</v>
      </c>
      <c r="AC1233">
        <v>0.16993464052287499</v>
      </c>
      <c r="AD1233">
        <v>194</v>
      </c>
      <c r="AE1233">
        <v>10</v>
      </c>
      <c r="AF1233">
        <v>19.399999999999999</v>
      </c>
      <c r="AG1233" s="3">
        <v>44751</v>
      </c>
    </row>
    <row r="1234" spans="1:34" hidden="1" x14ac:dyDescent="0.25">
      <c r="A1234" t="s">
        <v>9</v>
      </c>
      <c r="B1234" t="s">
        <v>5</v>
      </c>
      <c r="C1234" t="s">
        <v>293</v>
      </c>
      <c r="D1234" t="s">
        <v>50</v>
      </c>
      <c r="E1234">
        <v>608337</v>
      </c>
      <c r="F1234" t="s">
        <v>61</v>
      </c>
      <c r="G1234">
        <v>1.0987200000000001</v>
      </c>
      <c r="H1234">
        <v>1</v>
      </c>
      <c r="I1234" t="s">
        <v>419</v>
      </c>
      <c r="J1234" t="s">
        <v>50</v>
      </c>
      <c r="K1234">
        <v>570731</v>
      </c>
      <c r="M1234">
        <v>101.3</v>
      </c>
      <c r="N1234">
        <v>311</v>
      </c>
      <c r="O1234">
        <v>235</v>
      </c>
      <c r="P1234">
        <v>2.553191489361702E-2</v>
      </c>
      <c r="Q1234">
        <v>6</v>
      </c>
      <c r="R1234">
        <v>102.5</v>
      </c>
      <c r="S1234">
        <v>238</v>
      </c>
      <c r="T1234">
        <v>179</v>
      </c>
      <c r="U1234" s="5">
        <v>2.7932960893854747E-2</v>
      </c>
      <c r="V1234">
        <v>5</v>
      </c>
      <c r="W1234">
        <v>0.352657004830917</v>
      </c>
      <c r="X1234">
        <v>0.164251207729468</v>
      </c>
      <c r="Y1234">
        <v>325</v>
      </c>
      <c r="Z1234">
        <v>15</v>
      </c>
      <c r="AA1234">
        <v>21.666666666666668</v>
      </c>
      <c r="AB1234">
        <v>0.33834586466165401</v>
      </c>
      <c r="AC1234">
        <v>0.17293233082706699</v>
      </c>
      <c r="AD1234">
        <v>195</v>
      </c>
      <c r="AE1234">
        <v>13</v>
      </c>
      <c r="AF1234">
        <v>15</v>
      </c>
      <c r="AG1234" s="3">
        <v>44750</v>
      </c>
    </row>
    <row r="1235" spans="1:34" hidden="1" x14ac:dyDescent="0.25">
      <c r="A1235" t="s">
        <v>9</v>
      </c>
      <c r="B1235" t="s">
        <v>5</v>
      </c>
      <c r="C1235" t="s">
        <v>213</v>
      </c>
      <c r="D1235" t="s">
        <v>50</v>
      </c>
      <c r="E1235">
        <v>456501</v>
      </c>
      <c r="F1235" t="s">
        <v>61</v>
      </c>
      <c r="G1235">
        <v>1.0987200000000001</v>
      </c>
      <c r="H1235">
        <v>1</v>
      </c>
      <c r="I1235" t="s">
        <v>419</v>
      </c>
      <c r="J1235" t="s">
        <v>50</v>
      </c>
      <c r="K1235">
        <v>570731</v>
      </c>
      <c r="M1235">
        <v>101.3</v>
      </c>
      <c r="N1235">
        <v>318</v>
      </c>
      <c r="O1235">
        <v>240</v>
      </c>
      <c r="P1235">
        <v>2.5000000000000001E-2</v>
      </c>
      <c r="Q1235">
        <v>6</v>
      </c>
      <c r="R1235">
        <v>102.5</v>
      </c>
      <c r="S1235">
        <v>245</v>
      </c>
      <c r="T1235">
        <v>184</v>
      </c>
      <c r="U1235" s="5">
        <v>2.717391304347826E-2</v>
      </c>
      <c r="V1235">
        <v>5</v>
      </c>
      <c r="W1235">
        <v>0.315</v>
      </c>
      <c r="X1235">
        <v>0.13</v>
      </c>
      <c r="Y1235">
        <v>271</v>
      </c>
      <c r="Z1235">
        <v>9</v>
      </c>
      <c r="AA1235">
        <v>30.111111111111111</v>
      </c>
      <c r="AB1235">
        <v>0.29411764705882298</v>
      </c>
      <c r="AC1235">
        <v>0.126050420168067</v>
      </c>
      <c r="AD1235">
        <v>163</v>
      </c>
      <c r="AE1235">
        <v>5</v>
      </c>
      <c r="AF1235">
        <v>32.6</v>
      </c>
      <c r="AG1235" s="3">
        <v>44751</v>
      </c>
    </row>
    <row r="1236" spans="1:34" hidden="1" x14ac:dyDescent="0.25">
      <c r="A1236" t="s">
        <v>21</v>
      </c>
      <c r="B1236" t="s">
        <v>23</v>
      </c>
      <c r="C1236" t="s">
        <v>421</v>
      </c>
      <c r="D1236" t="s">
        <v>63</v>
      </c>
      <c r="E1236">
        <v>669674</v>
      </c>
      <c r="F1236" t="s">
        <v>61</v>
      </c>
      <c r="G1236">
        <v>1.0143</v>
      </c>
      <c r="H1236">
        <v>2</v>
      </c>
      <c r="I1236" t="s">
        <v>145</v>
      </c>
      <c r="J1236" t="s">
        <v>50</v>
      </c>
      <c r="K1236">
        <v>595751</v>
      </c>
      <c r="M1236">
        <v>104.6</v>
      </c>
      <c r="N1236">
        <v>170</v>
      </c>
      <c r="O1236">
        <v>102</v>
      </c>
      <c r="P1236">
        <v>5.8823529411764705E-2</v>
      </c>
      <c r="Q1236">
        <v>6</v>
      </c>
      <c r="R1236">
        <v>109.02</v>
      </c>
      <c r="S1236">
        <v>42</v>
      </c>
      <c r="T1236">
        <v>21</v>
      </c>
      <c r="U1236" s="5">
        <v>0.19047619047619047</v>
      </c>
      <c r="V1236">
        <v>4</v>
      </c>
      <c r="W1236">
        <v>0.33333333333333298</v>
      </c>
      <c r="X1236">
        <v>8.6021505376343996E-2</v>
      </c>
      <c r="Y1236">
        <v>119</v>
      </c>
      <c r="Z1236">
        <v>3</v>
      </c>
      <c r="AA1236">
        <v>39.666666666666664</v>
      </c>
      <c r="AB1236">
        <v>0.38571428571428501</v>
      </c>
      <c r="AC1236">
        <v>0.1</v>
      </c>
      <c r="AD1236">
        <v>90</v>
      </c>
      <c r="AE1236">
        <v>2</v>
      </c>
      <c r="AF1236">
        <v>45</v>
      </c>
      <c r="AG1236" s="3">
        <v>44750</v>
      </c>
    </row>
    <row r="1237" spans="1:34" hidden="1" x14ac:dyDescent="0.25">
      <c r="A1237" t="s">
        <v>15</v>
      </c>
      <c r="B1237" t="s">
        <v>5</v>
      </c>
      <c r="C1237" t="s">
        <v>430</v>
      </c>
      <c r="D1237" t="s">
        <v>50</v>
      </c>
      <c r="E1237">
        <v>458681</v>
      </c>
      <c r="F1237" t="s">
        <v>61</v>
      </c>
      <c r="G1237">
        <v>1.1258499999999998</v>
      </c>
      <c r="H1237">
        <v>9</v>
      </c>
      <c r="I1237" t="s">
        <v>98</v>
      </c>
      <c r="J1237" t="s">
        <v>38</v>
      </c>
      <c r="K1237">
        <v>593871</v>
      </c>
      <c r="L1237">
        <v>4.2</v>
      </c>
      <c r="M1237">
        <v>102.02</v>
      </c>
      <c r="N1237">
        <v>281</v>
      </c>
      <c r="O1237">
        <v>182</v>
      </c>
      <c r="P1237">
        <v>5.4945054945054944E-2</v>
      </c>
      <c r="Q1237">
        <v>10</v>
      </c>
      <c r="R1237">
        <v>102.52</v>
      </c>
      <c r="S1237">
        <v>196</v>
      </c>
      <c r="T1237">
        <v>117</v>
      </c>
      <c r="U1237" s="5">
        <v>6.8376068376068383E-2</v>
      </c>
      <c r="V1237">
        <v>8</v>
      </c>
      <c r="W1237">
        <v>0.20895522388059701</v>
      </c>
      <c r="X1237">
        <v>0.119402985074626</v>
      </c>
      <c r="Y1237">
        <v>96</v>
      </c>
      <c r="Z1237">
        <v>3</v>
      </c>
      <c r="AA1237">
        <v>32</v>
      </c>
      <c r="AB1237">
        <v>0.25</v>
      </c>
      <c r="AC1237">
        <v>0.13888888888888801</v>
      </c>
      <c r="AD1237">
        <v>44</v>
      </c>
      <c r="AE1237">
        <v>2</v>
      </c>
      <c r="AF1237">
        <v>22</v>
      </c>
      <c r="AG1237" s="3">
        <v>44748</v>
      </c>
      <c r="AH1237">
        <v>1</v>
      </c>
    </row>
    <row r="1238" spans="1:34" hidden="1" x14ac:dyDescent="0.25">
      <c r="A1238" t="s">
        <v>15</v>
      </c>
      <c r="B1238" t="s">
        <v>26</v>
      </c>
      <c r="C1238" t="s">
        <v>285</v>
      </c>
      <c r="D1238" t="s">
        <v>50</v>
      </c>
      <c r="E1238">
        <v>592351</v>
      </c>
      <c r="F1238" t="s">
        <v>61</v>
      </c>
      <c r="G1238">
        <v>0.93194999999999995</v>
      </c>
      <c r="H1238">
        <v>9</v>
      </c>
      <c r="I1238" t="s">
        <v>98</v>
      </c>
      <c r="J1238" t="s">
        <v>38</v>
      </c>
      <c r="K1238">
        <v>593871</v>
      </c>
      <c r="M1238">
        <v>102.02</v>
      </c>
      <c r="N1238">
        <v>286</v>
      </c>
      <c r="O1238">
        <v>185</v>
      </c>
      <c r="P1238">
        <v>6.4864864864864868E-2</v>
      </c>
      <c r="Q1238">
        <v>12</v>
      </c>
      <c r="R1238">
        <v>102.52</v>
      </c>
      <c r="S1238">
        <v>201</v>
      </c>
      <c r="T1238">
        <v>120</v>
      </c>
      <c r="U1238" s="5">
        <v>8.3333333333333329E-2</v>
      </c>
      <c r="V1238">
        <v>10</v>
      </c>
      <c r="W1238">
        <v>0.24390243902438999</v>
      </c>
      <c r="X1238">
        <v>0.107317073170731</v>
      </c>
      <c r="Y1238">
        <v>317</v>
      </c>
      <c r="Z1238">
        <v>8</v>
      </c>
      <c r="AA1238">
        <v>39.625</v>
      </c>
      <c r="AB1238">
        <v>0.26041666666666602</v>
      </c>
      <c r="AC1238">
        <v>0.114583333333333</v>
      </c>
      <c r="AD1238">
        <v>148</v>
      </c>
      <c r="AE1238">
        <v>3</v>
      </c>
      <c r="AF1238">
        <v>49.333333333333336</v>
      </c>
      <c r="AG1238" s="3">
        <v>44750</v>
      </c>
    </row>
    <row r="1239" spans="1:34" hidden="1" x14ac:dyDescent="0.25">
      <c r="A1239" t="s">
        <v>13</v>
      </c>
      <c r="B1239" t="s">
        <v>16</v>
      </c>
      <c r="C1239" t="s">
        <v>234</v>
      </c>
      <c r="D1239" t="s">
        <v>50</v>
      </c>
      <c r="E1239">
        <v>592866</v>
      </c>
      <c r="F1239" t="s">
        <v>61</v>
      </c>
      <c r="G1239">
        <v>1.1416900000000001</v>
      </c>
      <c r="H1239">
        <v>9</v>
      </c>
      <c r="I1239" t="s">
        <v>371</v>
      </c>
      <c r="J1239" t="s">
        <v>50</v>
      </c>
      <c r="K1239">
        <v>624585</v>
      </c>
      <c r="M1239">
        <v>105.86</v>
      </c>
      <c r="N1239">
        <v>288</v>
      </c>
      <c r="O1239">
        <v>173</v>
      </c>
      <c r="P1239">
        <v>7.5144508670520235E-2</v>
      </c>
      <c r="Q1239">
        <v>13</v>
      </c>
      <c r="R1239">
        <v>105.56</v>
      </c>
      <c r="S1239">
        <v>222</v>
      </c>
      <c r="T1239">
        <v>133</v>
      </c>
      <c r="U1239" s="5">
        <v>5.2631578947368418E-2</v>
      </c>
      <c r="V1239">
        <v>7</v>
      </c>
      <c r="W1239">
        <v>0.29496402877697803</v>
      </c>
      <c r="X1239">
        <v>0.18705035971223</v>
      </c>
      <c r="Y1239">
        <v>195</v>
      </c>
      <c r="Z1239">
        <v>9</v>
      </c>
      <c r="AA1239">
        <v>21.666666666666668</v>
      </c>
      <c r="AB1239">
        <v>0.317460317460317</v>
      </c>
      <c r="AC1239">
        <v>0.206349206349206</v>
      </c>
      <c r="AD1239">
        <v>106</v>
      </c>
      <c r="AE1239">
        <v>5</v>
      </c>
      <c r="AF1239">
        <v>21.2</v>
      </c>
      <c r="AG1239" s="3">
        <v>44749</v>
      </c>
    </row>
    <row r="1240" spans="1:34" hidden="1" x14ac:dyDescent="0.25">
      <c r="A1240" t="s">
        <v>13</v>
      </c>
      <c r="B1240" t="s">
        <v>16</v>
      </c>
      <c r="C1240" t="s">
        <v>350</v>
      </c>
      <c r="D1240" t="s">
        <v>50</v>
      </c>
      <c r="E1240">
        <v>605135</v>
      </c>
      <c r="F1240" t="s">
        <v>61</v>
      </c>
      <c r="G1240">
        <v>0.96300000000000008</v>
      </c>
      <c r="H1240">
        <v>9</v>
      </c>
      <c r="I1240" t="s">
        <v>371</v>
      </c>
      <c r="J1240" t="s">
        <v>50</v>
      </c>
      <c r="K1240">
        <v>624585</v>
      </c>
      <c r="M1240">
        <v>105.86</v>
      </c>
      <c r="N1240">
        <v>288</v>
      </c>
      <c r="O1240">
        <v>173</v>
      </c>
      <c r="P1240">
        <v>7.5144508670520235E-2</v>
      </c>
      <c r="Q1240">
        <v>13</v>
      </c>
      <c r="R1240">
        <v>105.56</v>
      </c>
      <c r="S1240">
        <v>222</v>
      </c>
      <c r="T1240">
        <v>133</v>
      </c>
      <c r="U1240" s="5">
        <v>5.2631578947368418E-2</v>
      </c>
      <c r="V1240">
        <v>7</v>
      </c>
      <c r="W1240">
        <v>0.26337448559670701</v>
      </c>
      <c r="X1240">
        <v>0.131687242798353</v>
      </c>
      <c r="Y1240">
        <v>369</v>
      </c>
      <c r="Z1240">
        <v>13</v>
      </c>
      <c r="AA1240">
        <v>28.384615384615383</v>
      </c>
      <c r="AB1240">
        <v>0.24264705882352899</v>
      </c>
      <c r="AC1240">
        <v>0.13235294117647001</v>
      </c>
      <c r="AD1240">
        <v>204</v>
      </c>
      <c r="AE1240">
        <v>5</v>
      </c>
      <c r="AF1240">
        <v>40.799999999999997</v>
      </c>
      <c r="AG1240" s="3">
        <v>44750</v>
      </c>
    </row>
    <row r="1241" spans="1:34" hidden="1" x14ac:dyDescent="0.25">
      <c r="A1241" t="s">
        <v>5</v>
      </c>
      <c r="B1241" t="s">
        <v>15</v>
      </c>
      <c r="C1241" t="s">
        <v>378</v>
      </c>
      <c r="D1241" t="s">
        <v>50</v>
      </c>
      <c r="E1241">
        <v>657746</v>
      </c>
      <c r="F1241" t="s">
        <v>51</v>
      </c>
      <c r="G1241">
        <v>1.0964800000000001</v>
      </c>
      <c r="H1241">
        <v>5</v>
      </c>
      <c r="I1241" t="s">
        <v>268</v>
      </c>
      <c r="J1241" t="s">
        <v>50</v>
      </c>
      <c r="K1241">
        <v>547989</v>
      </c>
      <c r="M1241">
        <v>104.32</v>
      </c>
      <c r="N1241">
        <v>339</v>
      </c>
      <c r="O1241">
        <v>244</v>
      </c>
      <c r="P1241">
        <v>4.0983606557377046E-2</v>
      </c>
      <c r="Q1241">
        <v>10</v>
      </c>
      <c r="R1241">
        <v>104.1</v>
      </c>
      <c r="S1241">
        <v>278</v>
      </c>
      <c r="T1241">
        <v>205</v>
      </c>
      <c r="U1241" s="5">
        <v>3.4146341463414637E-2</v>
      </c>
      <c r="V1241">
        <v>7</v>
      </c>
      <c r="W1241">
        <v>0.36216216216216202</v>
      </c>
      <c r="X1241">
        <v>0.16756756756756699</v>
      </c>
      <c r="Y1241">
        <v>267</v>
      </c>
      <c r="Z1241">
        <v>7</v>
      </c>
      <c r="AA1241">
        <v>38.142857142857146</v>
      </c>
      <c r="AB1241">
        <v>0.36842105263157798</v>
      </c>
      <c r="AC1241">
        <v>0.14736842105263101</v>
      </c>
      <c r="AD1241">
        <v>147</v>
      </c>
      <c r="AE1241">
        <v>3</v>
      </c>
      <c r="AF1241">
        <v>49</v>
      </c>
      <c r="AG1241" s="3">
        <v>44748</v>
      </c>
    </row>
    <row r="1242" spans="1:34" hidden="1" x14ac:dyDescent="0.25">
      <c r="A1242" t="s">
        <v>5</v>
      </c>
      <c r="B1242" t="s">
        <v>9</v>
      </c>
      <c r="C1242" t="s">
        <v>133</v>
      </c>
      <c r="D1242" t="s">
        <v>50</v>
      </c>
      <c r="E1242">
        <v>689225</v>
      </c>
      <c r="F1242" t="s">
        <v>51</v>
      </c>
      <c r="G1242">
        <v>1.0964800000000001</v>
      </c>
      <c r="H1242">
        <v>5</v>
      </c>
      <c r="I1242" t="s">
        <v>268</v>
      </c>
      <c r="J1242" t="s">
        <v>50</v>
      </c>
      <c r="K1242">
        <v>547989</v>
      </c>
      <c r="M1242">
        <v>104.32</v>
      </c>
      <c r="N1242">
        <v>344</v>
      </c>
      <c r="O1242">
        <v>248</v>
      </c>
      <c r="P1242">
        <v>4.0322580645161289E-2</v>
      </c>
      <c r="Q1242">
        <v>10</v>
      </c>
      <c r="R1242">
        <v>104.1</v>
      </c>
      <c r="S1242">
        <v>283</v>
      </c>
      <c r="T1242">
        <v>209</v>
      </c>
      <c r="U1242" s="5">
        <v>3.3492822966507178E-2</v>
      </c>
      <c r="V1242">
        <v>7</v>
      </c>
      <c r="W1242">
        <v>0.32589285714285698</v>
      </c>
      <c r="X1242">
        <v>0.16964285714285701</v>
      </c>
      <c r="Y1242">
        <v>293</v>
      </c>
      <c r="Z1242">
        <v>14</v>
      </c>
      <c r="AA1242">
        <v>20.928571428571427</v>
      </c>
      <c r="AB1242">
        <v>0.33070866141732203</v>
      </c>
      <c r="AC1242">
        <v>0.21259842519684999</v>
      </c>
      <c r="AD1242">
        <v>162</v>
      </c>
      <c r="AE1242">
        <v>10</v>
      </c>
      <c r="AF1242">
        <v>16.2</v>
      </c>
      <c r="AG1242" s="3">
        <v>44749</v>
      </c>
    </row>
    <row r="1243" spans="1:34" hidden="1" x14ac:dyDescent="0.25">
      <c r="A1243" t="s">
        <v>5</v>
      </c>
      <c r="B1243" t="s">
        <v>9</v>
      </c>
      <c r="C1243" t="s">
        <v>366</v>
      </c>
      <c r="D1243" t="s">
        <v>63</v>
      </c>
      <c r="E1243">
        <v>669373</v>
      </c>
      <c r="F1243" t="s">
        <v>61</v>
      </c>
      <c r="G1243">
        <v>1.0987200000000001</v>
      </c>
      <c r="H1243">
        <v>5</v>
      </c>
      <c r="I1243" t="s">
        <v>268</v>
      </c>
      <c r="J1243" t="s">
        <v>50</v>
      </c>
      <c r="K1243">
        <v>547989</v>
      </c>
      <c r="M1243">
        <v>104.32</v>
      </c>
      <c r="N1243">
        <v>348</v>
      </c>
      <c r="O1243">
        <v>250</v>
      </c>
      <c r="P1243">
        <v>0.04</v>
      </c>
      <c r="Q1243">
        <v>10</v>
      </c>
      <c r="R1243">
        <v>104.6</v>
      </c>
      <c r="S1243">
        <v>62</v>
      </c>
      <c r="T1243">
        <v>39</v>
      </c>
      <c r="U1243" s="5">
        <v>7.6923076923076927E-2</v>
      </c>
      <c r="V1243">
        <v>3</v>
      </c>
      <c r="W1243">
        <v>0.24390243902438999</v>
      </c>
      <c r="X1243">
        <v>0.101626016260162</v>
      </c>
      <c r="Y1243">
        <v>362</v>
      </c>
      <c r="Z1243">
        <v>8</v>
      </c>
      <c r="AA1243">
        <v>45.25</v>
      </c>
      <c r="AB1243">
        <v>0.26315789473684198</v>
      </c>
      <c r="AC1243">
        <v>0.110526315789473</v>
      </c>
      <c r="AD1243">
        <v>289</v>
      </c>
      <c r="AE1243">
        <v>7</v>
      </c>
      <c r="AF1243">
        <v>41.285714285714285</v>
      </c>
      <c r="AG1243" s="3">
        <v>44750</v>
      </c>
    </row>
    <row r="1244" spans="1:34" hidden="1" x14ac:dyDescent="0.25">
      <c r="A1244" t="s">
        <v>21</v>
      </c>
      <c r="B1244" t="s">
        <v>12</v>
      </c>
      <c r="C1244" t="s">
        <v>143</v>
      </c>
      <c r="D1244" t="s">
        <v>63</v>
      </c>
      <c r="E1244">
        <v>542881</v>
      </c>
      <c r="F1244" t="s">
        <v>61</v>
      </c>
      <c r="G1244">
        <v>1.2971999999999999</v>
      </c>
      <c r="H1244">
        <v>2</v>
      </c>
      <c r="I1244" t="s">
        <v>144</v>
      </c>
      <c r="J1244" t="s">
        <v>50</v>
      </c>
      <c r="K1244">
        <v>592518</v>
      </c>
      <c r="M1244">
        <v>105</v>
      </c>
      <c r="N1244">
        <v>284</v>
      </c>
      <c r="O1244">
        <v>208</v>
      </c>
      <c r="P1244">
        <v>5.7692307692307696E-2</v>
      </c>
      <c r="Q1244">
        <v>12</v>
      </c>
      <c r="R1244">
        <v>105.44</v>
      </c>
      <c r="S1244">
        <v>73</v>
      </c>
      <c r="T1244">
        <v>60</v>
      </c>
      <c r="U1244" s="5">
        <v>0.1</v>
      </c>
      <c r="V1244">
        <v>6</v>
      </c>
      <c r="W1244">
        <v>0.28070175438596401</v>
      </c>
      <c r="X1244">
        <v>0.13157894736842099</v>
      </c>
      <c r="Y1244">
        <v>313</v>
      </c>
      <c r="Z1244">
        <v>8</v>
      </c>
      <c r="AA1244">
        <v>39.125</v>
      </c>
      <c r="AB1244">
        <v>0.30555555555555503</v>
      </c>
      <c r="AC1244">
        <v>0.133333333333333</v>
      </c>
      <c r="AD1244">
        <v>245</v>
      </c>
      <c r="AE1244">
        <v>6</v>
      </c>
      <c r="AF1244">
        <v>40.833333333333336</v>
      </c>
      <c r="AG1244" s="3">
        <v>44744</v>
      </c>
    </row>
    <row r="1245" spans="1:34" hidden="1" x14ac:dyDescent="0.25">
      <c r="A1245" t="s">
        <v>28</v>
      </c>
      <c r="B1245" t="s">
        <v>19</v>
      </c>
      <c r="C1245" t="s">
        <v>247</v>
      </c>
      <c r="D1245" t="s">
        <v>50</v>
      </c>
      <c r="E1245">
        <v>605400</v>
      </c>
      <c r="F1245" t="s">
        <v>61</v>
      </c>
      <c r="G1245">
        <v>1.2005999999999999</v>
      </c>
      <c r="H1245">
        <v>1</v>
      </c>
      <c r="I1245" t="s">
        <v>307</v>
      </c>
      <c r="J1245" t="s">
        <v>38</v>
      </c>
      <c r="K1245">
        <v>605137</v>
      </c>
      <c r="M1245">
        <v>101.62</v>
      </c>
      <c r="N1245">
        <v>341</v>
      </c>
      <c r="O1245">
        <v>253</v>
      </c>
      <c r="P1245">
        <v>4.7430830039525688E-2</v>
      </c>
      <c r="Q1245">
        <v>12</v>
      </c>
      <c r="R1245">
        <v>102.5</v>
      </c>
      <c r="S1245">
        <v>217</v>
      </c>
      <c r="T1245">
        <v>156</v>
      </c>
      <c r="U1245" s="5">
        <v>4.4871794871794872E-2</v>
      </c>
      <c r="V1245">
        <v>7</v>
      </c>
      <c r="W1245">
        <v>0.27547169811320699</v>
      </c>
      <c r="X1245">
        <v>0.13207547169811301</v>
      </c>
      <c r="Y1245">
        <v>401</v>
      </c>
      <c r="Z1245">
        <v>12</v>
      </c>
      <c r="AA1245">
        <v>33.416666666666664</v>
      </c>
      <c r="AB1245">
        <v>0.31355932203389802</v>
      </c>
      <c r="AC1245">
        <v>0.11016949152542301</v>
      </c>
      <c r="AD1245">
        <v>183</v>
      </c>
      <c r="AE1245">
        <v>4</v>
      </c>
      <c r="AF1245">
        <v>45.75</v>
      </c>
      <c r="AG1245" s="3">
        <v>44748</v>
      </c>
    </row>
    <row r="1246" spans="1:34" hidden="1" x14ac:dyDescent="0.25">
      <c r="A1246" t="s">
        <v>28</v>
      </c>
      <c r="B1246" t="s">
        <v>1</v>
      </c>
      <c r="C1246" t="s">
        <v>89</v>
      </c>
      <c r="D1246" t="s">
        <v>50</v>
      </c>
      <c r="E1246">
        <v>450203</v>
      </c>
      <c r="F1246" t="s">
        <v>61</v>
      </c>
      <c r="G1246">
        <v>0.97888000000000008</v>
      </c>
      <c r="H1246">
        <v>1</v>
      </c>
      <c r="I1246" t="s">
        <v>307</v>
      </c>
      <c r="J1246" t="s">
        <v>38</v>
      </c>
      <c r="K1246">
        <v>605137</v>
      </c>
      <c r="M1246">
        <v>101.62</v>
      </c>
      <c r="N1246">
        <v>350</v>
      </c>
      <c r="O1246">
        <v>260</v>
      </c>
      <c r="P1246">
        <v>4.6153846153846156E-2</v>
      </c>
      <c r="Q1246">
        <v>12</v>
      </c>
      <c r="R1246">
        <v>102.5</v>
      </c>
      <c r="S1246">
        <v>222</v>
      </c>
      <c r="T1246">
        <v>161</v>
      </c>
      <c r="U1246" s="5">
        <v>4.3478260869565216E-2</v>
      </c>
      <c r="V1246">
        <v>7</v>
      </c>
      <c r="W1246">
        <v>0.28070175438596401</v>
      </c>
      <c r="X1246">
        <v>0.12719298245614</v>
      </c>
      <c r="Y1246">
        <v>370</v>
      </c>
      <c r="Z1246">
        <v>11</v>
      </c>
      <c r="AA1246">
        <v>33.636363636363633</v>
      </c>
      <c r="AB1246">
        <v>0.35714285714285698</v>
      </c>
      <c r="AC1246">
        <v>0.15306122448979501</v>
      </c>
      <c r="AD1246">
        <v>174</v>
      </c>
      <c r="AE1246">
        <v>7</v>
      </c>
      <c r="AF1246">
        <v>24.857142857142858</v>
      </c>
      <c r="AG1246" s="3">
        <v>44750</v>
      </c>
    </row>
    <row r="1247" spans="1:34" hidden="1" x14ac:dyDescent="0.25">
      <c r="A1247" t="s">
        <v>28</v>
      </c>
      <c r="B1247" t="s">
        <v>1</v>
      </c>
      <c r="C1247" t="s">
        <v>217</v>
      </c>
      <c r="D1247" t="s">
        <v>50</v>
      </c>
      <c r="E1247">
        <v>657140</v>
      </c>
      <c r="F1247" t="s">
        <v>61</v>
      </c>
      <c r="G1247">
        <v>0.97888000000000008</v>
      </c>
      <c r="H1247">
        <v>1</v>
      </c>
      <c r="I1247" t="s">
        <v>307</v>
      </c>
      <c r="J1247" t="s">
        <v>38</v>
      </c>
      <c r="K1247">
        <v>605137</v>
      </c>
      <c r="M1247">
        <v>101.62</v>
      </c>
      <c r="N1247">
        <v>359</v>
      </c>
      <c r="O1247">
        <v>268</v>
      </c>
      <c r="P1247">
        <v>4.4776119402985072E-2</v>
      </c>
      <c r="Q1247">
        <v>12</v>
      </c>
      <c r="R1247">
        <v>102.5</v>
      </c>
      <c r="S1247">
        <v>229</v>
      </c>
      <c r="T1247">
        <v>167</v>
      </c>
      <c r="U1247" s="5">
        <v>4.1916167664670656E-2</v>
      </c>
      <c r="V1247">
        <v>7</v>
      </c>
      <c r="W1247">
        <v>0.21014492753623101</v>
      </c>
      <c r="X1247">
        <v>0.101449275362318</v>
      </c>
      <c r="Y1247">
        <v>420</v>
      </c>
      <c r="Z1247">
        <v>8</v>
      </c>
      <c r="AA1247">
        <v>52.5</v>
      </c>
      <c r="AB1247">
        <v>0.25</v>
      </c>
      <c r="AC1247">
        <v>0.128571428571428</v>
      </c>
      <c r="AD1247">
        <v>217</v>
      </c>
      <c r="AE1247">
        <v>4</v>
      </c>
      <c r="AF1247">
        <v>54.25</v>
      </c>
      <c r="AG1247" s="3">
        <v>44751</v>
      </c>
    </row>
    <row r="1248" spans="1:34" hidden="1" x14ac:dyDescent="0.25">
      <c r="A1248" t="s">
        <v>28</v>
      </c>
      <c r="B1248" t="s">
        <v>19</v>
      </c>
      <c r="C1248" t="s">
        <v>247</v>
      </c>
      <c r="D1248" t="s">
        <v>50</v>
      </c>
      <c r="E1248">
        <v>605400</v>
      </c>
      <c r="F1248" t="s">
        <v>61</v>
      </c>
      <c r="G1248">
        <v>1.2005999999999999</v>
      </c>
      <c r="H1248">
        <v>9</v>
      </c>
      <c r="I1248" t="s">
        <v>306</v>
      </c>
      <c r="J1248" t="s">
        <v>63</v>
      </c>
      <c r="K1248">
        <v>665742</v>
      </c>
      <c r="M1248">
        <v>102.66</v>
      </c>
      <c r="N1248">
        <v>342</v>
      </c>
      <c r="O1248">
        <v>222</v>
      </c>
      <c r="P1248">
        <v>6.7567567567567571E-2</v>
      </c>
      <c r="Q1248">
        <v>15</v>
      </c>
      <c r="R1248">
        <v>102.4</v>
      </c>
      <c r="S1248">
        <v>213</v>
      </c>
      <c r="T1248">
        <v>139</v>
      </c>
      <c r="U1248" s="5">
        <v>7.1942446043165464E-2</v>
      </c>
      <c r="V1248">
        <v>10</v>
      </c>
      <c r="W1248">
        <v>0.27547169811320699</v>
      </c>
      <c r="X1248">
        <v>0.13207547169811301</v>
      </c>
      <c r="Y1248">
        <v>401</v>
      </c>
      <c r="Z1248">
        <v>12</v>
      </c>
      <c r="AA1248">
        <v>33.416666666666664</v>
      </c>
      <c r="AB1248">
        <v>0.31355932203389802</v>
      </c>
      <c r="AC1248">
        <v>0.11016949152542301</v>
      </c>
      <c r="AD1248">
        <v>183</v>
      </c>
      <c r="AE1248">
        <v>4</v>
      </c>
      <c r="AF1248">
        <v>45.75</v>
      </c>
      <c r="AG1248" s="3">
        <v>44748</v>
      </c>
    </row>
    <row r="1249" spans="1:34" hidden="1" x14ac:dyDescent="0.25">
      <c r="A1249" t="s">
        <v>28</v>
      </c>
      <c r="B1249" t="s">
        <v>19</v>
      </c>
      <c r="C1249" t="s">
        <v>241</v>
      </c>
      <c r="D1249" t="s">
        <v>63</v>
      </c>
      <c r="E1249">
        <v>663559</v>
      </c>
      <c r="F1249" t="s">
        <v>61</v>
      </c>
      <c r="G1249">
        <v>1.1170799999999999</v>
      </c>
      <c r="H1249">
        <v>9</v>
      </c>
      <c r="I1249" t="s">
        <v>306</v>
      </c>
      <c r="J1249" t="s">
        <v>63</v>
      </c>
      <c r="K1249">
        <v>665742</v>
      </c>
      <c r="M1249">
        <v>102.66</v>
      </c>
      <c r="N1249">
        <v>346</v>
      </c>
      <c r="O1249">
        <v>225</v>
      </c>
      <c r="P1249">
        <v>6.6666666666666666E-2</v>
      </c>
      <c r="Q1249">
        <v>15</v>
      </c>
      <c r="R1249">
        <v>103.4</v>
      </c>
      <c r="S1249">
        <v>129</v>
      </c>
      <c r="T1249">
        <v>83</v>
      </c>
      <c r="U1249" s="5">
        <v>6.0240963855421686E-2</v>
      </c>
      <c r="V1249">
        <v>5</v>
      </c>
      <c r="W1249">
        <v>0.42307692307692302</v>
      </c>
      <c r="X1249">
        <v>0.16666666666666599</v>
      </c>
      <c r="Y1249">
        <v>105</v>
      </c>
      <c r="Z1249">
        <v>6</v>
      </c>
      <c r="AA1249">
        <v>17.5</v>
      </c>
      <c r="AB1249">
        <v>0.238095238095238</v>
      </c>
      <c r="AC1249">
        <v>0.14285714285714199</v>
      </c>
      <c r="AD1249">
        <v>26</v>
      </c>
      <c r="AE1249">
        <v>1</v>
      </c>
      <c r="AF1249">
        <v>26</v>
      </c>
      <c r="AG1249" s="3">
        <v>44749</v>
      </c>
    </row>
    <row r="1250" spans="1:34" hidden="1" x14ac:dyDescent="0.25">
      <c r="A1250" t="s">
        <v>28</v>
      </c>
      <c r="B1250" t="s">
        <v>1</v>
      </c>
      <c r="C1250" t="s">
        <v>89</v>
      </c>
      <c r="D1250" t="s">
        <v>50</v>
      </c>
      <c r="E1250">
        <v>450203</v>
      </c>
      <c r="F1250" t="s">
        <v>51</v>
      </c>
      <c r="G1250">
        <v>0.97888000000000008</v>
      </c>
      <c r="H1250">
        <v>9</v>
      </c>
      <c r="I1250" t="s">
        <v>306</v>
      </c>
      <c r="J1250" t="s">
        <v>63</v>
      </c>
      <c r="K1250">
        <v>665742</v>
      </c>
      <c r="L1250">
        <v>3.9</v>
      </c>
      <c r="M1250">
        <v>102.66</v>
      </c>
      <c r="N1250">
        <v>351</v>
      </c>
      <c r="O1250">
        <v>228</v>
      </c>
      <c r="P1250">
        <v>6.5789473684210523E-2</v>
      </c>
      <c r="Q1250">
        <v>15</v>
      </c>
      <c r="R1250">
        <v>102.4</v>
      </c>
      <c r="S1250">
        <v>218</v>
      </c>
      <c r="T1250">
        <v>142</v>
      </c>
      <c r="U1250" s="5">
        <v>7.0422535211267609E-2</v>
      </c>
      <c r="V1250">
        <v>10</v>
      </c>
      <c r="W1250">
        <v>0.28070175438596401</v>
      </c>
      <c r="X1250">
        <v>0.12719298245614</v>
      </c>
      <c r="Y1250">
        <v>370</v>
      </c>
      <c r="Z1250">
        <v>11</v>
      </c>
      <c r="AA1250">
        <v>33.636363636363633</v>
      </c>
      <c r="AB1250">
        <v>0.35714285714285698</v>
      </c>
      <c r="AC1250">
        <v>0.15306122448979501</v>
      </c>
      <c r="AD1250">
        <v>174</v>
      </c>
      <c r="AE1250">
        <v>7</v>
      </c>
      <c r="AF1250">
        <v>24.857142857142858</v>
      </c>
      <c r="AG1250" s="3">
        <v>44750</v>
      </c>
      <c r="AH1250">
        <v>1</v>
      </c>
    </row>
    <row r="1251" spans="1:34" hidden="1" x14ac:dyDescent="0.25">
      <c r="A1251" t="s">
        <v>28</v>
      </c>
      <c r="B1251" t="s">
        <v>1</v>
      </c>
      <c r="C1251" t="s">
        <v>217</v>
      </c>
      <c r="D1251" t="s">
        <v>50</v>
      </c>
      <c r="E1251">
        <v>657140</v>
      </c>
      <c r="F1251" t="s">
        <v>51</v>
      </c>
      <c r="G1251">
        <v>0.97888000000000008</v>
      </c>
      <c r="H1251">
        <v>9</v>
      </c>
      <c r="I1251" t="s">
        <v>306</v>
      </c>
      <c r="J1251" t="s">
        <v>63</v>
      </c>
      <c r="K1251">
        <v>665742</v>
      </c>
      <c r="L1251">
        <v>3.9</v>
      </c>
      <c r="M1251">
        <v>102.66</v>
      </c>
      <c r="N1251">
        <v>360</v>
      </c>
      <c r="O1251">
        <v>235</v>
      </c>
      <c r="P1251">
        <v>7.2340425531914887E-2</v>
      </c>
      <c r="Q1251">
        <v>17</v>
      </c>
      <c r="R1251">
        <v>102.4</v>
      </c>
      <c r="S1251">
        <v>226</v>
      </c>
      <c r="T1251">
        <v>148</v>
      </c>
      <c r="U1251" s="5">
        <v>8.1081081081081086E-2</v>
      </c>
      <c r="V1251">
        <v>12</v>
      </c>
      <c r="W1251">
        <v>0.21014492753623101</v>
      </c>
      <c r="X1251">
        <v>0.101449275362318</v>
      </c>
      <c r="Y1251">
        <v>420</v>
      </c>
      <c r="Z1251">
        <v>8</v>
      </c>
      <c r="AA1251">
        <v>52.5</v>
      </c>
      <c r="AB1251">
        <v>0.25</v>
      </c>
      <c r="AC1251">
        <v>0.128571428571428</v>
      </c>
      <c r="AD1251">
        <v>217</v>
      </c>
      <c r="AE1251">
        <v>4</v>
      </c>
      <c r="AF1251">
        <v>54.25</v>
      </c>
      <c r="AG1251" s="3">
        <v>44751</v>
      </c>
      <c r="AH1251">
        <v>1</v>
      </c>
    </row>
    <row r="1252" spans="1:34" hidden="1" x14ac:dyDescent="0.25">
      <c r="A1252" t="s">
        <v>22</v>
      </c>
      <c r="B1252" t="s">
        <v>27</v>
      </c>
      <c r="C1252" t="s">
        <v>423</v>
      </c>
      <c r="D1252" t="s">
        <v>63</v>
      </c>
      <c r="E1252">
        <v>607455</v>
      </c>
      <c r="F1252" t="s">
        <v>51</v>
      </c>
      <c r="G1252">
        <v>1.04</v>
      </c>
      <c r="H1252">
        <v>1</v>
      </c>
      <c r="I1252" t="s">
        <v>75</v>
      </c>
      <c r="J1252" t="s">
        <v>50</v>
      </c>
      <c r="K1252">
        <v>677594</v>
      </c>
      <c r="M1252">
        <v>106.039999999999</v>
      </c>
      <c r="N1252">
        <v>338</v>
      </c>
      <c r="O1252">
        <v>217</v>
      </c>
      <c r="P1252">
        <v>6.9124423963133647E-2</v>
      </c>
      <c r="Q1252">
        <v>15</v>
      </c>
      <c r="R1252">
        <v>107.68</v>
      </c>
      <c r="S1252">
        <v>81</v>
      </c>
      <c r="T1252">
        <v>49</v>
      </c>
      <c r="U1252" s="5">
        <v>0.10204081632653061</v>
      </c>
      <c r="V1252">
        <v>5</v>
      </c>
      <c r="W1252">
        <v>0.24657534246575299</v>
      </c>
      <c r="X1252">
        <v>9.5890410958904104E-2</v>
      </c>
      <c r="Y1252">
        <v>99</v>
      </c>
      <c r="Z1252">
        <v>3</v>
      </c>
      <c r="AA1252">
        <v>33</v>
      </c>
      <c r="AB1252">
        <v>0.292682926829268</v>
      </c>
      <c r="AC1252">
        <v>0.17073170731707299</v>
      </c>
      <c r="AD1252">
        <v>58</v>
      </c>
      <c r="AE1252">
        <v>3</v>
      </c>
      <c r="AF1252">
        <v>19.333333333333332</v>
      </c>
      <c r="AG1252" s="3">
        <v>44749</v>
      </c>
    </row>
    <row r="1253" spans="1:34" hidden="1" x14ac:dyDescent="0.25">
      <c r="A1253" t="s">
        <v>22</v>
      </c>
      <c r="B1253" t="s">
        <v>27</v>
      </c>
      <c r="C1253" t="s">
        <v>264</v>
      </c>
      <c r="D1253" t="s">
        <v>50</v>
      </c>
      <c r="E1253">
        <v>666201</v>
      </c>
      <c r="F1253" t="s">
        <v>51</v>
      </c>
      <c r="G1253">
        <v>1.04</v>
      </c>
      <c r="H1253">
        <v>1</v>
      </c>
      <c r="I1253" t="s">
        <v>75</v>
      </c>
      <c r="J1253" t="s">
        <v>50</v>
      </c>
      <c r="K1253">
        <v>677594</v>
      </c>
      <c r="M1253">
        <v>106.039999999999</v>
      </c>
      <c r="N1253">
        <v>351</v>
      </c>
      <c r="O1253">
        <v>226</v>
      </c>
      <c r="P1253">
        <v>6.637168141592921E-2</v>
      </c>
      <c r="Q1253">
        <v>15</v>
      </c>
      <c r="R1253">
        <v>105.4</v>
      </c>
      <c r="S1253">
        <v>269</v>
      </c>
      <c r="T1253">
        <v>177</v>
      </c>
      <c r="U1253" s="5">
        <v>5.6497175141242938E-2</v>
      </c>
      <c r="V1253">
        <v>10</v>
      </c>
      <c r="W1253">
        <v>0.26510067114093899</v>
      </c>
      <c r="X1253">
        <v>9.7315436241610695E-2</v>
      </c>
      <c r="Y1253">
        <v>428</v>
      </c>
      <c r="Z1253">
        <v>10</v>
      </c>
      <c r="AA1253">
        <v>42.8</v>
      </c>
      <c r="AB1253">
        <v>0.25373134328358199</v>
      </c>
      <c r="AC1253">
        <v>0.104477611940298</v>
      </c>
      <c r="AD1253">
        <v>207</v>
      </c>
      <c r="AE1253">
        <v>4</v>
      </c>
      <c r="AF1253">
        <v>51.75</v>
      </c>
      <c r="AG1253" s="3">
        <v>44751</v>
      </c>
    </row>
    <row r="1254" spans="1:34" hidden="1" x14ac:dyDescent="0.25">
      <c r="A1254" t="s">
        <v>20</v>
      </c>
      <c r="B1254" t="s">
        <v>6</v>
      </c>
      <c r="C1254" t="s">
        <v>238</v>
      </c>
      <c r="D1254" t="s">
        <v>63</v>
      </c>
      <c r="E1254">
        <v>501985</v>
      </c>
      <c r="F1254" t="s">
        <v>61</v>
      </c>
      <c r="G1254">
        <v>1.3012999999999999</v>
      </c>
      <c r="H1254">
        <v>8</v>
      </c>
      <c r="I1254" t="s">
        <v>277</v>
      </c>
      <c r="J1254" t="s">
        <v>50</v>
      </c>
      <c r="K1254">
        <v>663647</v>
      </c>
      <c r="M1254">
        <v>103.84</v>
      </c>
      <c r="N1254">
        <v>311</v>
      </c>
      <c r="O1254">
        <v>209</v>
      </c>
      <c r="P1254">
        <v>1.4354066985645933E-2</v>
      </c>
      <c r="Q1254">
        <v>3</v>
      </c>
      <c r="R1254">
        <v>105.12</v>
      </c>
      <c r="S1254">
        <v>92</v>
      </c>
      <c r="T1254">
        <v>72</v>
      </c>
      <c r="U1254" s="5">
        <v>2.7777777777777776E-2</v>
      </c>
      <c r="V1254">
        <v>2</v>
      </c>
      <c r="W1254">
        <v>0.38679245283018798</v>
      </c>
      <c r="X1254">
        <v>0.18867924528301799</v>
      </c>
      <c r="Y1254">
        <v>143</v>
      </c>
      <c r="Z1254">
        <v>11</v>
      </c>
      <c r="AA1254">
        <v>13</v>
      </c>
      <c r="AB1254">
        <v>0.37837837837837801</v>
      </c>
      <c r="AC1254">
        <v>0.20270270270270199</v>
      </c>
      <c r="AD1254">
        <v>102</v>
      </c>
      <c r="AE1254">
        <v>8</v>
      </c>
      <c r="AF1254">
        <v>12.75</v>
      </c>
      <c r="AG1254" s="3">
        <v>44749</v>
      </c>
    </row>
    <row r="1255" spans="1:34" hidden="1" x14ac:dyDescent="0.25">
      <c r="A1255" t="s">
        <v>20</v>
      </c>
      <c r="B1255" t="s">
        <v>14</v>
      </c>
      <c r="C1255" t="s">
        <v>290</v>
      </c>
      <c r="D1255" t="s">
        <v>50</v>
      </c>
      <c r="E1255">
        <v>605540</v>
      </c>
      <c r="F1255" t="s">
        <v>51</v>
      </c>
      <c r="G1255">
        <v>1.12632</v>
      </c>
      <c r="H1255">
        <v>8</v>
      </c>
      <c r="I1255" t="s">
        <v>277</v>
      </c>
      <c r="J1255" t="s">
        <v>50</v>
      </c>
      <c r="K1255">
        <v>663647</v>
      </c>
      <c r="M1255">
        <v>103.84</v>
      </c>
      <c r="N1255">
        <v>325</v>
      </c>
      <c r="O1255">
        <v>220</v>
      </c>
      <c r="P1255">
        <v>1.3636363636363636E-2</v>
      </c>
      <c r="Q1255">
        <v>3</v>
      </c>
      <c r="R1255">
        <v>103.08</v>
      </c>
      <c r="S1255">
        <v>226</v>
      </c>
      <c r="T1255">
        <v>143</v>
      </c>
      <c r="U1255" s="5">
        <v>6.993006993006993E-3</v>
      </c>
      <c r="V1255">
        <v>1</v>
      </c>
      <c r="W1255">
        <v>0.28476821192052898</v>
      </c>
      <c r="X1255">
        <v>0.119205298013245</v>
      </c>
      <c r="Y1255">
        <v>251</v>
      </c>
      <c r="Z1255">
        <v>7</v>
      </c>
      <c r="AA1255">
        <v>35.857142857142854</v>
      </c>
      <c r="AB1255">
        <v>0.31111111111111101</v>
      </c>
      <c r="AC1255">
        <v>0.133333333333333</v>
      </c>
      <c r="AD1255">
        <v>131</v>
      </c>
      <c r="AE1255">
        <v>5</v>
      </c>
      <c r="AF1255">
        <v>26.2</v>
      </c>
      <c r="AG1255" s="3">
        <v>44751</v>
      </c>
    </row>
    <row r="1256" spans="1:34" hidden="1" x14ac:dyDescent="0.25">
      <c r="A1256" t="s">
        <v>19</v>
      </c>
      <c r="B1256" t="s">
        <v>28</v>
      </c>
      <c r="C1256" t="s">
        <v>152</v>
      </c>
      <c r="D1256" t="s">
        <v>50</v>
      </c>
      <c r="E1256">
        <v>680686</v>
      </c>
      <c r="F1256" t="s">
        <v>51</v>
      </c>
      <c r="G1256">
        <v>1.2005999999999999</v>
      </c>
      <c r="H1256">
        <v>2</v>
      </c>
      <c r="I1256" t="s">
        <v>109</v>
      </c>
      <c r="J1256" t="s">
        <v>63</v>
      </c>
      <c r="K1256">
        <v>656941</v>
      </c>
      <c r="L1256">
        <v>2.4</v>
      </c>
      <c r="M1256">
        <v>105.34</v>
      </c>
      <c r="N1256">
        <v>342</v>
      </c>
      <c r="O1256">
        <v>192</v>
      </c>
      <c r="P1256">
        <v>0.13020833333333334</v>
      </c>
      <c r="Q1256">
        <v>25</v>
      </c>
      <c r="R1256">
        <v>105.56</v>
      </c>
      <c r="S1256">
        <v>210</v>
      </c>
      <c r="T1256">
        <v>124</v>
      </c>
      <c r="U1256" s="5">
        <v>0.14516129032258066</v>
      </c>
      <c r="V1256">
        <v>18</v>
      </c>
      <c r="W1256">
        <v>0.32718894009216498</v>
      </c>
      <c r="X1256">
        <v>0.16129032258064499</v>
      </c>
      <c r="Y1256">
        <v>346</v>
      </c>
      <c r="Z1256">
        <v>16</v>
      </c>
      <c r="AA1256">
        <v>21.625</v>
      </c>
      <c r="AB1256">
        <v>0.34090909090909</v>
      </c>
      <c r="AC1256">
        <v>0.22727272727272699</v>
      </c>
      <c r="AD1256">
        <v>147</v>
      </c>
      <c r="AE1256">
        <v>9</v>
      </c>
      <c r="AF1256">
        <v>16.333333333333332</v>
      </c>
      <c r="AG1256" s="3">
        <v>44748</v>
      </c>
      <c r="AH1256">
        <v>1</v>
      </c>
    </row>
    <row r="1257" spans="1:34" hidden="1" x14ac:dyDescent="0.25">
      <c r="A1257" t="s">
        <v>19</v>
      </c>
      <c r="B1257" t="s">
        <v>28</v>
      </c>
      <c r="C1257" t="s">
        <v>424</v>
      </c>
      <c r="D1257" t="s">
        <v>50</v>
      </c>
      <c r="E1257">
        <v>672851</v>
      </c>
      <c r="F1257" t="s">
        <v>51</v>
      </c>
      <c r="G1257">
        <v>1.1170799999999999</v>
      </c>
      <c r="H1257">
        <v>2</v>
      </c>
      <c r="I1257" t="s">
        <v>109</v>
      </c>
      <c r="J1257" t="s">
        <v>63</v>
      </c>
      <c r="K1257">
        <v>656941</v>
      </c>
      <c r="M1257">
        <v>105.34</v>
      </c>
      <c r="N1257">
        <v>346</v>
      </c>
      <c r="O1257">
        <v>195</v>
      </c>
      <c r="P1257">
        <v>0.13846153846153847</v>
      </c>
      <c r="Q1257">
        <v>27</v>
      </c>
      <c r="R1257">
        <v>105.56</v>
      </c>
      <c r="S1257">
        <v>214</v>
      </c>
      <c r="T1257">
        <v>127</v>
      </c>
      <c r="U1257" s="5">
        <v>0.15748031496062992</v>
      </c>
      <c r="V1257">
        <v>20</v>
      </c>
      <c r="W1257">
        <v>0.24873096446700499</v>
      </c>
      <c r="X1257">
        <v>0.121827411167512</v>
      </c>
      <c r="Y1257">
        <v>288</v>
      </c>
      <c r="Z1257">
        <v>8</v>
      </c>
      <c r="AA1257">
        <v>36</v>
      </c>
      <c r="AB1257">
        <v>0.31818181818181801</v>
      </c>
      <c r="AC1257">
        <v>0.19318181818181801</v>
      </c>
      <c r="AD1257">
        <v>132</v>
      </c>
      <c r="AE1257">
        <v>5</v>
      </c>
      <c r="AF1257">
        <v>26.4</v>
      </c>
      <c r="AG1257" s="3">
        <v>44749</v>
      </c>
    </row>
    <row r="1258" spans="1:34" hidden="1" x14ac:dyDescent="0.25">
      <c r="A1258" t="s">
        <v>5</v>
      </c>
      <c r="B1258" t="s">
        <v>15</v>
      </c>
      <c r="C1258" t="s">
        <v>378</v>
      </c>
      <c r="D1258" t="s">
        <v>50</v>
      </c>
      <c r="E1258">
        <v>657746</v>
      </c>
      <c r="F1258" t="s">
        <v>51</v>
      </c>
      <c r="G1258">
        <v>1.0964800000000001</v>
      </c>
      <c r="H1258">
        <v>6</v>
      </c>
      <c r="I1258" t="s">
        <v>267</v>
      </c>
      <c r="J1258" t="s">
        <v>50</v>
      </c>
      <c r="K1258">
        <v>673357</v>
      </c>
      <c r="L1258">
        <v>3.9</v>
      </c>
      <c r="M1258">
        <v>101.96</v>
      </c>
      <c r="N1258">
        <v>281</v>
      </c>
      <c r="O1258">
        <v>217</v>
      </c>
      <c r="P1258">
        <v>3.6866359447004608E-2</v>
      </c>
      <c r="Q1258">
        <v>8</v>
      </c>
      <c r="R1258">
        <v>102.02</v>
      </c>
      <c r="S1258">
        <v>225</v>
      </c>
      <c r="T1258">
        <v>177</v>
      </c>
      <c r="U1258" s="5">
        <v>3.3898305084745763E-2</v>
      </c>
      <c r="V1258">
        <v>6</v>
      </c>
      <c r="W1258">
        <v>0.36216216216216202</v>
      </c>
      <c r="X1258">
        <v>0.16756756756756699</v>
      </c>
      <c r="Y1258">
        <v>267</v>
      </c>
      <c r="Z1258">
        <v>7</v>
      </c>
      <c r="AA1258">
        <v>38.142857142857146</v>
      </c>
      <c r="AB1258">
        <v>0.36842105263157798</v>
      </c>
      <c r="AC1258">
        <v>0.14736842105263101</v>
      </c>
      <c r="AD1258">
        <v>147</v>
      </c>
      <c r="AE1258">
        <v>3</v>
      </c>
      <c r="AF1258">
        <v>49</v>
      </c>
      <c r="AG1258" s="3">
        <v>44748</v>
      </c>
      <c r="AH1258">
        <v>1</v>
      </c>
    </row>
    <row r="1259" spans="1:34" hidden="1" x14ac:dyDescent="0.25">
      <c r="A1259" t="s">
        <v>5</v>
      </c>
      <c r="B1259" t="s">
        <v>9</v>
      </c>
      <c r="C1259" t="s">
        <v>133</v>
      </c>
      <c r="D1259" t="s">
        <v>50</v>
      </c>
      <c r="E1259">
        <v>689225</v>
      </c>
      <c r="F1259" t="s">
        <v>51</v>
      </c>
      <c r="G1259">
        <v>1.0964800000000001</v>
      </c>
      <c r="H1259">
        <v>6</v>
      </c>
      <c r="I1259" t="s">
        <v>267</v>
      </c>
      <c r="J1259" t="s">
        <v>50</v>
      </c>
      <c r="K1259">
        <v>673357</v>
      </c>
      <c r="M1259">
        <v>101.96</v>
      </c>
      <c r="N1259">
        <v>286</v>
      </c>
      <c r="O1259">
        <v>219</v>
      </c>
      <c r="P1259">
        <v>4.1095890410958902E-2</v>
      </c>
      <c r="Q1259">
        <v>9</v>
      </c>
      <c r="R1259">
        <v>102.02</v>
      </c>
      <c r="S1259">
        <v>230</v>
      </c>
      <c r="T1259">
        <v>179</v>
      </c>
      <c r="U1259" s="5">
        <v>3.9106145251396648E-2</v>
      </c>
      <c r="V1259">
        <v>7</v>
      </c>
      <c r="W1259">
        <v>0.32589285714285698</v>
      </c>
      <c r="X1259">
        <v>0.16964285714285701</v>
      </c>
      <c r="Y1259">
        <v>293</v>
      </c>
      <c r="Z1259">
        <v>14</v>
      </c>
      <c r="AA1259">
        <v>20.928571428571427</v>
      </c>
      <c r="AB1259">
        <v>0.33070866141732203</v>
      </c>
      <c r="AC1259">
        <v>0.21259842519684999</v>
      </c>
      <c r="AD1259">
        <v>162</v>
      </c>
      <c r="AE1259">
        <v>10</v>
      </c>
      <c r="AF1259">
        <v>16.2</v>
      </c>
      <c r="AG1259" s="3">
        <v>44749</v>
      </c>
    </row>
    <row r="1260" spans="1:34" hidden="1" x14ac:dyDescent="0.25">
      <c r="A1260" t="s">
        <v>21</v>
      </c>
      <c r="B1260" t="s">
        <v>23</v>
      </c>
      <c r="C1260" t="s">
        <v>421</v>
      </c>
      <c r="D1260" t="s">
        <v>63</v>
      </c>
      <c r="E1260">
        <v>669674</v>
      </c>
      <c r="F1260" t="s">
        <v>61</v>
      </c>
      <c r="G1260">
        <v>1.0143</v>
      </c>
      <c r="H1260">
        <v>4</v>
      </c>
      <c r="I1260" t="s">
        <v>144</v>
      </c>
      <c r="J1260" t="s">
        <v>50</v>
      </c>
      <c r="K1260">
        <v>592518</v>
      </c>
      <c r="L1260">
        <v>3.7</v>
      </c>
      <c r="M1260">
        <v>105</v>
      </c>
      <c r="N1260">
        <v>304</v>
      </c>
      <c r="O1260">
        <v>219</v>
      </c>
      <c r="P1260">
        <v>5.9360730593607303E-2</v>
      </c>
      <c r="Q1260">
        <v>13</v>
      </c>
      <c r="R1260">
        <v>105.5</v>
      </c>
      <c r="S1260">
        <v>80</v>
      </c>
      <c r="T1260">
        <v>64</v>
      </c>
      <c r="U1260" s="5">
        <v>9.375E-2</v>
      </c>
      <c r="V1260">
        <v>6</v>
      </c>
      <c r="W1260">
        <v>0.33333333333333298</v>
      </c>
      <c r="X1260">
        <v>8.6021505376343996E-2</v>
      </c>
      <c r="Y1260">
        <v>119</v>
      </c>
      <c r="Z1260">
        <v>3</v>
      </c>
      <c r="AA1260">
        <v>39.666666666666664</v>
      </c>
      <c r="AB1260">
        <v>0.38571428571428501</v>
      </c>
      <c r="AC1260">
        <v>0.1</v>
      </c>
      <c r="AD1260">
        <v>90</v>
      </c>
      <c r="AE1260">
        <v>2</v>
      </c>
      <c r="AF1260">
        <v>45</v>
      </c>
      <c r="AG1260" s="3">
        <v>44750</v>
      </c>
      <c r="AH1260">
        <v>1</v>
      </c>
    </row>
    <row r="1261" spans="1:34" hidden="1" x14ac:dyDescent="0.25">
      <c r="A1261" t="s">
        <v>1</v>
      </c>
      <c r="B1261" t="s">
        <v>24</v>
      </c>
      <c r="C1261" t="s">
        <v>158</v>
      </c>
      <c r="D1261" t="s">
        <v>50</v>
      </c>
      <c r="E1261">
        <v>571945</v>
      </c>
      <c r="F1261" t="s">
        <v>51</v>
      </c>
      <c r="G1261">
        <v>1.0001599999999999</v>
      </c>
      <c r="H1261">
        <v>8</v>
      </c>
      <c r="I1261" t="s">
        <v>55</v>
      </c>
      <c r="J1261" t="s">
        <v>50</v>
      </c>
      <c r="K1261">
        <v>542303</v>
      </c>
      <c r="L1261">
        <v>4</v>
      </c>
      <c r="M1261">
        <v>104.5</v>
      </c>
      <c r="N1261">
        <v>329</v>
      </c>
      <c r="O1261">
        <v>233</v>
      </c>
      <c r="P1261">
        <v>6.8669527896995708E-2</v>
      </c>
      <c r="Q1261">
        <v>16</v>
      </c>
      <c r="R1261">
        <v>104.92</v>
      </c>
      <c r="S1261">
        <v>235</v>
      </c>
      <c r="T1261">
        <v>171</v>
      </c>
      <c r="U1261" s="5">
        <v>8.771929824561403E-2</v>
      </c>
      <c r="V1261">
        <v>15</v>
      </c>
      <c r="W1261">
        <v>0.25255972696245699</v>
      </c>
      <c r="X1261">
        <v>0.109215017064846</v>
      </c>
      <c r="Y1261">
        <v>398</v>
      </c>
      <c r="Z1261">
        <v>9</v>
      </c>
      <c r="AA1261">
        <v>44.222222222222221</v>
      </c>
      <c r="AB1261">
        <v>0.24444444444444399</v>
      </c>
      <c r="AC1261">
        <v>0.14074074074074</v>
      </c>
      <c r="AD1261">
        <v>192</v>
      </c>
      <c r="AE1261">
        <v>4</v>
      </c>
      <c r="AF1261">
        <v>48</v>
      </c>
      <c r="AG1261" s="3">
        <v>44748</v>
      </c>
      <c r="AH1261">
        <v>1</v>
      </c>
    </row>
    <row r="1262" spans="1:34" hidden="1" x14ac:dyDescent="0.25">
      <c r="A1262" t="s">
        <v>1</v>
      </c>
      <c r="B1262" t="s">
        <v>28</v>
      </c>
      <c r="C1262" t="s">
        <v>94</v>
      </c>
      <c r="D1262" t="s">
        <v>50</v>
      </c>
      <c r="E1262">
        <v>607200</v>
      </c>
      <c r="F1262" t="s">
        <v>51</v>
      </c>
      <c r="G1262">
        <v>1.0001599999999999</v>
      </c>
      <c r="H1262">
        <v>8</v>
      </c>
      <c r="I1262" t="s">
        <v>55</v>
      </c>
      <c r="J1262" t="s">
        <v>50</v>
      </c>
      <c r="K1262">
        <v>542303</v>
      </c>
      <c r="M1262">
        <v>104.5</v>
      </c>
      <c r="N1262">
        <v>337</v>
      </c>
      <c r="O1262">
        <v>238</v>
      </c>
      <c r="P1262">
        <v>7.1428571428571425E-2</v>
      </c>
      <c r="Q1262">
        <v>17</v>
      </c>
      <c r="R1262">
        <v>104.92</v>
      </c>
      <c r="S1262">
        <v>241</v>
      </c>
      <c r="T1262">
        <v>174</v>
      </c>
      <c r="U1262" s="5">
        <v>9.1954022988505746E-2</v>
      </c>
      <c r="V1262">
        <v>16</v>
      </c>
      <c r="W1262">
        <v>0.25416666666666599</v>
      </c>
      <c r="X1262">
        <v>0.125</v>
      </c>
      <c r="Y1262">
        <v>342</v>
      </c>
      <c r="Z1262">
        <v>9</v>
      </c>
      <c r="AA1262">
        <v>38</v>
      </c>
      <c r="AB1262">
        <v>0.19327731092436901</v>
      </c>
      <c r="AC1262">
        <v>0.10084033613445301</v>
      </c>
      <c r="AD1262">
        <v>177</v>
      </c>
      <c r="AE1262">
        <v>4</v>
      </c>
      <c r="AF1262">
        <v>44.25</v>
      </c>
      <c r="AG1262" s="3">
        <v>44750</v>
      </c>
    </row>
    <row r="1263" spans="1:34" hidden="1" x14ac:dyDescent="0.25">
      <c r="A1263" t="s">
        <v>10</v>
      </c>
      <c r="B1263" t="s">
        <v>64</v>
      </c>
      <c r="C1263" t="s">
        <v>344</v>
      </c>
      <c r="D1263" t="s">
        <v>63</v>
      </c>
      <c r="E1263">
        <v>663460</v>
      </c>
      <c r="F1263" t="s">
        <v>51</v>
      </c>
      <c r="G1263">
        <v>1.11216</v>
      </c>
      <c r="H1263">
        <v>2</v>
      </c>
      <c r="I1263" t="s">
        <v>132</v>
      </c>
      <c r="J1263" t="s">
        <v>50</v>
      </c>
      <c r="K1263">
        <v>455117</v>
      </c>
      <c r="M1263">
        <v>101.3</v>
      </c>
      <c r="N1263">
        <v>205</v>
      </c>
      <c r="O1263">
        <v>121</v>
      </c>
      <c r="P1263">
        <v>5.7851239669421489E-2</v>
      </c>
      <c r="Q1263">
        <v>7</v>
      </c>
      <c r="R1263">
        <v>102.58</v>
      </c>
      <c r="S1263">
        <v>59</v>
      </c>
      <c r="T1263">
        <v>36</v>
      </c>
      <c r="U1263" s="5">
        <v>8.3333333333333329E-2</v>
      </c>
      <c r="V1263">
        <v>3</v>
      </c>
      <c r="W1263">
        <v>0.27272727272727199</v>
      </c>
      <c r="X1263">
        <v>0.16083916083916</v>
      </c>
      <c r="Y1263">
        <v>206</v>
      </c>
      <c r="Z1263">
        <v>7</v>
      </c>
      <c r="AA1263">
        <v>29.428571428571427</v>
      </c>
      <c r="AB1263">
        <v>0.28037383177570002</v>
      </c>
      <c r="AC1263">
        <v>0.15887850467289699</v>
      </c>
      <c r="AD1263">
        <v>153</v>
      </c>
      <c r="AE1263">
        <v>4</v>
      </c>
      <c r="AF1263">
        <v>38.25</v>
      </c>
      <c r="AG1263" s="3">
        <v>44749</v>
      </c>
    </row>
    <row r="1264" spans="1:34" hidden="1" x14ac:dyDescent="0.25">
      <c r="A1264" t="s">
        <v>27</v>
      </c>
      <c r="B1264" t="s">
        <v>22</v>
      </c>
      <c r="C1264" t="s">
        <v>157</v>
      </c>
      <c r="D1264" t="s">
        <v>63</v>
      </c>
      <c r="E1264">
        <v>594835</v>
      </c>
      <c r="F1264" t="s">
        <v>61</v>
      </c>
      <c r="G1264">
        <v>1.04</v>
      </c>
      <c r="H1264">
        <v>5</v>
      </c>
      <c r="I1264" t="s">
        <v>226</v>
      </c>
      <c r="J1264" t="s">
        <v>50</v>
      </c>
      <c r="K1264">
        <v>656305</v>
      </c>
      <c r="M1264">
        <v>104.18</v>
      </c>
      <c r="N1264">
        <v>304</v>
      </c>
      <c r="O1264">
        <v>200</v>
      </c>
      <c r="P1264">
        <v>6.5000000000000002E-2</v>
      </c>
      <c r="Q1264">
        <v>13</v>
      </c>
      <c r="R1264">
        <v>103.28</v>
      </c>
      <c r="S1264">
        <v>56</v>
      </c>
      <c r="T1264">
        <v>45</v>
      </c>
      <c r="U1264" s="5">
        <v>4.4444444444444446E-2</v>
      </c>
      <c r="V1264">
        <v>2</v>
      </c>
      <c r="W1264">
        <v>0.25255972696245699</v>
      </c>
      <c r="X1264">
        <v>0.105802047781569</v>
      </c>
      <c r="Y1264">
        <v>375</v>
      </c>
      <c r="Z1264">
        <v>14</v>
      </c>
      <c r="AA1264">
        <v>26.785714285714285</v>
      </c>
      <c r="AB1264">
        <v>0.26890756302521002</v>
      </c>
      <c r="AC1264">
        <v>0.105042016806722</v>
      </c>
      <c r="AD1264">
        <v>301</v>
      </c>
      <c r="AE1264">
        <v>11</v>
      </c>
      <c r="AF1264">
        <v>27.363636363636363</v>
      </c>
      <c r="AG1264" s="3">
        <v>44749</v>
      </c>
    </row>
    <row r="1265" spans="1:34" hidden="1" x14ac:dyDescent="0.25">
      <c r="A1265" t="s">
        <v>27</v>
      </c>
      <c r="B1265" t="s">
        <v>22</v>
      </c>
      <c r="C1265" t="s">
        <v>142</v>
      </c>
      <c r="D1265" t="s">
        <v>50</v>
      </c>
      <c r="E1265">
        <v>669923</v>
      </c>
      <c r="F1265" t="s">
        <v>61</v>
      </c>
      <c r="G1265">
        <v>1.04</v>
      </c>
      <c r="H1265">
        <v>5</v>
      </c>
      <c r="I1265" t="s">
        <v>226</v>
      </c>
      <c r="J1265" t="s">
        <v>50</v>
      </c>
      <c r="K1265">
        <v>656305</v>
      </c>
      <c r="M1265">
        <v>104.18</v>
      </c>
      <c r="N1265">
        <v>308</v>
      </c>
      <c r="O1265">
        <v>203</v>
      </c>
      <c r="P1265">
        <v>6.4039408866995079E-2</v>
      </c>
      <c r="Q1265">
        <v>13</v>
      </c>
      <c r="R1265">
        <v>104.34</v>
      </c>
      <c r="S1265">
        <v>249</v>
      </c>
      <c r="T1265">
        <v>156</v>
      </c>
      <c r="U1265" s="5">
        <v>7.0512820512820512E-2</v>
      </c>
      <c r="V1265">
        <v>11</v>
      </c>
      <c r="W1265">
        <v>0.29670329670329598</v>
      </c>
      <c r="X1265">
        <v>0.164835164835164</v>
      </c>
      <c r="Y1265">
        <v>250</v>
      </c>
      <c r="Z1265">
        <v>12</v>
      </c>
      <c r="AA1265">
        <v>20.833333333333332</v>
      </c>
      <c r="AB1265">
        <v>0.30232558139534799</v>
      </c>
      <c r="AC1265">
        <v>0.17441860465116199</v>
      </c>
      <c r="AD1265">
        <v>118</v>
      </c>
      <c r="AE1265">
        <v>8</v>
      </c>
      <c r="AF1265">
        <v>14.75</v>
      </c>
      <c r="AG1265" s="3">
        <v>44750</v>
      </c>
    </row>
    <row r="1266" spans="1:34" hidden="1" x14ac:dyDescent="0.25">
      <c r="A1266" t="s">
        <v>27</v>
      </c>
      <c r="B1266" t="s">
        <v>22</v>
      </c>
      <c r="C1266" t="s">
        <v>103</v>
      </c>
      <c r="D1266" t="s">
        <v>63</v>
      </c>
      <c r="E1266">
        <v>592662</v>
      </c>
      <c r="F1266" t="s">
        <v>61</v>
      </c>
      <c r="G1266">
        <v>1.04</v>
      </c>
      <c r="H1266">
        <v>5</v>
      </c>
      <c r="I1266" t="s">
        <v>226</v>
      </c>
      <c r="J1266" t="s">
        <v>50</v>
      </c>
      <c r="K1266">
        <v>656305</v>
      </c>
      <c r="M1266">
        <v>104.18</v>
      </c>
      <c r="N1266">
        <v>317</v>
      </c>
      <c r="O1266">
        <v>207</v>
      </c>
      <c r="P1266">
        <v>6.280193236714976E-2</v>
      </c>
      <c r="Q1266">
        <v>13</v>
      </c>
      <c r="R1266">
        <v>103.28</v>
      </c>
      <c r="S1266">
        <v>62</v>
      </c>
      <c r="T1266">
        <v>48</v>
      </c>
      <c r="U1266" s="5">
        <v>4.1666666666666664E-2</v>
      </c>
      <c r="V1266">
        <v>2</v>
      </c>
      <c r="W1266">
        <v>0.28315412186379901</v>
      </c>
      <c r="X1266">
        <v>0.13978494623655899</v>
      </c>
      <c r="Y1266">
        <v>445</v>
      </c>
      <c r="Z1266">
        <v>16</v>
      </c>
      <c r="AA1266">
        <v>27.8125</v>
      </c>
      <c r="AB1266">
        <v>0.27659574468085102</v>
      </c>
      <c r="AC1266">
        <v>0.131914893617021</v>
      </c>
      <c r="AD1266">
        <v>374</v>
      </c>
      <c r="AE1266">
        <v>13</v>
      </c>
      <c r="AF1266">
        <v>28.76923076923077</v>
      </c>
      <c r="AG1266" s="3">
        <v>44751</v>
      </c>
    </row>
    <row r="1267" spans="1:34" hidden="1" x14ac:dyDescent="0.25">
      <c r="A1267" t="s">
        <v>1</v>
      </c>
      <c r="B1267" t="s">
        <v>24</v>
      </c>
      <c r="C1267" t="s">
        <v>231</v>
      </c>
      <c r="D1267" t="s">
        <v>63</v>
      </c>
      <c r="E1267">
        <v>669461</v>
      </c>
      <c r="F1267" t="s">
        <v>51</v>
      </c>
      <c r="G1267">
        <v>0.97888000000000008</v>
      </c>
      <c r="H1267">
        <v>4</v>
      </c>
      <c r="I1267" t="s">
        <v>88</v>
      </c>
      <c r="J1267" t="s">
        <v>63</v>
      </c>
      <c r="K1267">
        <v>621566</v>
      </c>
      <c r="M1267">
        <v>105.34</v>
      </c>
      <c r="N1267">
        <v>362</v>
      </c>
      <c r="O1267">
        <v>238</v>
      </c>
      <c r="P1267">
        <v>5.0420168067226892E-2</v>
      </c>
      <c r="Q1267">
        <v>12</v>
      </c>
      <c r="R1267">
        <v>102.039999999999</v>
      </c>
      <c r="S1267">
        <v>120</v>
      </c>
      <c r="T1267">
        <v>76</v>
      </c>
      <c r="U1267" s="5">
        <v>2.6315789473684209E-2</v>
      </c>
      <c r="V1267">
        <v>2</v>
      </c>
      <c r="W1267">
        <v>0.31884057971014401</v>
      </c>
      <c r="X1267">
        <v>0.202898550724637</v>
      </c>
      <c r="Y1267">
        <v>98</v>
      </c>
      <c r="Z1267">
        <v>4</v>
      </c>
      <c r="AA1267">
        <v>24.5</v>
      </c>
      <c r="AB1267">
        <v>0.133333333333333</v>
      </c>
      <c r="AC1267">
        <v>0.133333333333333</v>
      </c>
      <c r="AD1267">
        <v>24</v>
      </c>
      <c r="AE1267">
        <v>0</v>
      </c>
      <c r="AF1267">
        <v>0</v>
      </c>
      <c r="AG1267" s="3">
        <v>44749</v>
      </c>
    </row>
    <row r="1268" spans="1:34" hidden="1" x14ac:dyDescent="0.25">
      <c r="A1268" t="s">
        <v>1</v>
      </c>
      <c r="B1268" t="s">
        <v>28</v>
      </c>
      <c r="C1268" t="s">
        <v>94</v>
      </c>
      <c r="D1268" t="s">
        <v>50</v>
      </c>
      <c r="E1268">
        <v>607200</v>
      </c>
      <c r="F1268" t="s">
        <v>61</v>
      </c>
      <c r="G1268">
        <v>0.97888000000000008</v>
      </c>
      <c r="H1268">
        <v>4</v>
      </c>
      <c r="I1268" t="s">
        <v>88</v>
      </c>
      <c r="J1268" t="s">
        <v>63</v>
      </c>
      <c r="K1268">
        <v>621566</v>
      </c>
      <c r="L1268">
        <v>2.8</v>
      </c>
      <c r="M1268">
        <v>105.34</v>
      </c>
      <c r="N1268">
        <v>367</v>
      </c>
      <c r="O1268">
        <v>240</v>
      </c>
      <c r="P1268">
        <v>0.05</v>
      </c>
      <c r="Q1268">
        <v>12</v>
      </c>
      <c r="R1268">
        <v>106.3</v>
      </c>
      <c r="S1268">
        <v>245</v>
      </c>
      <c r="T1268">
        <v>163</v>
      </c>
      <c r="U1268" s="5">
        <v>6.1349693251533742E-2</v>
      </c>
      <c r="V1268">
        <v>10</v>
      </c>
      <c r="W1268">
        <v>0.25416666666666599</v>
      </c>
      <c r="X1268">
        <v>0.125</v>
      </c>
      <c r="Y1268">
        <v>342</v>
      </c>
      <c r="Z1268">
        <v>9</v>
      </c>
      <c r="AA1268">
        <v>38</v>
      </c>
      <c r="AB1268">
        <v>0.31404958677685901</v>
      </c>
      <c r="AC1268">
        <v>0.14876033057851201</v>
      </c>
      <c r="AD1268">
        <v>165</v>
      </c>
      <c r="AE1268">
        <v>5</v>
      </c>
      <c r="AF1268">
        <v>33</v>
      </c>
      <c r="AG1268" s="3">
        <v>44750</v>
      </c>
      <c r="AH1268">
        <v>1</v>
      </c>
    </row>
    <row r="1269" spans="1:34" hidden="1" x14ac:dyDescent="0.25">
      <c r="A1269" t="s">
        <v>15</v>
      </c>
      <c r="B1269" t="s">
        <v>5</v>
      </c>
      <c r="C1269" t="s">
        <v>430</v>
      </c>
      <c r="D1269" t="s">
        <v>50</v>
      </c>
      <c r="E1269">
        <v>458681</v>
      </c>
      <c r="F1269" t="s">
        <v>61</v>
      </c>
      <c r="G1269">
        <v>1.1258499999999998</v>
      </c>
      <c r="H1269">
        <v>5</v>
      </c>
      <c r="I1269" t="s">
        <v>99</v>
      </c>
      <c r="J1269" t="s">
        <v>63</v>
      </c>
      <c r="K1269">
        <v>596146</v>
      </c>
      <c r="M1269">
        <v>102.7</v>
      </c>
      <c r="N1269">
        <v>294</v>
      </c>
      <c r="O1269">
        <v>205</v>
      </c>
      <c r="P1269">
        <v>4.3902439024390241E-2</v>
      </c>
      <c r="Q1269">
        <v>9</v>
      </c>
      <c r="R1269">
        <v>103.3</v>
      </c>
      <c r="S1269">
        <v>216</v>
      </c>
      <c r="T1269">
        <v>146</v>
      </c>
      <c r="U1269" s="5">
        <v>5.4794520547945202E-2</v>
      </c>
      <c r="V1269">
        <v>8</v>
      </c>
      <c r="W1269">
        <v>0.20895522388059701</v>
      </c>
      <c r="X1269">
        <v>0.119402985074626</v>
      </c>
      <c r="Y1269">
        <v>96</v>
      </c>
      <c r="Z1269">
        <v>3</v>
      </c>
      <c r="AA1269">
        <v>32</v>
      </c>
      <c r="AB1269">
        <v>0.25</v>
      </c>
      <c r="AC1269">
        <v>0.13888888888888801</v>
      </c>
      <c r="AD1269">
        <v>44</v>
      </c>
      <c r="AE1269">
        <v>2</v>
      </c>
      <c r="AF1269">
        <v>22</v>
      </c>
      <c r="AG1269" s="3">
        <v>44748</v>
      </c>
    </row>
    <row r="1270" spans="1:34" hidden="1" x14ac:dyDescent="0.25">
      <c r="A1270" t="s">
        <v>15</v>
      </c>
      <c r="B1270" t="s">
        <v>26</v>
      </c>
      <c r="C1270" t="s">
        <v>285</v>
      </c>
      <c r="D1270" t="s">
        <v>50</v>
      </c>
      <c r="E1270">
        <v>592351</v>
      </c>
      <c r="F1270" t="s">
        <v>51</v>
      </c>
      <c r="G1270">
        <v>0.93194999999999995</v>
      </c>
      <c r="H1270">
        <v>5</v>
      </c>
      <c r="I1270" t="s">
        <v>99</v>
      </c>
      <c r="J1270" t="s">
        <v>63</v>
      </c>
      <c r="K1270">
        <v>596146</v>
      </c>
      <c r="M1270">
        <v>102.7</v>
      </c>
      <c r="N1270">
        <v>299</v>
      </c>
      <c r="O1270">
        <v>208</v>
      </c>
      <c r="P1270">
        <v>4.3269230769230768E-2</v>
      </c>
      <c r="Q1270">
        <v>9</v>
      </c>
      <c r="R1270">
        <v>103.3</v>
      </c>
      <c r="S1270">
        <v>221</v>
      </c>
      <c r="T1270">
        <v>149</v>
      </c>
      <c r="U1270" s="5">
        <v>5.3691275167785234E-2</v>
      </c>
      <c r="V1270">
        <v>8</v>
      </c>
      <c r="W1270">
        <v>0.24390243902438999</v>
      </c>
      <c r="X1270">
        <v>0.107317073170731</v>
      </c>
      <c r="Y1270">
        <v>317</v>
      </c>
      <c r="Z1270">
        <v>8</v>
      </c>
      <c r="AA1270">
        <v>39.625</v>
      </c>
      <c r="AB1270">
        <v>0.26041666666666602</v>
      </c>
      <c r="AC1270">
        <v>0.114583333333333</v>
      </c>
      <c r="AD1270">
        <v>148</v>
      </c>
      <c r="AE1270">
        <v>3</v>
      </c>
      <c r="AF1270">
        <v>49.333333333333336</v>
      </c>
      <c r="AG1270" s="3">
        <v>44750</v>
      </c>
    </row>
    <row r="1271" spans="1:34" hidden="1" x14ac:dyDescent="0.25">
      <c r="A1271" t="s">
        <v>20</v>
      </c>
      <c r="B1271" t="s">
        <v>6</v>
      </c>
      <c r="C1271" t="s">
        <v>238</v>
      </c>
      <c r="D1271" t="s">
        <v>63</v>
      </c>
      <c r="E1271">
        <v>501985</v>
      </c>
      <c r="F1271" t="s">
        <v>61</v>
      </c>
      <c r="G1271">
        <v>1.3012999999999999</v>
      </c>
      <c r="H1271">
        <v>4</v>
      </c>
      <c r="I1271" t="s">
        <v>289</v>
      </c>
      <c r="J1271" t="s">
        <v>50</v>
      </c>
      <c r="K1271">
        <v>656308</v>
      </c>
      <c r="M1271">
        <v>102.06</v>
      </c>
      <c r="N1271">
        <v>228</v>
      </c>
      <c r="O1271">
        <v>151</v>
      </c>
      <c r="P1271">
        <v>5.9602649006622516E-2</v>
      </c>
      <c r="Q1271">
        <v>9</v>
      </c>
      <c r="R1271">
        <v>103.32</v>
      </c>
      <c r="S1271">
        <v>93</v>
      </c>
      <c r="T1271">
        <v>57</v>
      </c>
      <c r="U1271" s="5">
        <v>0.10526315789473684</v>
      </c>
      <c r="V1271">
        <v>6</v>
      </c>
      <c r="W1271">
        <v>0.38679245283018798</v>
      </c>
      <c r="X1271">
        <v>0.18867924528301799</v>
      </c>
      <c r="Y1271">
        <v>143</v>
      </c>
      <c r="Z1271">
        <v>11</v>
      </c>
      <c r="AA1271">
        <v>13</v>
      </c>
      <c r="AB1271">
        <v>0.37837837837837801</v>
      </c>
      <c r="AC1271">
        <v>0.20270270270270199</v>
      </c>
      <c r="AD1271">
        <v>102</v>
      </c>
      <c r="AE1271">
        <v>8</v>
      </c>
      <c r="AF1271">
        <v>12.75</v>
      </c>
      <c r="AG1271" s="3">
        <v>44749</v>
      </c>
    </row>
    <row r="1272" spans="1:34" hidden="1" x14ac:dyDescent="0.25">
      <c r="A1272" t="s">
        <v>11</v>
      </c>
      <c r="B1272" t="s">
        <v>2</v>
      </c>
      <c r="C1272" t="s">
        <v>96</v>
      </c>
      <c r="D1272" t="s">
        <v>50</v>
      </c>
      <c r="E1272">
        <v>669330</v>
      </c>
      <c r="F1272" t="s">
        <v>61</v>
      </c>
      <c r="G1272">
        <v>1.3475999999999999</v>
      </c>
      <c r="H1272">
        <v>8</v>
      </c>
      <c r="I1272" t="s">
        <v>137</v>
      </c>
      <c r="J1272" t="s">
        <v>50</v>
      </c>
      <c r="K1272">
        <v>545361</v>
      </c>
      <c r="L1272">
        <v>2.5</v>
      </c>
      <c r="M1272">
        <v>105.9</v>
      </c>
      <c r="N1272">
        <v>305</v>
      </c>
      <c r="O1272">
        <v>176</v>
      </c>
      <c r="P1272">
        <v>0.13068181818181818</v>
      </c>
      <c r="Q1272">
        <v>23</v>
      </c>
      <c r="R1272">
        <v>105.9</v>
      </c>
      <c r="S1272">
        <v>223</v>
      </c>
      <c r="T1272">
        <v>130</v>
      </c>
      <c r="U1272" s="5">
        <v>0.14615384615384616</v>
      </c>
      <c r="V1272">
        <v>19</v>
      </c>
      <c r="W1272">
        <v>0.28571428571428498</v>
      </c>
      <c r="X1272">
        <v>0.138528138528138</v>
      </c>
      <c r="Y1272">
        <v>300</v>
      </c>
      <c r="Z1272">
        <v>9</v>
      </c>
      <c r="AA1272">
        <v>33.333333333333336</v>
      </c>
      <c r="AB1272">
        <v>0.31538461538461499</v>
      </c>
      <c r="AC1272">
        <v>0.146153846153846</v>
      </c>
      <c r="AD1272">
        <v>166</v>
      </c>
      <c r="AE1272">
        <v>5</v>
      </c>
      <c r="AF1272">
        <v>33.200000000000003</v>
      </c>
      <c r="AG1272" s="3">
        <v>44750</v>
      </c>
      <c r="AH1272">
        <v>1</v>
      </c>
    </row>
    <row r="1273" spans="1:34" hidden="1" x14ac:dyDescent="0.25">
      <c r="A1273" t="s">
        <v>26</v>
      </c>
      <c r="B1273" t="s">
        <v>15</v>
      </c>
      <c r="C1273" t="s">
        <v>221</v>
      </c>
      <c r="D1273" t="s">
        <v>63</v>
      </c>
      <c r="E1273">
        <v>656970</v>
      </c>
      <c r="F1273" t="s">
        <v>51</v>
      </c>
      <c r="G1273">
        <v>0.94175999999999993</v>
      </c>
      <c r="H1273">
        <v>7</v>
      </c>
      <c r="I1273" t="s">
        <v>420</v>
      </c>
      <c r="J1273" t="s">
        <v>50</v>
      </c>
      <c r="K1273">
        <v>641598</v>
      </c>
      <c r="M1273">
        <v>100.7</v>
      </c>
      <c r="N1273">
        <v>211</v>
      </c>
      <c r="O1273">
        <v>135</v>
      </c>
      <c r="P1273">
        <v>7.407407407407407E-2</v>
      </c>
      <c r="Q1273">
        <v>10</v>
      </c>
      <c r="R1273">
        <v>102.82</v>
      </c>
      <c r="S1273">
        <v>63</v>
      </c>
      <c r="T1273">
        <v>43</v>
      </c>
      <c r="U1273" s="5">
        <v>0.13953488372093023</v>
      </c>
      <c r="V1273">
        <v>6</v>
      </c>
      <c r="W1273">
        <v>0.329787234042553</v>
      </c>
      <c r="X1273">
        <v>0.170212765957446</v>
      </c>
      <c r="Y1273">
        <v>240</v>
      </c>
      <c r="Z1273">
        <v>13</v>
      </c>
      <c r="AA1273">
        <v>18.46153846153846</v>
      </c>
      <c r="AB1273">
        <v>0.33333333333333298</v>
      </c>
      <c r="AC1273">
        <v>0.16993464052287499</v>
      </c>
      <c r="AD1273">
        <v>194</v>
      </c>
      <c r="AE1273">
        <v>10</v>
      </c>
      <c r="AF1273">
        <v>19.399999999999999</v>
      </c>
      <c r="AG1273" s="3">
        <v>44751</v>
      </c>
    </row>
    <row r="1274" spans="1:34" hidden="1" x14ac:dyDescent="0.25">
      <c r="A1274" t="s">
        <v>64</v>
      </c>
      <c r="B1274" t="s">
        <v>10</v>
      </c>
      <c r="C1274" t="s">
        <v>151</v>
      </c>
      <c r="D1274" t="s">
        <v>50</v>
      </c>
      <c r="E1274">
        <v>664299</v>
      </c>
      <c r="F1274" t="s">
        <v>61</v>
      </c>
      <c r="G1274">
        <v>1.0625100000000001</v>
      </c>
      <c r="H1274">
        <v>9</v>
      </c>
      <c r="I1274" t="s">
        <v>135</v>
      </c>
      <c r="J1274" t="s">
        <v>63</v>
      </c>
      <c r="K1274">
        <v>669004</v>
      </c>
      <c r="M1274">
        <v>101.6</v>
      </c>
      <c r="N1274">
        <v>207</v>
      </c>
      <c r="O1274">
        <v>135</v>
      </c>
      <c r="P1274">
        <v>6.6666666666666666E-2</v>
      </c>
      <c r="Q1274">
        <v>9</v>
      </c>
      <c r="R1274">
        <v>102.2</v>
      </c>
      <c r="S1274">
        <v>152</v>
      </c>
      <c r="T1274">
        <v>94</v>
      </c>
      <c r="U1274" s="5">
        <v>7.4468085106382975E-2</v>
      </c>
      <c r="V1274">
        <v>7</v>
      </c>
      <c r="W1274">
        <v>0.40522875816993398</v>
      </c>
      <c r="X1274">
        <v>0.18300653594771199</v>
      </c>
      <c r="Y1274">
        <v>277</v>
      </c>
      <c r="Z1274">
        <v>5</v>
      </c>
      <c r="AA1274">
        <v>55.4</v>
      </c>
      <c r="AB1274">
        <v>0.36170212765957399</v>
      </c>
      <c r="AC1274">
        <v>0.14893617021276501</v>
      </c>
      <c r="AD1274">
        <v>149</v>
      </c>
      <c r="AE1274">
        <v>4</v>
      </c>
      <c r="AF1274">
        <v>37.25</v>
      </c>
      <c r="AG1274" s="3">
        <v>44748</v>
      </c>
    </row>
    <row r="1275" spans="1:34" hidden="1" x14ac:dyDescent="0.25">
      <c r="A1275" t="s">
        <v>64</v>
      </c>
      <c r="B1275" t="s">
        <v>10</v>
      </c>
      <c r="C1275" t="s">
        <v>272</v>
      </c>
      <c r="D1275" t="s">
        <v>50</v>
      </c>
      <c r="E1275">
        <v>434378</v>
      </c>
      <c r="F1275" t="s">
        <v>61</v>
      </c>
      <c r="G1275">
        <v>1.0625100000000001</v>
      </c>
      <c r="H1275">
        <v>9</v>
      </c>
      <c r="I1275" t="s">
        <v>135</v>
      </c>
      <c r="J1275" t="s">
        <v>63</v>
      </c>
      <c r="K1275">
        <v>669004</v>
      </c>
      <c r="M1275">
        <v>101.6</v>
      </c>
      <c r="N1275">
        <v>212</v>
      </c>
      <c r="O1275">
        <v>137</v>
      </c>
      <c r="P1275">
        <v>6.569343065693431E-2</v>
      </c>
      <c r="Q1275">
        <v>9</v>
      </c>
      <c r="R1275">
        <v>102.2</v>
      </c>
      <c r="S1275">
        <v>157</v>
      </c>
      <c r="T1275">
        <v>96</v>
      </c>
      <c r="U1275" s="5">
        <v>7.2916666666666671E-2</v>
      </c>
      <c r="V1275">
        <v>7</v>
      </c>
      <c r="W1275">
        <v>0.27969348659003801</v>
      </c>
      <c r="X1275">
        <v>0.126436781609195</v>
      </c>
      <c r="Y1275">
        <v>373</v>
      </c>
      <c r="Z1275">
        <v>11</v>
      </c>
      <c r="AA1275">
        <v>33.909090909090907</v>
      </c>
      <c r="AB1275">
        <v>0.27027027027027001</v>
      </c>
      <c r="AC1275">
        <v>0.126126126126126</v>
      </c>
      <c r="AD1275">
        <v>171</v>
      </c>
      <c r="AE1275">
        <v>3</v>
      </c>
      <c r="AF1275">
        <v>57</v>
      </c>
      <c r="AG1275" s="3">
        <v>44749</v>
      </c>
    </row>
    <row r="1276" spans="1:34" hidden="1" x14ac:dyDescent="0.25">
      <c r="A1276" t="s">
        <v>26</v>
      </c>
      <c r="B1276" t="s">
        <v>15</v>
      </c>
      <c r="C1276" t="s">
        <v>121</v>
      </c>
      <c r="D1276" t="s">
        <v>50</v>
      </c>
      <c r="E1276">
        <v>543243</v>
      </c>
      <c r="F1276" t="s">
        <v>61</v>
      </c>
      <c r="G1276">
        <v>0.93194999999999995</v>
      </c>
      <c r="H1276">
        <v>8</v>
      </c>
      <c r="I1276" t="s">
        <v>114</v>
      </c>
      <c r="J1276" t="s">
        <v>63</v>
      </c>
      <c r="K1276">
        <v>663993</v>
      </c>
      <c r="M1276">
        <v>102.9</v>
      </c>
      <c r="N1276">
        <v>302</v>
      </c>
      <c r="O1276">
        <v>209</v>
      </c>
      <c r="P1276">
        <v>5.7416267942583733E-2</v>
      </c>
      <c r="Q1276">
        <v>12</v>
      </c>
      <c r="R1276">
        <v>102.76</v>
      </c>
      <c r="S1276">
        <v>223</v>
      </c>
      <c r="T1276">
        <v>151</v>
      </c>
      <c r="U1276" s="5">
        <v>3.9735099337748346E-2</v>
      </c>
      <c r="V1276">
        <v>6</v>
      </c>
      <c r="W1276">
        <v>0.22666666666666599</v>
      </c>
      <c r="X1276">
        <v>9.3333333333333296E-2</v>
      </c>
      <c r="Y1276">
        <v>219</v>
      </c>
      <c r="Z1276">
        <v>5</v>
      </c>
      <c r="AA1276">
        <v>43.8</v>
      </c>
      <c r="AB1276">
        <v>0.23880597014925301</v>
      </c>
      <c r="AC1276">
        <v>0.104477611940298</v>
      </c>
      <c r="AD1276">
        <v>92</v>
      </c>
      <c r="AE1276">
        <v>2</v>
      </c>
      <c r="AF1276">
        <v>46</v>
      </c>
      <c r="AG1276" s="3">
        <v>44750</v>
      </c>
    </row>
    <row r="1277" spans="1:34" hidden="1" x14ac:dyDescent="0.25">
      <c r="A1277" t="s">
        <v>26</v>
      </c>
      <c r="B1277" t="s">
        <v>15</v>
      </c>
      <c r="C1277" t="s">
        <v>221</v>
      </c>
      <c r="D1277" t="s">
        <v>63</v>
      </c>
      <c r="E1277">
        <v>656970</v>
      </c>
      <c r="F1277" t="s">
        <v>61</v>
      </c>
      <c r="G1277">
        <v>0.93194999999999995</v>
      </c>
      <c r="H1277">
        <v>8</v>
      </c>
      <c r="I1277" t="s">
        <v>114</v>
      </c>
      <c r="J1277" t="s">
        <v>63</v>
      </c>
      <c r="K1277">
        <v>663993</v>
      </c>
      <c r="M1277">
        <v>102.9</v>
      </c>
      <c r="N1277">
        <v>310</v>
      </c>
      <c r="O1277">
        <v>214</v>
      </c>
      <c r="P1277">
        <v>5.6074766355140186E-2</v>
      </c>
      <c r="Q1277">
        <v>12</v>
      </c>
      <c r="R1277">
        <v>102.94</v>
      </c>
      <c r="S1277">
        <v>82</v>
      </c>
      <c r="T1277">
        <v>59</v>
      </c>
      <c r="U1277" s="5">
        <v>0.10169491525423729</v>
      </c>
      <c r="V1277">
        <v>6</v>
      </c>
      <c r="W1277">
        <v>0.329787234042553</v>
      </c>
      <c r="X1277">
        <v>0.170212765957446</v>
      </c>
      <c r="Y1277">
        <v>240</v>
      </c>
      <c r="Z1277">
        <v>13</v>
      </c>
      <c r="AA1277">
        <v>18.46153846153846</v>
      </c>
      <c r="AB1277">
        <v>0.314285714285714</v>
      </c>
      <c r="AC1277">
        <v>0.17142857142857101</v>
      </c>
      <c r="AD1277">
        <v>46</v>
      </c>
      <c r="AE1277">
        <v>3</v>
      </c>
      <c r="AF1277">
        <v>15.333333333333334</v>
      </c>
      <c r="AG1277" s="3">
        <v>44751</v>
      </c>
    </row>
    <row r="1278" spans="1:34" hidden="1" x14ac:dyDescent="0.25">
      <c r="A1278" t="s">
        <v>28</v>
      </c>
      <c r="B1278" t="s">
        <v>19</v>
      </c>
      <c r="C1278" t="s">
        <v>247</v>
      </c>
      <c r="D1278" t="s">
        <v>50</v>
      </c>
      <c r="E1278">
        <v>605400</v>
      </c>
      <c r="F1278" t="s">
        <v>61</v>
      </c>
      <c r="G1278">
        <v>1.2626999999999999</v>
      </c>
      <c r="H1278">
        <v>6</v>
      </c>
      <c r="I1278" t="s">
        <v>116</v>
      </c>
      <c r="J1278" t="s">
        <v>50</v>
      </c>
      <c r="K1278">
        <v>443558</v>
      </c>
      <c r="M1278">
        <v>103.02</v>
      </c>
      <c r="N1278">
        <v>318</v>
      </c>
      <c r="O1278">
        <v>214</v>
      </c>
      <c r="P1278">
        <v>3.7383177570093455E-2</v>
      </c>
      <c r="Q1278">
        <v>8</v>
      </c>
      <c r="R1278">
        <v>103.6</v>
      </c>
      <c r="S1278">
        <v>211</v>
      </c>
      <c r="T1278">
        <v>137</v>
      </c>
      <c r="U1278" s="5">
        <v>3.6496350364963501E-2</v>
      </c>
      <c r="V1278">
        <v>5</v>
      </c>
      <c r="W1278">
        <v>0.27547169811320699</v>
      </c>
      <c r="X1278">
        <v>0.13207547169811301</v>
      </c>
      <c r="Y1278">
        <v>401</v>
      </c>
      <c r="Z1278">
        <v>12</v>
      </c>
      <c r="AA1278">
        <v>33.416666666666664</v>
      </c>
      <c r="AB1278">
        <v>0.24489795918367299</v>
      </c>
      <c r="AC1278">
        <v>0.14965986394557801</v>
      </c>
      <c r="AD1278">
        <v>218</v>
      </c>
      <c r="AE1278">
        <v>8</v>
      </c>
      <c r="AF1278">
        <v>27.25</v>
      </c>
      <c r="AG1278" s="3">
        <v>44748</v>
      </c>
    </row>
    <row r="1279" spans="1:34" hidden="1" x14ac:dyDescent="0.25">
      <c r="A1279" t="s">
        <v>28</v>
      </c>
      <c r="B1279" t="s">
        <v>1</v>
      </c>
      <c r="C1279" t="s">
        <v>89</v>
      </c>
      <c r="D1279" t="s">
        <v>50</v>
      </c>
      <c r="E1279">
        <v>450203</v>
      </c>
      <c r="F1279" t="s">
        <v>51</v>
      </c>
      <c r="G1279">
        <v>1.0001599999999999</v>
      </c>
      <c r="H1279">
        <v>6</v>
      </c>
      <c r="I1279" t="s">
        <v>116</v>
      </c>
      <c r="J1279" t="s">
        <v>50</v>
      </c>
      <c r="K1279">
        <v>443558</v>
      </c>
      <c r="M1279">
        <v>103.02</v>
      </c>
      <c r="N1279">
        <v>322</v>
      </c>
      <c r="O1279">
        <v>214</v>
      </c>
      <c r="P1279">
        <v>3.7383177570093455E-2</v>
      </c>
      <c r="Q1279">
        <v>8</v>
      </c>
      <c r="R1279">
        <v>103.6</v>
      </c>
      <c r="S1279">
        <v>212</v>
      </c>
      <c r="T1279">
        <v>137</v>
      </c>
      <c r="U1279" s="5">
        <v>3.6496350364963501E-2</v>
      </c>
      <c r="V1279">
        <v>5</v>
      </c>
      <c r="W1279">
        <v>0.28070175438596401</v>
      </c>
      <c r="X1279">
        <v>0.12719298245614</v>
      </c>
      <c r="Y1279">
        <v>370</v>
      </c>
      <c r="Z1279">
        <v>11</v>
      </c>
      <c r="AA1279">
        <v>33.636363636363633</v>
      </c>
      <c r="AB1279">
        <v>0.22307692307692301</v>
      </c>
      <c r="AC1279">
        <v>0.107692307692307</v>
      </c>
      <c r="AD1279">
        <v>196</v>
      </c>
      <c r="AE1279">
        <v>4</v>
      </c>
      <c r="AF1279">
        <v>49</v>
      </c>
      <c r="AG1279" s="3">
        <v>44750</v>
      </c>
    </row>
    <row r="1280" spans="1:34" hidden="1" x14ac:dyDescent="0.25">
      <c r="A1280" t="s">
        <v>19</v>
      </c>
      <c r="B1280" t="s">
        <v>28</v>
      </c>
      <c r="C1280" t="s">
        <v>152</v>
      </c>
      <c r="D1280" t="s">
        <v>50</v>
      </c>
      <c r="E1280">
        <v>680686</v>
      </c>
      <c r="F1280" t="s">
        <v>51</v>
      </c>
      <c r="G1280">
        <v>1.2005999999999999</v>
      </c>
      <c r="H1280">
        <v>8</v>
      </c>
      <c r="I1280" t="s">
        <v>110</v>
      </c>
      <c r="J1280" t="s">
        <v>63</v>
      </c>
      <c r="K1280">
        <v>546318</v>
      </c>
      <c r="M1280">
        <v>102.72</v>
      </c>
      <c r="N1280">
        <v>172</v>
      </c>
      <c r="O1280">
        <v>127</v>
      </c>
      <c r="P1280">
        <v>3.937007874015748E-2</v>
      </c>
      <c r="Q1280">
        <v>5</v>
      </c>
      <c r="R1280">
        <v>102.679999999999</v>
      </c>
      <c r="S1280">
        <v>134</v>
      </c>
      <c r="T1280">
        <v>97</v>
      </c>
      <c r="U1280" s="5">
        <v>5.1546391752577317E-2</v>
      </c>
      <c r="V1280">
        <v>5</v>
      </c>
      <c r="W1280">
        <v>0.32718894009216498</v>
      </c>
      <c r="X1280">
        <v>0.16129032258064499</v>
      </c>
      <c r="Y1280">
        <v>346</v>
      </c>
      <c r="Z1280">
        <v>16</v>
      </c>
      <c r="AA1280">
        <v>21.625</v>
      </c>
      <c r="AB1280">
        <v>0.34090909090909</v>
      </c>
      <c r="AC1280">
        <v>0.22727272727272699</v>
      </c>
      <c r="AD1280">
        <v>147</v>
      </c>
      <c r="AE1280">
        <v>9</v>
      </c>
      <c r="AF1280">
        <v>16.333333333333332</v>
      </c>
      <c r="AG1280" s="3">
        <v>44748</v>
      </c>
    </row>
    <row r="1281" spans="1:34" hidden="1" x14ac:dyDescent="0.25">
      <c r="A1281" t="s">
        <v>19</v>
      </c>
      <c r="B1281" t="s">
        <v>28</v>
      </c>
      <c r="C1281" t="s">
        <v>424</v>
      </c>
      <c r="D1281" t="s">
        <v>50</v>
      </c>
      <c r="E1281">
        <v>672851</v>
      </c>
      <c r="F1281" t="s">
        <v>51</v>
      </c>
      <c r="G1281">
        <v>1.1170799999999999</v>
      </c>
      <c r="H1281">
        <v>8</v>
      </c>
      <c r="I1281" t="s">
        <v>110</v>
      </c>
      <c r="J1281" t="s">
        <v>63</v>
      </c>
      <c r="K1281">
        <v>546318</v>
      </c>
      <c r="M1281">
        <v>102.72</v>
      </c>
      <c r="N1281">
        <v>175</v>
      </c>
      <c r="O1281">
        <v>128</v>
      </c>
      <c r="P1281">
        <v>3.90625E-2</v>
      </c>
      <c r="Q1281">
        <v>5</v>
      </c>
      <c r="R1281">
        <v>102.679999999999</v>
      </c>
      <c r="S1281">
        <v>137</v>
      </c>
      <c r="T1281">
        <v>98</v>
      </c>
      <c r="U1281" s="5">
        <v>5.1020408163265307E-2</v>
      </c>
      <c r="V1281">
        <v>5</v>
      </c>
      <c r="W1281">
        <v>0.24873096446700499</v>
      </c>
      <c r="X1281">
        <v>0.121827411167512</v>
      </c>
      <c r="Y1281">
        <v>288</v>
      </c>
      <c r="Z1281">
        <v>8</v>
      </c>
      <c r="AA1281">
        <v>36</v>
      </c>
      <c r="AB1281">
        <v>0.31818181818181801</v>
      </c>
      <c r="AC1281">
        <v>0.19318181818181801</v>
      </c>
      <c r="AD1281">
        <v>132</v>
      </c>
      <c r="AE1281">
        <v>5</v>
      </c>
      <c r="AF1281">
        <v>26.4</v>
      </c>
      <c r="AG1281" s="3">
        <v>44749</v>
      </c>
    </row>
    <row r="1282" spans="1:34" hidden="1" x14ac:dyDescent="0.25">
      <c r="A1282" t="s">
        <v>4</v>
      </c>
      <c r="B1282" t="s">
        <v>14</v>
      </c>
      <c r="C1282" t="s">
        <v>318</v>
      </c>
      <c r="D1282" t="s">
        <v>50</v>
      </c>
      <c r="E1282">
        <v>669203</v>
      </c>
      <c r="F1282" t="s">
        <v>61</v>
      </c>
      <c r="G1282">
        <v>1.12632</v>
      </c>
      <c r="H1282">
        <v>4</v>
      </c>
      <c r="I1282" t="s">
        <v>205</v>
      </c>
      <c r="J1282" t="s">
        <v>50</v>
      </c>
      <c r="K1282">
        <v>621550</v>
      </c>
      <c r="M1282">
        <v>104.72</v>
      </c>
      <c r="N1282">
        <v>314</v>
      </c>
      <c r="O1282">
        <v>173</v>
      </c>
      <c r="P1282">
        <v>9.8265895953757232E-2</v>
      </c>
      <c r="Q1282">
        <v>17</v>
      </c>
      <c r="R1282">
        <v>104.36</v>
      </c>
      <c r="S1282">
        <v>230</v>
      </c>
      <c r="T1282">
        <v>125</v>
      </c>
      <c r="U1282" s="5">
        <v>9.6000000000000002E-2</v>
      </c>
      <c r="V1282">
        <v>12</v>
      </c>
      <c r="W1282">
        <v>0.269230769230769</v>
      </c>
      <c r="X1282">
        <v>9.4017094017094002E-2</v>
      </c>
      <c r="Y1282">
        <v>390</v>
      </c>
      <c r="Z1282">
        <v>12</v>
      </c>
      <c r="AA1282">
        <v>32.5</v>
      </c>
      <c r="AB1282">
        <v>0.34375</v>
      </c>
      <c r="AC1282">
        <v>0.1328125</v>
      </c>
      <c r="AD1282">
        <v>207</v>
      </c>
      <c r="AE1282">
        <v>9</v>
      </c>
      <c r="AF1282">
        <v>23</v>
      </c>
      <c r="AG1282" s="3">
        <v>44748</v>
      </c>
    </row>
    <row r="1283" spans="1:34" hidden="1" x14ac:dyDescent="0.25">
      <c r="A1283" t="s">
        <v>4</v>
      </c>
      <c r="B1283" t="s">
        <v>12</v>
      </c>
      <c r="C1283" t="s">
        <v>143</v>
      </c>
      <c r="D1283" t="s">
        <v>63</v>
      </c>
      <c r="E1283">
        <v>542881</v>
      </c>
      <c r="F1283" t="s">
        <v>51</v>
      </c>
      <c r="G1283">
        <v>1.2971999999999999</v>
      </c>
      <c r="H1283">
        <v>4</v>
      </c>
      <c r="I1283" t="s">
        <v>205</v>
      </c>
      <c r="J1283" t="s">
        <v>50</v>
      </c>
      <c r="K1283">
        <v>621550</v>
      </c>
      <c r="M1283">
        <v>104.72</v>
      </c>
      <c r="N1283">
        <v>322</v>
      </c>
      <c r="O1283">
        <v>176</v>
      </c>
      <c r="P1283">
        <v>9.6590909090909088E-2</v>
      </c>
      <c r="Q1283">
        <v>17</v>
      </c>
      <c r="R1283">
        <v>105.8</v>
      </c>
      <c r="S1283">
        <v>85</v>
      </c>
      <c r="T1283">
        <v>48</v>
      </c>
      <c r="U1283" s="5">
        <v>0.10416666666666667</v>
      </c>
      <c r="V1283">
        <v>5</v>
      </c>
      <c r="W1283">
        <v>0.28048780487804797</v>
      </c>
      <c r="X1283">
        <v>0.12601626016260101</v>
      </c>
      <c r="Y1283">
        <v>339</v>
      </c>
      <c r="Z1283">
        <v>8</v>
      </c>
      <c r="AA1283">
        <v>42.375</v>
      </c>
      <c r="AB1283">
        <v>0.30256410256410199</v>
      </c>
      <c r="AC1283">
        <v>0.128205128205128</v>
      </c>
      <c r="AD1283">
        <v>265</v>
      </c>
      <c r="AE1283">
        <v>6</v>
      </c>
      <c r="AF1283">
        <v>44.166666666666664</v>
      </c>
      <c r="AG1283" s="3">
        <v>44750</v>
      </c>
    </row>
    <row r="1284" spans="1:34" hidden="1" x14ac:dyDescent="0.25">
      <c r="A1284" t="s">
        <v>16</v>
      </c>
      <c r="B1284" t="s">
        <v>6</v>
      </c>
      <c r="C1284" t="s">
        <v>248</v>
      </c>
      <c r="D1284" t="s">
        <v>50</v>
      </c>
      <c r="E1284">
        <v>668933</v>
      </c>
      <c r="F1284" t="s">
        <v>61</v>
      </c>
      <c r="G1284">
        <v>1.3012999999999999</v>
      </c>
      <c r="H1284">
        <v>8</v>
      </c>
      <c r="I1284" t="s">
        <v>156</v>
      </c>
      <c r="J1284" t="s">
        <v>50</v>
      </c>
      <c r="K1284">
        <v>624413</v>
      </c>
      <c r="M1284">
        <v>105.76</v>
      </c>
      <c r="N1284">
        <v>335</v>
      </c>
      <c r="O1284">
        <v>233</v>
      </c>
      <c r="P1284">
        <v>9.4420600858369105E-2</v>
      </c>
      <c r="Q1284">
        <v>22</v>
      </c>
      <c r="R1284">
        <v>106.66</v>
      </c>
      <c r="S1284">
        <v>248</v>
      </c>
      <c r="T1284">
        <v>175</v>
      </c>
      <c r="U1284" s="5">
        <v>9.7142857142857142E-2</v>
      </c>
      <c r="V1284">
        <v>17</v>
      </c>
      <c r="W1284">
        <v>0.187919463087248</v>
      </c>
      <c r="X1284">
        <v>8.0536912751677805E-2</v>
      </c>
      <c r="Y1284">
        <v>189</v>
      </c>
      <c r="Z1284">
        <v>5</v>
      </c>
      <c r="AA1284">
        <v>37.799999999999997</v>
      </c>
      <c r="AB1284">
        <v>0.26027397260273899</v>
      </c>
      <c r="AC1284">
        <v>0.123287671232876</v>
      </c>
      <c r="AD1284">
        <v>92</v>
      </c>
      <c r="AE1284">
        <v>4</v>
      </c>
      <c r="AF1284">
        <v>23</v>
      </c>
      <c r="AG1284" s="3">
        <v>44748</v>
      </c>
    </row>
    <row r="1285" spans="1:34" hidden="1" x14ac:dyDescent="0.25">
      <c r="A1285" t="s">
        <v>16</v>
      </c>
      <c r="B1285" t="s">
        <v>13</v>
      </c>
      <c r="C1285" t="s">
        <v>115</v>
      </c>
      <c r="D1285" t="s">
        <v>50</v>
      </c>
      <c r="E1285">
        <v>641154</v>
      </c>
      <c r="F1285" t="s">
        <v>61</v>
      </c>
      <c r="G1285">
        <v>0.96300000000000008</v>
      </c>
      <c r="H1285">
        <v>8</v>
      </c>
      <c r="I1285" t="s">
        <v>156</v>
      </c>
      <c r="J1285" t="s">
        <v>50</v>
      </c>
      <c r="K1285">
        <v>624413</v>
      </c>
      <c r="M1285">
        <v>105.76</v>
      </c>
      <c r="N1285">
        <v>344</v>
      </c>
      <c r="O1285">
        <v>242</v>
      </c>
      <c r="P1285">
        <v>9.0909090909090912E-2</v>
      </c>
      <c r="Q1285">
        <v>22</v>
      </c>
      <c r="R1285">
        <v>106.66</v>
      </c>
      <c r="S1285">
        <v>255</v>
      </c>
      <c r="T1285">
        <v>182</v>
      </c>
      <c r="U1285" s="5">
        <v>9.3406593406593408E-2</v>
      </c>
      <c r="V1285">
        <v>17</v>
      </c>
      <c r="W1285">
        <v>0.24505928853754899</v>
      </c>
      <c r="X1285">
        <v>8.6956521739130405E-2</v>
      </c>
      <c r="Y1285">
        <v>378</v>
      </c>
      <c r="Z1285">
        <v>10</v>
      </c>
      <c r="AA1285">
        <v>37.799999999999997</v>
      </c>
      <c r="AB1285">
        <v>0.30555555555555503</v>
      </c>
      <c r="AC1285">
        <v>0.11111111111111099</v>
      </c>
      <c r="AD1285">
        <v>179</v>
      </c>
      <c r="AE1285">
        <v>3</v>
      </c>
      <c r="AF1285">
        <v>59.666666666666664</v>
      </c>
      <c r="AG1285" s="3">
        <v>44750</v>
      </c>
    </row>
    <row r="1286" spans="1:34" hidden="1" x14ac:dyDescent="0.25">
      <c r="A1286" t="s">
        <v>3</v>
      </c>
      <c r="B1286" t="s">
        <v>17</v>
      </c>
      <c r="C1286" t="s">
        <v>301</v>
      </c>
      <c r="D1286" t="s">
        <v>63</v>
      </c>
      <c r="E1286">
        <v>641482</v>
      </c>
      <c r="F1286" t="s">
        <v>51</v>
      </c>
      <c r="G1286">
        <v>1.0684799999999999</v>
      </c>
      <c r="H1286">
        <v>4</v>
      </c>
      <c r="I1286" t="s">
        <v>297</v>
      </c>
      <c r="J1286" t="s">
        <v>63</v>
      </c>
      <c r="K1286">
        <v>646240</v>
      </c>
      <c r="M1286">
        <v>105.88</v>
      </c>
      <c r="N1286">
        <v>346</v>
      </c>
      <c r="O1286">
        <v>260</v>
      </c>
      <c r="P1286">
        <v>7.3076923076923081E-2</v>
      </c>
      <c r="Q1286">
        <v>19</v>
      </c>
      <c r="R1286">
        <v>105.12</v>
      </c>
      <c r="S1286">
        <v>90</v>
      </c>
      <c r="T1286">
        <v>63</v>
      </c>
      <c r="U1286" s="5">
        <v>4.7619047619047616E-2</v>
      </c>
      <c r="V1286">
        <v>3</v>
      </c>
      <c r="W1286">
        <v>0.31221719457013503</v>
      </c>
      <c r="X1286">
        <v>0.11764705882352899</v>
      </c>
      <c r="Y1286">
        <v>332</v>
      </c>
      <c r="Z1286">
        <v>11</v>
      </c>
      <c r="AA1286">
        <v>30.181818181818183</v>
      </c>
      <c r="AB1286">
        <v>0.22222222222222199</v>
      </c>
      <c r="AC1286">
        <v>0.11111111111111099</v>
      </c>
      <c r="AD1286">
        <v>45</v>
      </c>
      <c r="AE1286">
        <v>1</v>
      </c>
      <c r="AF1286">
        <v>45</v>
      </c>
      <c r="AG1286" s="3">
        <v>44750</v>
      </c>
    </row>
    <row r="1287" spans="1:34" hidden="1" x14ac:dyDescent="0.25">
      <c r="A1287" t="s">
        <v>8</v>
      </c>
      <c r="B1287" t="s">
        <v>1</v>
      </c>
      <c r="C1287" t="s">
        <v>89</v>
      </c>
      <c r="D1287" t="s">
        <v>50</v>
      </c>
      <c r="E1287">
        <v>450203</v>
      </c>
      <c r="F1287" t="s">
        <v>51</v>
      </c>
      <c r="G1287">
        <v>1.22976</v>
      </c>
      <c r="H1287">
        <v>7</v>
      </c>
      <c r="I1287" t="s">
        <v>410</v>
      </c>
      <c r="J1287" t="s">
        <v>63</v>
      </c>
      <c r="K1287">
        <v>656541</v>
      </c>
      <c r="M1287">
        <v>104.96</v>
      </c>
      <c r="N1287">
        <v>110</v>
      </c>
      <c r="O1287">
        <v>71</v>
      </c>
      <c r="P1287">
        <v>2.8169014084507043E-2</v>
      </c>
      <c r="Q1287">
        <v>2</v>
      </c>
      <c r="R1287">
        <v>104.6</v>
      </c>
      <c r="S1287">
        <v>93</v>
      </c>
      <c r="T1287">
        <v>59</v>
      </c>
      <c r="U1287" s="5">
        <v>1.6949152542372881E-2</v>
      </c>
      <c r="V1287">
        <v>1</v>
      </c>
      <c r="W1287">
        <v>0.30625000000000002</v>
      </c>
      <c r="X1287">
        <v>0.13125000000000001</v>
      </c>
      <c r="Y1287">
        <v>246</v>
      </c>
      <c r="Z1287">
        <v>7</v>
      </c>
      <c r="AA1287">
        <v>35.142857142857146</v>
      </c>
      <c r="AB1287">
        <v>0.35714285714285698</v>
      </c>
      <c r="AC1287">
        <v>0.128571428571428</v>
      </c>
      <c r="AD1287">
        <v>116</v>
      </c>
      <c r="AE1287">
        <v>4</v>
      </c>
      <c r="AF1287">
        <v>29</v>
      </c>
      <c r="AG1287" s="3">
        <v>44717</v>
      </c>
    </row>
    <row r="1288" spans="1:34" hidden="1" x14ac:dyDescent="0.25">
      <c r="A1288" t="s">
        <v>25</v>
      </c>
      <c r="B1288" t="s">
        <v>6</v>
      </c>
      <c r="C1288" t="s">
        <v>214</v>
      </c>
      <c r="D1288" t="s">
        <v>50</v>
      </c>
      <c r="E1288">
        <v>668881</v>
      </c>
      <c r="F1288" t="s">
        <v>51</v>
      </c>
      <c r="G1288">
        <v>1.3012999999999999</v>
      </c>
      <c r="H1288">
        <v>2</v>
      </c>
      <c r="I1288" t="s">
        <v>81</v>
      </c>
      <c r="J1288" t="s">
        <v>50</v>
      </c>
      <c r="K1288">
        <v>668227</v>
      </c>
      <c r="M1288">
        <v>103.4</v>
      </c>
      <c r="N1288">
        <v>339</v>
      </c>
      <c r="O1288">
        <v>228</v>
      </c>
      <c r="P1288">
        <v>3.9473684210526314E-2</v>
      </c>
      <c r="Q1288">
        <v>9</v>
      </c>
      <c r="R1288">
        <v>103.58</v>
      </c>
      <c r="S1288">
        <v>270</v>
      </c>
      <c r="T1288">
        <v>179</v>
      </c>
      <c r="U1288" s="5">
        <v>4.4692737430167599E-2</v>
      </c>
      <c r="V1288">
        <v>8</v>
      </c>
      <c r="W1288">
        <v>0.39819004524886797</v>
      </c>
      <c r="X1288">
        <v>0.15384615384615299</v>
      </c>
      <c r="Y1288">
        <v>370</v>
      </c>
      <c r="Z1288">
        <v>22</v>
      </c>
      <c r="AA1288">
        <v>16.818181818181817</v>
      </c>
      <c r="AB1288">
        <v>0.39495798319327702</v>
      </c>
      <c r="AC1288">
        <v>0.17647058823529399</v>
      </c>
      <c r="AD1288">
        <v>187</v>
      </c>
      <c r="AE1288">
        <v>13</v>
      </c>
      <c r="AF1288">
        <v>14.384615384615385</v>
      </c>
      <c r="AG1288" s="3">
        <v>44751</v>
      </c>
    </row>
    <row r="1289" spans="1:34" hidden="1" x14ac:dyDescent="0.25">
      <c r="A1289" t="s">
        <v>19</v>
      </c>
      <c r="B1289" t="s">
        <v>28</v>
      </c>
      <c r="C1289" t="s">
        <v>152</v>
      </c>
      <c r="D1289" t="s">
        <v>50</v>
      </c>
      <c r="E1289">
        <v>680686</v>
      </c>
      <c r="F1289" t="s">
        <v>51</v>
      </c>
      <c r="G1289">
        <v>1.2626999999999999</v>
      </c>
      <c r="H1289">
        <v>3</v>
      </c>
      <c r="I1289" t="s">
        <v>159</v>
      </c>
      <c r="J1289" t="s">
        <v>50</v>
      </c>
      <c r="K1289">
        <v>656555</v>
      </c>
      <c r="M1289">
        <v>102.62</v>
      </c>
      <c r="N1289">
        <v>342</v>
      </c>
      <c r="O1289">
        <v>214</v>
      </c>
      <c r="P1289">
        <v>7.9439252336448593E-2</v>
      </c>
      <c r="Q1289">
        <v>17</v>
      </c>
      <c r="R1289">
        <v>102.26</v>
      </c>
      <c r="S1289">
        <v>248</v>
      </c>
      <c r="T1289">
        <v>157</v>
      </c>
      <c r="U1289" s="5">
        <v>7.6433121019108277E-2</v>
      </c>
      <c r="V1289">
        <v>12</v>
      </c>
      <c r="W1289">
        <v>0.32718894009216498</v>
      </c>
      <c r="X1289">
        <v>0.16129032258064499</v>
      </c>
      <c r="Y1289">
        <v>346</v>
      </c>
      <c r="Z1289">
        <v>16</v>
      </c>
      <c r="AA1289">
        <v>21.625</v>
      </c>
      <c r="AB1289">
        <v>0.31782945736434098</v>
      </c>
      <c r="AC1289">
        <v>0.116279069767441</v>
      </c>
      <c r="AD1289">
        <v>199</v>
      </c>
      <c r="AE1289">
        <v>7</v>
      </c>
      <c r="AF1289">
        <v>28.428571428571427</v>
      </c>
      <c r="AG1289" s="3">
        <v>44748</v>
      </c>
    </row>
    <row r="1290" spans="1:34" hidden="1" x14ac:dyDescent="0.25">
      <c r="A1290" t="s">
        <v>1</v>
      </c>
      <c r="B1290" t="s">
        <v>24</v>
      </c>
      <c r="C1290" t="s">
        <v>158</v>
      </c>
      <c r="D1290" t="s">
        <v>50</v>
      </c>
      <c r="E1290">
        <v>571945</v>
      </c>
      <c r="F1290" t="s">
        <v>51</v>
      </c>
      <c r="G1290">
        <v>1.0001599999999999</v>
      </c>
      <c r="H1290">
        <v>4</v>
      </c>
      <c r="I1290" t="s">
        <v>52</v>
      </c>
      <c r="J1290" t="s">
        <v>50</v>
      </c>
      <c r="K1290">
        <v>660670</v>
      </c>
      <c r="M1290">
        <v>105.98</v>
      </c>
      <c r="N1290">
        <v>219</v>
      </c>
      <c r="O1290">
        <v>137</v>
      </c>
      <c r="P1290">
        <v>5.1094890510948905E-2</v>
      </c>
      <c r="Q1290">
        <v>7</v>
      </c>
      <c r="R1290">
        <v>105.86</v>
      </c>
      <c r="S1290">
        <v>165</v>
      </c>
      <c r="T1290">
        <v>105</v>
      </c>
      <c r="U1290" s="5">
        <v>3.8095238095238099E-2</v>
      </c>
      <c r="V1290">
        <v>4</v>
      </c>
      <c r="W1290">
        <v>0.25255972696245699</v>
      </c>
      <c r="X1290">
        <v>0.109215017064846</v>
      </c>
      <c r="Y1290">
        <v>398</v>
      </c>
      <c r="Z1290">
        <v>9</v>
      </c>
      <c r="AA1290">
        <v>44.222222222222221</v>
      </c>
      <c r="AB1290">
        <v>0.24444444444444399</v>
      </c>
      <c r="AC1290">
        <v>0.14074074074074</v>
      </c>
      <c r="AD1290">
        <v>192</v>
      </c>
      <c r="AE1290">
        <v>4</v>
      </c>
      <c r="AF1290">
        <v>48</v>
      </c>
      <c r="AG1290" s="3">
        <v>44748</v>
      </c>
    </row>
    <row r="1291" spans="1:34" hidden="1" x14ac:dyDescent="0.25">
      <c r="A1291" t="s">
        <v>1</v>
      </c>
      <c r="B1291" t="s">
        <v>24</v>
      </c>
      <c r="C1291" t="s">
        <v>231</v>
      </c>
      <c r="D1291" t="s">
        <v>63</v>
      </c>
      <c r="E1291">
        <v>669461</v>
      </c>
      <c r="F1291" t="s">
        <v>51</v>
      </c>
      <c r="G1291">
        <v>1.0001599999999999</v>
      </c>
      <c r="H1291">
        <v>4</v>
      </c>
      <c r="I1291" t="s">
        <v>52</v>
      </c>
      <c r="J1291" t="s">
        <v>50</v>
      </c>
      <c r="K1291">
        <v>660670</v>
      </c>
      <c r="M1291">
        <v>105.98</v>
      </c>
      <c r="N1291">
        <v>223</v>
      </c>
      <c r="O1291">
        <v>140</v>
      </c>
      <c r="P1291">
        <v>0.05</v>
      </c>
      <c r="Q1291">
        <v>7</v>
      </c>
      <c r="R1291">
        <v>107.52</v>
      </c>
      <c r="S1291">
        <v>54</v>
      </c>
      <c r="T1291">
        <v>32</v>
      </c>
      <c r="U1291" s="5">
        <v>9.375E-2</v>
      </c>
      <c r="V1291">
        <v>3</v>
      </c>
      <c r="W1291">
        <v>0.31884057971014401</v>
      </c>
      <c r="X1291">
        <v>0.202898550724637</v>
      </c>
      <c r="Y1291">
        <v>98</v>
      </c>
      <c r="Z1291">
        <v>4</v>
      </c>
      <c r="AA1291">
        <v>24.5</v>
      </c>
      <c r="AB1291">
        <v>0.37037037037037002</v>
      </c>
      <c r="AC1291">
        <v>0.22222222222222199</v>
      </c>
      <c r="AD1291">
        <v>74</v>
      </c>
      <c r="AE1291">
        <v>4</v>
      </c>
      <c r="AF1291">
        <v>18.5</v>
      </c>
      <c r="AG1291" s="3">
        <v>44749</v>
      </c>
    </row>
    <row r="1292" spans="1:34" hidden="1" x14ac:dyDescent="0.25">
      <c r="A1292" t="s">
        <v>1</v>
      </c>
      <c r="B1292" t="s">
        <v>28</v>
      </c>
      <c r="C1292" t="s">
        <v>94</v>
      </c>
      <c r="D1292" t="s">
        <v>50</v>
      </c>
      <c r="E1292">
        <v>607200</v>
      </c>
      <c r="F1292" t="s">
        <v>61</v>
      </c>
      <c r="G1292">
        <v>1.0001599999999999</v>
      </c>
      <c r="H1292">
        <v>4</v>
      </c>
      <c r="I1292" t="s">
        <v>52</v>
      </c>
      <c r="J1292" t="s">
        <v>50</v>
      </c>
      <c r="K1292">
        <v>660670</v>
      </c>
      <c r="L1292">
        <v>3</v>
      </c>
      <c r="M1292">
        <v>105.98</v>
      </c>
      <c r="N1292">
        <v>228</v>
      </c>
      <c r="O1292">
        <v>144</v>
      </c>
      <c r="P1292">
        <v>4.8611111111111112E-2</v>
      </c>
      <c r="Q1292">
        <v>7</v>
      </c>
      <c r="R1292">
        <v>105.86</v>
      </c>
      <c r="S1292">
        <v>172</v>
      </c>
      <c r="T1292">
        <v>110</v>
      </c>
      <c r="U1292" s="5">
        <v>3.6363636363636362E-2</v>
      </c>
      <c r="V1292">
        <v>4</v>
      </c>
      <c r="W1292">
        <v>0.25416666666666599</v>
      </c>
      <c r="X1292">
        <v>0.125</v>
      </c>
      <c r="Y1292">
        <v>342</v>
      </c>
      <c r="Z1292">
        <v>9</v>
      </c>
      <c r="AA1292">
        <v>38</v>
      </c>
      <c r="AB1292">
        <v>0.19327731092436901</v>
      </c>
      <c r="AC1292">
        <v>0.10084033613445301</v>
      </c>
      <c r="AD1292">
        <v>177</v>
      </c>
      <c r="AE1292">
        <v>4</v>
      </c>
      <c r="AF1292">
        <v>44.25</v>
      </c>
      <c r="AG1292" s="3">
        <v>44750</v>
      </c>
      <c r="AH1292">
        <v>1</v>
      </c>
    </row>
    <row r="1293" spans="1:34" hidden="1" x14ac:dyDescent="0.25">
      <c r="A1293" t="s">
        <v>1</v>
      </c>
      <c r="B1293" t="s">
        <v>28</v>
      </c>
      <c r="C1293" t="s">
        <v>211</v>
      </c>
      <c r="D1293" t="s">
        <v>63</v>
      </c>
      <c r="E1293">
        <v>571578</v>
      </c>
      <c r="F1293" t="s">
        <v>61</v>
      </c>
      <c r="G1293">
        <v>1.0001599999999999</v>
      </c>
      <c r="H1293">
        <v>4</v>
      </c>
      <c r="I1293" t="s">
        <v>52</v>
      </c>
      <c r="J1293" t="s">
        <v>50</v>
      </c>
      <c r="K1293">
        <v>660670</v>
      </c>
      <c r="M1293">
        <v>105.98</v>
      </c>
      <c r="N1293">
        <v>237</v>
      </c>
      <c r="O1293">
        <v>150</v>
      </c>
      <c r="P1293">
        <v>5.3333333333333337E-2</v>
      </c>
      <c r="Q1293">
        <v>8</v>
      </c>
      <c r="R1293">
        <v>107.52</v>
      </c>
      <c r="S1293">
        <v>59</v>
      </c>
      <c r="T1293">
        <v>35</v>
      </c>
      <c r="U1293" s="5">
        <v>8.5714285714285715E-2</v>
      </c>
      <c r="V1293">
        <v>3</v>
      </c>
      <c r="W1293">
        <v>0.220496894409937</v>
      </c>
      <c r="X1293">
        <v>0.13354037267080701</v>
      </c>
      <c r="Y1293">
        <v>440</v>
      </c>
      <c r="Z1293">
        <v>15</v>
      </c>
      <c r="AA1293">
        <v>29.333333333333332</v>
      </c>
      <c r="AB1293">
        <v>0.23170731707316999</v>
      </c>
      <c r="AC1293">
        <v>0.146341463414634</v>
      </c>
      <c r="AD1293">
        <v>339</v>
      </c>
      <c r="AE1293">
        <v>12</v>
      </c>
      <c r="AF1293">
        <v>28.25</v>
      </c>
      <c r="AG1293" s="3">
        <v>44751</v>
      </c>
    </row>
    <row r="1294" spans="1:34" hidden="1" x14ac:dyDescent="0.25">
      <c r="A1294" t="s">
        <v>14</v>
      </c>
      <c r="B1294" t="s">
        <v>4</v>
      </c>
      <c r="C1294" t="s">
        <v>316</v>
      </c>
      <c r="D1294" t="s">
        <v>50</v>
      </c>
      <c r="E1294">
        <v>592716</v>
      </c>
      <c r="F1294" t="s">
        <v>51</v>
      </c>
      <c r="G1294">
        <v>1.06704</v>
      </c>
      <c r="H1294">
        <v>2</v>
      </c>
      <c r="I1294" t="s">
        <v>182</v>
      </c>
      <c r="J1294" t="s">
        <v>63</v>
      </c>
      <c r="K1294">
        <v>642133</v>
      </c>
      <c r="M1294">
        <v>103.94</v>
      </c>
      <c r="N1294">
        <v>300</v>
      </c>
      <c r="O1294">
        <v>211</v>
      </c>
      <c r="P1294">
        <v>8.0568720379146919E-2</v>
      </c>
      <c r="Q1294">
        <v>17</v>
      </c>
      <c r="R1294">
        <v>104.86</v>
      </c>
      <c r="S1294">
        <v>233</v>
      </c>
      <c r="T1294">
        <v>169</v>
      </c>
      <c r="U1294" s="5">
        <v>8.8757396449704137E-2</v>
      </c>
      <c r="V1294">
        <v>15</v>
      </c>
      <c r="W1294">
        <v>0.3125</v>
      </c>
      <c r="X1294">
        <v>0.14583333333333301</v>
      </c>
      <c r="Y1294">
        <v>65</v>
      </c>
      <c r="Z1294">
        <v>1</v>
      </c>
      <c r="AA1294">
        <v>65</v>
      </c>
      <c r="AB1294">
        <v>0.30434782608695599</v>
      </c>
      <c r="AC1294">
        <v>0.17391304347826</v>
      </c>
      <c r="AD1294">
        <v>28</v>
      </c>
      <c r="AE1294">
        <v>1</v>
      </c>
      <c r="AF1294">
        <v>28</v>
      </c>
      <c r="AG1294" s="3">
        <v>44748</v>
      </c>
    </row>
    <row r="1295" spans="1:34" hidden="1" x14ac:dyDescent="0.25">
      <c r="A1295" t="s">
        <v>14</v>
      </c>
      <c r="B1295" t="s">
        <v>20</v>
      </c>
      <c r="C1295" t="s">
        <v>252</v>
      </c>
      <c r="D1295" t="s">
        <v>50</v>
      </c>
      <c r="E1295">
        <v>664141</v>
      </c>
      <c r="F1295" t="s">
        <v>61</v>
      </c>
      <c r="G1295">
        <v>1.06704</v>
      </c>
      <c r="H1295">
        <v>2</v>
      </c>
      <c r="I1295" t="s">
        <v>182</v>
      </c>
      <c r="J1295" t="s">
        <v>63</v>
      </c>
      <c r="K1295">
        <v>642133</v>
      </c>
      <c r="M1295">
        <v>103.94</v>
      </c>
      <c r="N1295">
        <v>303</v>
      </c>
      <c r="O1295">
        <v>214</v>
      </c>
      <c r="P1295">
        <v>7.9439252336448593E-2</v>
      </c>
      <c r="Q1295">
        <v>17</v>
      </c>
      <c r="R1295">
        <v>104.86</v>
      </c>
      <c r="S1295">
        <v>235</v>
      </c>
      <c r="T1295">
        <v>171</v>
      </c>
      <c r="U1295" s="5">
        <v>8.771929824561403E-2</v>
      </c>
      <c r="V1295">
        <v>15</v>
      </c>
      <c r="W1295">
        <v>0.25396825396825301</v>
      </c>
      <c r="X1295">
        <v>0.123015873015873</v>
      </c>
      <c r="Y1295">
        <v>372</v>
      </c>
      <c r="Z1295">
        <v>9</v>
      </c>
      <c r="AA1295">
        <v>41.333333333333336</v>
      </c>
      <c r="AB1295">
        <v>0.31666666666666599</v>
      </c>
      <c r="AC1295">
        <v>0.141666666666666</v>
      </c>
      <c r="AD1295">
        <v>184</v>
      </c>
      <c r="AE1295">
        <v>5</v>
      </c>
      <c r="AF1295">
        <v>36.799999999999997</v>
      </c>
      <c r="AG1295" s="3">
        <v>44750</v>
      </c>
    </row>
    <row r="1296" spans="1:34" hidden="1" x14ac:dyDescent="0.25">
      <c r="A1296" t="s">
        <v>14</v>
      </c>
      <c r="B1296" t="s">
        <v>20</v>
      </c>
      <c r="C1296" t="s">
        <v>391</v>
      </c>
      <c r="D1296" t="s">
        <v>50</v>
      </c>
      <c r="E1296">
        <v>605507</v>
      </c>
      <c r="F1296" t="s">
        <v>61</v>
      </c>
      <c r="G1296">
        <v>1.06704</v>
      </c>
      <c r="H1296">
        <v>2</v>
      </c>
      <c r="I1296" t="s">
        <v>182</v>
      </c>
      <c r="J1296" t="s">
        <v>63</v>
      </c>
      <c r="K1296">
        <v>642133</v>
      </c>
      <c r="M1296">
        <v>103.94</v>
      </c>
      <c r="N1296">
        <v>312</v>
      </c>
      <c r="O1296">
        <v>222</v>
      </c>
      <c r="P1296">
        <v>7.6576576576576572E-2</v>
      </c>
      <c r="Q1296">
        <v>17</v>
      </c>
      <c r="R1296">
        <v>104.86</v>
      </c>
      <c r="S1296">
        <v>244</v>
      </c>
      <c r="T1296">
        <v>179</v>
      </c>
      <c r="U1296" s="5">
        <v>8.3798882681564241E-2</v>
      </c>
      <c r="V1296">
        <v>15</v>
      </c>
      <c r="W1296">
        <v>0.201970443349753</v>
      </c>
      <c r="X1296">
        <v>0.123152709359605</v>
      </c>
      <c r="Y1296">
        <v>278</v>
      </c>
      <c r="Z1296">
        <v>13</v>
      </c>
      <c r="AA1296">
        <v>21.384615384615383</v>
      </c>
      <c r="AB1296">
        <v>0.19191919191919099</v>
      </c>
      <c r="AC1296">
        <v>0.10101010101010099</v>
      </c>
      <c r="AD1296">
        <v>140</v>
      </c>
      <c r="AE1296">
        <v>5</v>
      </c>
      <c r="AF1296">
        <v>28</v>
      </c>
      <c r="AG1296" s="3">
        <v>44751</v>
      </c>
    </row>
    <row r="1297" spans="1:34" hidden="1" x14ac:dyDescent="0.25">
      <c r="A1297" t="s">
        <v>15</v>
      </c>
      <c r="B1297" t="s">
        <v>26</v>
      </c>
      <c r="C1297" t="s">
        <v>285</v>
      </c>
      <c r="D1297" t="s">
        <v>50</v>
      </c>
      <c r="E1297">
        <v>592351</v>
      </c>
      <c r="F1297" t="s">
        <v>61</v>
      </c>
      <c r="G1297">
        <v>0.94175999999999993</v>
      </c>
      <c r="H1297">
        <v>5</v>
      </c>
      <c r="I1297" t="s">
        <v>372</v>
      </c>
      <c r="J1297" t="s">
        <v>50</v>
      </c>
      <c r="K1297">
        <v>680777</v>
      </c>
      <c r="L1297">
        <v>6.3</v>
      </c>
      <c r="M1297">
        <v>102.88</v>
      </c>
      <c r="N1297">
        <v>198</v>
      </c>
      <c r="O1297">
        <v>123</v>
      </c>
      <c r="P1297">
        <v>4.065040650406504E-2</v>
      </c>
      <c r="Q1297">
        <v>5</v>
      </c>
      <c r="R1297">
        <v>102.06</v>
      </c>
      <c r="S1297">
        <v>140</v>
      </c>
      <c r="T1297">
        <v>84</v>
      </c>
      <c r="U1297" s="5">
        <v>3.5714285714285712E-2</v>
      </c>
      <c r="V1297">
        <v>3</v>
      </c>
      <c r="W1297">
        <v>0.24390243902438999</v>
      </c>
      <c r="X1297">
        <v>0.107317073170731</v>
      </c>
      <c r="Y1297">
        <v>317</v>
      </c>
      <c r="Z1297">
        <v>8</v>
      </c>
      <c r="AA1297">
        <v>39.625</v>
      </c>
      <c r="AB1297">
        <v>0.22935779816513699</v>
      </c>
      <c r="AC1297">
        <v>0.10091743119266</v>
      </c>
      <c r="AD1297">
        <v>169</v>
      </c>
      <c r="AE1297">
        <v>5</v>
      </c>
      <c r="AF1297">
        <v>33.799999999999997</v>
      </c>
      <c r="AG1297" s="3">
        <v>44750</v>
      </c>
      <c r="AH1297">
        <v>1</v>
      </c>
    </row>
    <row r="1298" spans="1:34" hidden="1" x14ac:dyDescent="0.25">
      <c r="A1298" t="s">
        <v>2</v>
      </c>
      <c r="B1298" t="s">
        <v>26</v>
      </c>
      <c r="C1298" t="s">
        <v>155</v>
      </c>
      <c r="D1298" t="s">
        <v>50</v>
      </c>
      <c r="E1298">
        <v>657248</v>
      </c>
      <c r="F1298" t="s">
        <v>51</v>
      </c>
      <c r="G1298">
        <v>1.1796</v>
      </c>
      <c r="H1298">
        <v>8</v>
      </c>
      <c r="I1298" t="s">
        <v>199</v>
      </c>
      <c r="J1298" t="s">
        <v>50</v>
      </c>
      <c r="K1298">
        <v>663624</v>
      </c>
      <c r="M1298">
        <v>104.6</v>
      </c>
      <c r="N1298">
        <v>292</v>
      </c>
      <c r="O1298">
        <v>203</v>
      </c>
      <c r="P1298">
        <v>6.8965517241379309E-2</v>
      </c>
      <c r="Q1298">
        <v>14</v>
      </c>
      <c r="R1298">
        <v>104.44</v>
      </c>
      <c r="S1298">
        <v>219</v>
      </c>
      <c r="T1298">
        <v>148</v>
      </c>
      <c r="U1298" s="5">
        <v>7.4324324324324328E-2</v>
      </c>
      <c r="V1298">
        <v>11</v>
      </c>
      <c r="W1298">
        <v>0.23529411764705799</v>
      </c>
      <c r="X1298">
        <v>0.11764705882352899</v>
      </c>
      <c r="Y1298">
        <v>205</v>
      </c>
      <c r="Z1298">
        <v>6</v>
      </c>
      <c r="AA1298">
        <v>34.166666666666664</v>
      </c>
      <c r="AB1298">
        <v>0.202898550724637</v>
      </c>
      <c r="AC1298">
        <v>0.101449275362318</v>
      </c>
      <c r="AD1298">
        <v>101</v>
      </c>
      <c r="AE1298">
        <v>3</v>
      </c>
      <c r="AF1298">
        <v>33.666666666666664</v>
      </c>
      <c r="AG1298" s="3">
        <v>44748</v>
      </c>
    </row>
    <row r="1299" spans="1:34" hidden="1" x14ac:dyDescent="0.25">
      <c r="A1299" t="s">
        <v>2</v>
      </c>
      <c r="B1299" t="s">
        <v>11</v>
      </c>
      <c r="C1299" t="s">
        <v>339</v>
      </c>
      <c r="D1299" t="s">
        <v>63</v>
      </c>
      <c r="E1299">
        <v>672282</v>
      </c>
      <c r="F1299" t="s">
        <v>51</v>
      </c>
      <c r="G1299">
        <v>1.3475999999999999</v>
      </c>
      <c r="H1299">
        <v>8</v>
      </c>
      <c r="I1299" t="s">
        <v>199</v>
      </c>
      <c r="J1299" t="s">
        <v>50</v>
      </c>
      <c r="K1299">
        <v>663624</v>
      </c>
      <c r="M1299">
        <v>104.6</v>
      </c>
      <c r="N1299">
        <v>296</v>
      </c>
      <c r="O1299">
        <v>205</v>
      </c>
      <c r="P1299">
        <v>6.8292682926829273E-2</v>
      </c>
      <c r="Q1299">
        <v>14</v>
      </c>
      <c r="R1299">
        <v>105.84</v>
      </c>
      <c r="S1299">
        <v>73</v>
      </c>
      <c r="T1299">
        <v>55</v>
      </c>
      <c r="U1299" s="5">
        <v>5.4545454545454543E-2</v>
      </c>
      <c r="V1299">
        <v>3</v>
      </c>
      <c r="W1299">
        <v>0.31547619047619002</v>
      </c>
      <c r="X1299">
        <v>0.17857142857142799</v>
      </c>
      <c r="Y1299">
        <v>237</v>
      </c>
      <c r="Z1299">
        <v>11</v>
      </c>
      <c r="AA1299">
        <v>21.545454545454547</v>
      </c>
      <c r="AB1299">
        <v>0.32</v>
      </c>
      <c r="AC1299">
        <v>0.17599999999999999</v>
      </c>
      <c r="AD1299">
        <v>181</v>
      </c>
      <c r="AE1299">
        <v>8</v>
      </c>
      <c r="AF1299">
        <v>22.625</v>
      </c>
      <c r="AG1299" s="3">
        <v>44750</v>
      </c>
    </row>
    <row r="1300" spans="1:34" hidden="1" x14ac:dyDescent="0.25">
      <c r="A1300" t="s">
        <v>2</v>
      </c>
      <c r="B1300" t="s">
        <v>11</v>
      </c>
      <c r="C1300" t="s">
        <v>130</v>
      </c>
      <c r="D1300" t="s">
        <v>63</v>
      </c>
      <c r="E1300">
        <v>663776</v>
      </c>
      <c r="F1300" t="s">
        <v>51</v>
      </c>
      <c r="G1300">
        <v>1.2635999999999998</v>
      </c>
      <c r="H1300">
        <v>8</v>
      </c>
      <c r="I1300" t="s">
        <v>199</v>
      </c>
      <c r="J1300" t="s">
        <v>50</v>
      </c>
      <c r="K1300">
        <v>663624</v>
      </c>
      <c r="M1300">
        <v>104.6</v>
      </c>
      <c r="N1300">
        <v>304</v>
      </c>
      <c r="O1300">
        <v>210</v>
      </c>
      <c r="P1300">
        <v>6.6666666666666666E-2</v>
      </c>
      <c r="Q1300">
        <v>14</v>
      </c>
      <c r="R1300">
        <v>105.84</v>
      </c>
      <c r="S1300">
        <v>79</v>
      </c>
      <c r="T1300">
        <v>58</v>
      </c>
      <c r="U1300" s="5">
        <v>5.1724137931034482E-2</v>
      </c>
      <c r="V1300">
        <v>3</v>
      </c>
      <c r="W1300">
        <v>0.23720930232558099</v>
      </c>
      <c r="X1300">
        <v>0.111627906976744</v>
      </c>
      <c r="Y1300">
        <v>336</v>
      </c>
      <c r="Z1300">
        <v>4</v>
      </c>
      <c r="AA1300">
        <v>84</v>
      </c>
      <c r="AB1300">
        <v>0.214285714285714</v>
      </c>
      <c r="AC1300">
        <v>0.113095238095238</v>
      </c>
      <c r="AD1300">
        <v>264</v>
      </c>
      <c r="AE1300">
        <v>4</v>
      </c>
      <c r="AF1300">
        <v>66</v>
      </c>
      <c r="AG1300" s="3">
        <v>44751</v>
      </c>
    </row>
    <row r="1301" spans="1:34" hidden="1" x14ac:dyDescent="0.25">
      <c r="A1301" t="s">
        <v>11</v>
      </c>
      <c r="B1301" t="s">
        <v>2</v>
      </c>
      <c r="C1301" t="s">
        <v>141</v>
      </c>
      <c r="D1301" t="s">
        <v>50</v>
      </c>
      <c r="E1301">
        <v>543475</v>
      </c>
      <c r="F1301" t="s">
        <v>61</v>
      </c>
      <c r="G1301">
        <v>1.0545</v>
      </c>
      <c r="H1301">
        <v>2</v>
      </c>
      <c r="I1301" t="s">
        <v>138</v>
      </c>
      <c r="J1301" t="s">
        <v>63</v>
      </c>
      <c r="K1301">
        <v>660271</v>
      </c>
      <c r="M1301">
        <v>105.76</v>
      </c>
      <c r="N1301">
        <v>337</v>
      </c>
      <c r="O1301">
        <v>221</v>
      </c>
      <c r="P1301">
        <v>8.1447963800904979E-2</v>
      </c>
      <c r="Q1301">
        <v>18</v>
      </c>
      <c r="R1301">
        <v>106.4</v>
      </c>
      <c r="S1301">
        <v>216</v>
      </c>
      <c r="T1301">
        <v>145</v>
      </c>
      <c r="U1301" s="5">
        <v>0.10344827586206896</v>
      </c>
      <c r="V1301">
        <v>15</v>
      </c>
      <c r="W1301">
        <v>0.23972602739726001</v>
      </c>
      <c r="X1301">
        <v>0.133561643835616</v>
      </c>
      <c r="Y1301">
        <v>403</v>
      </c>
      <c r="Z1301">
        <v>12</v>
      </c>
      <c r="AA1301">
        <v>33.583333333333336</v>
      </c>
      <c r="AB1301">
        <v>0.28099173553718998</v>
      </c>
      <c r="AC1301">
        <v>0.19834710743801601</v>
      </c>
      <c r="AD1301">
        <v>174</v>
      </c>
      <c r="AE1301">
        <v>8</v>
      </c>
      <c r="AF1301">
        <v>21.75</v>
      </c>
      <c r="AG1301" s="3">
        <v>44749</v>
      </c>
    </row>
    <row r="1302" spans="1:34" hidden="1" x14ac:dyDescent="0.25">
      <c r="A1302" t="s">
        <v>11</v>
      </c>
      <c r="B1302" t="s">
        <v>2</v>
      </c>
      <c r="C1302" t="s">
        <v>96</v>
      </c>
      <c r="D1302" t="s">
        <v>50</v>
      </c>
      <c r="E1302">
        <v>669330</v>
      </c>
      <c r="F1302" t="s">
        <v>51</v>
      </c>
      <c r="G1302">
        <v>1.2465300000000001</v>
      </c>
      <c r="H1302">
        <v>2</v>
      </c>
      <c r="I1302" t="s">
        <v>138</v>
      </c>
      <c r="J1302" t="s">
        <v>63</v>
      </c>
      <c r="K1302">
        <v>660271</v>
      </c>
      <c r="L1302">
        <v>2.85</v>
      </c>
      <c r="M1302">
        <v>105.76</v>
      </c>
      <c r="N1302">
        <v>341</v>
      </c>
      <c r="O1302">
        <v>223</v>
      </c>
      <c r="P1302">
        <v>8.0717488789237665E-2</v>
      </c>
      <c r="Q1302">
        <v>18</v>
      </c>
      <c r="R1302">
        <v>106.4</v>
      </c>
      <c r="S1302">
        <v>219</v>
      </c>
      <c r="T1302">
        <v>147</v>
      </c>
      <c r="U1302" s="5">
        <v>0.10204081632653061</v>
      </c>
      <c r="V1302">
        <v>15</v>
      </c>
      <c r="W1302">
        <v>0.28571428571428498</v>
      </c>
      <c r="X1302">
        <v>0.138528138528138</v>
      </c>
      <c r="Y1302">
        <v>300</v>
      </c>
      <c r="Z1302">
        <v>9</v>
      </c>
      <c r="AA1302">
        <v>33.333333333333336</v>
      </c>
      <c r="AB1302">
        <v>0.247524752475247</v>
      </c>
      <c r="AC1302">
        <v>0.12871287128712799</v>
      </c>
      <c r="AD1302">
        <v>134</v>
      </c>
      <c r="AE1302">
        <v>4</v>
      </c>
      <c r="AF1302">
        <v>33.5</v>
      </c>
      <c r="AG1302" s="3">
        <v>44750</v>
      </c>
      <c r="AH1302">
        <v>1</v>
      </c>
    </row>
    <row r="1303" spans="1:34" hidden="1" x14ac:dyDescent="0.25">
      <c r="A1303" t="s">
        <v>11</v>
      </c>
      <c r="B1303" t="s">
        <v>2</v>
      </c>
      <c r="C1303" t="s">
        <v>96</v>
      </c>
      <c r="D1303" t="s">
        <v>50</v>
      </c>
      <c r="E1303">
        <v>669330</v>
      </c>
      <c r="F1303" t="s">
        <v>51</v>
      </c>
      <c r="G1303">
        <v>1.3475999999999999</v>
      </c>
      <c r="H1303">
        <v>5</v>
      </c>
      <c r="I1303" t="s">
        <v>136</v>
      </c>
      <c r="J1303" t="s">
        <v>50</v>
      </c>
      <c r="K1303">
        <v>621493</v>
      </c>
      <c r="M1303">
        <v>101.4</v>
      </c>
      <c r="N1303">
        <v>253</v>
      </c>
      <c r="O1303">
        <v>160</v>
      </c>
      <c r="P1303">
        <v>7.4999999999999997E-2</v>
      </c>
      <c r="Q1303">
        <v>12</v>
      </c>
      <c r="R1303">
        <v>102.18</v>
      </c>
      <c r="S1303">
        <v>186</v>
      </c>
      <c r="T1303">
        <v>117</v>
      </c>
      <c r="U1303" s="5">
        <v>7.6923076923076927E-2</v>
      </c>
      <c r="V1303">
        <v>9</v>
      </c>
      <c r="W1303">
        <v>0.28571428571428498</v>
      </c>
      <c r="X1303">
        <v>0.138528138528138</v>
      </c>
      <c r="Y1303">
        <v>300</v>
      </c>
      <c r="Z1303">
        <v>9</v>
      </c>
      <c r="AA1303">
        <v>33.333333333333336</v>
      </c>
      <c r="AB1303">
        <v>0.31538461538461499</v>
      </c>
      <c r="AC1303">
        <v>0.146153846153846</v>
      </c>
      <c r="AD1303">
        <v>166</v>
      </c>
      <c r="AE1303">
        <v>5</v>
      </c>
      <c r="AF1303">
        <v>33.200000000000003</v>
      </c>
      <c r="AG1303" s="3">
        <v>44750</v>
      </c>
    </row>
    <row r="1304" spans="1:34" hidden="1" x14ac:dyDescent="0.25">
      <c r="A1304" t="s">
        <v>27</v>
      </c>
      <c r="B1304" t="s">
        <v>22</v>
      </c>
      <c r="C1304" t="s">
        <v>157</v>
      </c>
      <c r="D1304" t="s">
        <v>63</v>
      </c>
      <c r="E1304">
        <v>594835</v>
      </c>
      <c r="F1304" t="s">
        <v>61</v>
      </c>
      <c r="G1304">
        <v>1.04</v>
      </c>
      <c r="H1304">
        <v>5</v>
      </c>
      <c r="I1304" t="s">
        <v>168</v>
      </c>
      <c r="J1304" t="s">
        <v>50</v>
      </c>
      <c r="K1304">
        <v>606192</v>
      </c>
      <c r="M1304">
        <v>104.3</v>
      </c>
      <c r="N1304">
        <v>241</v>
      </c>
      <c r="O1304">
        <v>157</v>
      </c>
      <c r="P1304">
        <v>5.7324840764331211E-2</v>
      </c>
      <c r="Q1304">
        <v>9</v>
      </c>
      <c r="R1304">
        <v>105.5</v>
      </c>
      <c r="S1304">
        <v>41</v>
      </c>
      <c r="T1304">
        <v>29</v>
      </c>
      <c r="U1304" s="5">
        <v>0.10344827586206896</v>
      </c>
      <c r="V1304">
        <v>3</v>
      </c>
      <c r="W1304">
        <v>0.25255972696245699</v>
      </c>
      <c r="X1304">
        <v>0.105802047781569</v>
      </c>
      <c r="Y1304">
        <v>375</v>
      </c>
      <c r="Z1304">
        <v>14</v>
      </c>
      <c r="AA1304">
        <v>26.785714285714285</v>
      </c>
      <c r="AB1304">
        <v>0.26890756302521002</v>
      </c>
      <c r="AC1304">
        <v>0.105042016806722</v>
      </c>
      <c r="AD1304">
        <v>301</v>
      </c>
      <c r="AE1304">
        <v>11</v>
      </c>
      <c r="AF1304">
        <v>27.363636363636363</v>
      </c>
      <c r="AG1304" s="3">
        <v>44749</v>
      </c>
    </row>
    <row r="1305" spans="1:34" hidden="1" x14ac:dyDescent="0.25">
      <c r="A1305" t="s">
        <v>27</v>
      </c>
      <c r="B1305" t="s">
        <v>22</v>
      </c>
      <c r="C1305" t="s">
        <v>142</v>
      </c>
      <c r="D1305" t="s">
        <v>50</v>
      </c>
      <c r="E1305">
        <v>669923</v>
      </c>
      <c r="F1305" t="s">
        <v>51</v>
      </c>
      <c r="G1305">
        <v>1.04</v>
      </c>
      <c r="H1305">
        <v>5</v>
      </c>
      <c r="I1305" t="s">
        <v>168</v>
      </c>
      <c r="J1305" t="s">
        <v>50</v>
      </c>
      <c r="K1305">
        <v>606192</v>
      </c>
      <c r="M1305">
        <v>104.3</v>
      </c>
      <c r="N1305">
        <v>245</v>
      </c>
      <c r="O1305">
        <v>160</v>
      </c>
      <c r="P1305">
        <v>5.6250000000000001E-2</v>
      </c>
      <c r="Q1305">
        <v>9</v>
      </c>
      <c r="R1305">
        <v>103.72</v>
      </c>
      <c r="S1305">
        <v>201</v>
      </c>
      <c r="T1305">
        <v>128</v>
      </c>
      <c r="U1305" s="5">
        <v>4.6875E-2</v>
      </c>
      <c r="V1305">
        <v>6</v>
      </c>
      <c r="W1305">
        <v>0.29670329670329598</v>
      </c>
      <c r="X1305">
        <v>0.164835164835164</v>
      </c>
      <c r="Y1305">
        <v>250</v>
      </c>
      <c r="Z1305">
        <v>12</v>
      </c>
      <c r="AA1305">
        <v>20.833333333333332</v>
      </c>
      <c r="AB1305">
        <v>0.30232558139534799</v>
      </c>
      <c r="AC1305">
        <v>0.17441860465116199</v>
      </c>
      <c r="AD1305">
        <v>118</v>
      </c>
      <c r="AE1305">
        <v>8</v>
      </c>
      <c r="AF1305">
        <v>14.75</v>
      </c>
      <c r="AG1305" s="3">
        <v>44750</v>
      </c>
    </row>
    <row r="1306" spans="1:34" hidden="1" x14ac:dyDescent="0.25">
      <c r="A1306" t="s">
        <v>27</v>
      </c>
      <c r="B1306" t="s">
        <v>22</v>
      </c>
      <c r="C1306" t="s">
        <v>103</v>
      </c>
      <c r="D1306" t="s">
        <v>63</v>
      </c>
      <c r="E1306">
        <v>592662</v>
      </c>
      <c r="F1306" t="s">
        <v>51</v>
      </c>
      <c r="G1306">
        <v>1.04</v>
      </c>
      <c r="H1306">
        <v>5</v>
      </c>
      <c r="I1306" t="s">
        <v>168</v>
      </c>
      <c r="J1306" t="s">
        <v>50</v>
      </c>
      <c r="K1306">
        <v>606192</v>
      </c>
      <c r="M1306">
        <v>104.3</v>
      </c>
      <c r="N1306">
        <v>254</v>
      </c>
      <c r="O1306">
        <v>166</v>
      </c>
      <c r="P1306">
        <v>5.4216867469879519E-2</v>
      </c>
      <c r="Q1306">
        <v>9</v>
      </c>
      <c r="R1306">
        <v>105.5</v>
      </c>
      <c r="S1306">
        <v>46</v>
      </c>
      <c r="T1306">
        <v>33</v>
      </c>
      <c r="U1306" s="5">
        <v>9.0909090909090912E-2</v>
      </c>
      <c r="V1306">
        <v>3</v>
      </c>
      <c r="W1306">
        <v>0.28315412186379901</v>
      </c>
      <c r="X1306">
        <v>0.13978494623655899</v>
      </c>
      <c r="Y1306">
        <v>445</v>
      </c>
      <c r="Z1306">
        <v>16</v>
      </c>
      <c r="AA1306">
        <v>27.8125</v>
      </c>
      <c r="AB1306">
        <v>0.27659574468085102</v>
      </c>
      <c r="AC1306">
        <v>0.131914893617021</v>
      </c>
      <c r="AD1306">
        <v>374</v>
      </c>
      <c r="AE1306">
        <v>13</v>
      </c>
      <c r="AF1306">
        <v>28.76923076923077</v>
      </c>
      <c r="AG1306" s="3">
        <v>44751</v>
      </c>
    </row>
    <row r="1307" spans="1:34" hidden="1" x14ac:dyDescent="0.25">
      <c r="A1307" t="s">
        <v>6</v>
      </c>
      <c r="B1307" t="s">
        <v>20</v>
      </c>
      <c r="C1307" t="s">
        <v>303</v>
      </c>
      <c r="D1307" t="s">
        <v>50</v>
      </c>
      <c r="E1307">
        <v>672710</v>
      </c>
      <c r="F1307" t="s">
        <v>51</v>
      </c>
      <c r="G1307">
        <v>1.3012999999999999</v>
      </c>
      <c r="H1307">
        <v>4</v>
      </c>
      <c r="I1307" t="s">
        <v>90</v>
      </c>
      <c r="J1307" t="s">
        <v>50</v>
      </c>
      <c r="K1307">
        <v>502054</v>
      </c>
      <c r="M1307">
        <v>104.38</v>
      </c>
      <c r="N1307">
        <v>306</v>
      </c>
      <c r="O1307">
        <v>193</v>
      </c>
      <c r="P1307">
        <v>5.6994818652849742E-2</v>
      </c>
      <c r="Q1307">
        <v>11</v>
      </c>
      <c r="R1307">
        <v>103.22</v>
      </c>
      <c r="S1307">
        <v>222</v>
      </c>
      <c r="T1307">
        <v>137</v>
      </c>
      <c r="U1307" s="5">
        <v>5.1094890510948905E-2</v>
      </c>
      <c r="V1307">
        <v>7</v>
      </c>
      <c r="W1307">
        <v>0.27131782945736399</v>
      </c>
      <c r="X1307">
        <v>0.170542635658914</v>
      </c>
      <c r="Y1307">
        <v>195</v>
      </c>
      <c r="Z1307">
        <v>8</v>
      </c>
      <c r="AA1307">
        <v>24.375</v>
      </c>
      <c r="AB1307">
        <v>0.30158730158730102</v>
      </c>
      <c r="AC1307">
        <v>0.19047619047618999</v>
      </c>
      <c r="AD1307">
        <v>100</v>
      </c>
      <c r="AE1307">
        <v>5</v>
      </c>
      <c r="AF1307">
        <v>20</v>
      </c>
      <c r="AG1307" s="3">
        <v>44749</v>
      </c>
    </row>
    <row r="1308" spans="1:34" hidden="1" x14ac:dyDescent="0.25">
      <c r="A1308" t="s">
        <v>6</v>
      </c>
      <c r="B1308" t="s">
        <v>25</v>
      </c>
      <c r="C1308" t="s">
        <v>396</v>
      </c>
      <c r="D1308" t="s">
        <v>50</v>
      </c>
      <c r="E1308">
        <v>656876</v>
      </c>
      <c r="F1308" t="s">
        <v>61</v>
      </c>
      <c r="G1308">
        <v>1.3012999999999999</v>
      </c>
      <c r="H1308">
        <v>4</v>
      </c>
      <c r="I1308" t="s">
        <v>90</v>
      </c>
      <c r="J1308" t="s">
        <v>50</v>
      </c>
      <c r="K1308">
        <v>502054</v>
      </c>
      <c r="M1308">
        <v>104.38</v>
      </c>
      <c r="N1308">
        <v>323</v>
      </c>
      <c r="O1308">
        <v>203</v>
      </c>
      <c r="P1308">
        <v>5.4187192118226604E-2</v>
      </c>
      <c r="Q1308">
        <v>11</v>
      </c>
      <c r="R1308">
        <v>103.22</v>
      </c>
      <c r="S1308">
        <v>234</v>
      </c>
      <c r="T1308">
        <v>145</v>
      </c>
      <c r="U1308" s="5">
        <v>4.8275862068965517E-2</v>
      </c>
      <c r="V1308">
        <v>7</v>
      </c>
      <c r="W1308">
        <v>0.218274111675126</v>
      </c>
      <c r="X1308">
        <v>0.13705583756345099</v>
      </c>
      <c r="Y1308">
        <v>275</v>
      </c>
      <c r="Z1308">
        <v>7</v>
      </c>
      <c r="AA1308">
        <v>39.285714285714285</v>
      </c>
      <c r="AB1308">
        <v>0.25</v>
      </c>
      <c r="AC1308">
        <v>0.160714285714285</v>
      </c>
      <c r="AD1308">
        <v>157</v>
      </c>
      <c r="AE1308">
        <v>6</v>
      </c>
      <c r="AF1308">
        <v>26.166666666666668</v>
      </c>
      <c r="AG1308" s="3">
        <v>44751</v>
      </c>
    </row>
    <row r="1309" spans="1:34" hidden="1" x14ac:dyDescent="0.25">
      <c r="A1309" t="s">
        <v>12</v>
      </c>
      <c r="B1309" t="s">
        <v>8</v>
      </c>
      <c r="C1309" t="s">
        <v>428</v>
      </c>
      <c r="D1309" t="s">
        <v>50</v>
      </c>
      <c r="E1309">
        <v>570632</v>
      </c>
      <c r="F1309" t="s">
        <v>51</v>
      </c>
      <c r="G1309">
        <v>1.2971999999999999</v>
      </c>
      <c r="H1309">
        <v>9</v>
      </c>
      <c r="I1309" t="s">
        <v>93</v>
      </c>
      <c r="J1309" t="s">
        <v>50</v>
      </c>
      <c r="K1309">
        <v>607208</v>
      </c>
      <c r="M1309">
        <v>102.54</v>
      </c>
      <c r="N1309">
        <v>352</v>
      </c>
      <c r="O1309">
        <v>254</v>
      </c>
      <c r="P1309">
        <v>4.3307086614173228E-2</v>
      </c>
      <c r="Q1309">
        <v>11</v>
      </c>
      <c r="R1309">
        <v>102.44</v>
      </c>
      <c r="S1309">
        <v>252</v>
      </c>
      <c r="T1309">
        <v>183</v>
      </c>
      <c r="U1309" s="5">
        <v>4.3715846994535519E-2</v>
      </c>
      <c r="V1309">
        <v>8</v>
      </c>
      <c r="W1309">
        <v>0.28571428571428498</v>
      </c>
      <c r="X1309">
        <v>0.214285714285714</v>
      </c>
      <c r="Y1309">
        <v>36</v>
      </c>
      <c r="Z1309">
        <v>1</v>
      </c>
      <c r="AA1309">
        <v>36</v>
      </c>
      <c r="AB1309">
        <v>0.375</v>
      </c>
      <c r="AC1309">
        <v>0.25</v>
      </c>
      <c r="AD1309">
        <v>22</v>
      </c>
      <c r="AE1309">
        <v>0</v>
      </c>
      <c r="AF1309">
        <v>0</v>
      </c>
      <c r="AG1309" s="3">
        <v>44748</v>
      </c>
    </row>
    <row r="1310" spans="1:34" hidden="1" x14ac:dyDescent="0.25">
      <c r="A1310" t="s">
        <v>12</v>
      </c>
      <c r="B1310" t="s">
        <v>4</v>
      </c>
      <c r="C1310" t="s">
        <v>282</v>
      </c>
      <c r="D1310" t="s">
        <v>50</v>
      </c>
      <c r="E1310">
        <v>624522</v>
      </c>
      <c r="F1310" t="s">
        <v>61</v>
      </c>
      <c r="G1310">
        <v>1.2971999999999999</v>
      </c>
      <c r="H1310">
        <v>9</v>
      </c>
      <c r="I1310" t="s">
        <v>93</v>
      </c>
      <c r="J1310" t="s">
        <v>50</v>
      </c>
      <c r="K1310">
        <v>607208</v>
      </c>
      <c r="M1310">
        <v>102.54</v>
      </c>
      <c r="N1310">
        <v>360</v>
      </c>
      <c r="O1310">
        <v>260</v>
      </c>
      <c r="P1310">
        <v>4.230769230769231E-2</v>
      </c>
      <c r="Q1310">
        <v>11</v>
      </c>
      <c r="R1310">
        <v>102.44</v>
      </c>
      <c r="S1310">
        <v>260</v>
      </c>
      <c r="T1310">
        <v>189</v>
      </c>
      <c r="U1310" s="5">
        <v>4.2328042328042326E-2</v>
      </c>
      <c r="V1310">
        <v>8</v>
      </c>
      <c r="W1310">
        <v>0.28282828282828198</v>
      </c>
      <c r="X1310">
        <v>0.15656565656565599</v>
      </c>
      <c r="Y1310">
        <v>294</v>
      </c>
      <c r="Z1310">
        <v>7</v>
      </c>
      <c r="AA1310">
        <v>42</v>
      </c>
      <c r="AB1310">
        <v>0.28333333333333299</v>
      </c>
      <c r="AC1310">
        <v>0.15</v>
      </c>
      <c r="AD1310">
        <v>169</v>
      </c>
      <c r="AE1310">
        <v>6</v>
      </c>
      <c r="AF1310">
        <v>28.166666666666668</v>
      </c>
      <c r="AG1310" s="3">
        <v>44750</v>
      </c>
    </row>
    <row r="1311" spans="1:34" hidden="1" x14ac:dyDescent="0.25">
      <c r="A1311" t="s">
        <v>12</v>
      </c>
      <c r="B1311" t="s">
        <v>4</v>
      </c>
      <c r="C1311" t="s">
        <v>417</v>
      </c>
      <c r="D1311" t="s">
        <v>50</v>
      </c>
      <c r="E1311">
        <v>573186</v>
      </c>
      <c r="F1311" t="s">
        <v>61</v>
      </c>
      <c r="G1311">
        <v>1.2971999999999999</v>
      </c>
      <c r="H1311">
        <v>9</v>
      </c>
      <c r="I1311" t="s">
        <v>93</v>
      </c>
      <c r="J1311" t="s">
        <v>50</v>
      </c>
      <c r="K1311">
        <v>607208</v>
      </c>
      <c r="M1311">
        <v>102.54</v>
      </c>
      <c r="N1311">
        <v>369</v>
      </c>
      <c r="O1311">
        <v>267</v>
      </c>
      <c r="P1311">
        <v>4.1198501872659173E-2</v>
      </c>
      <c r="Q1311">
        <v>11</v>
      </c>
      <c r="R1311">
        <v>102.44</v>
      </c>
      <c r="S1311">
        <v>269</v>
      </c>
      <c r="T1311">
        <v>196</v>
      </c>
      <c r="U1311" s="5">
        <v>4.0816326530612242E-2</v>
      </c>
      <c r="V1311">
        <v>8</v>
      </c>
      <c r="W1311">
        <v>0.20394736842105199</v>
      </c>
      <c r="X1311">
        <v>9.8684210526315694E-2</v>
      </c>
      <c r="Y1311">
        <v>214</v>
      </c>
      <c r="Z1311">
        <v>8</v>
      </c>
      <c r="AA1311">
        <v>26.75</v>
      </c>
      <c r="AB1311">
        <v>0.232876712328767</v>
      </c>
      <c r="AC1311">
        <v>0.123287671232876</v>
      </c>
      <c r="AD1311">
        <v>100</v>
      </c>
      <c r="AE1311">
        <v>4</v>
      </c>
      <c r="AF1311">
        <v>25</v>
      </c>
      <c r="AG1311" s="3">
        <v>44751</v>
      </c>
    </row>
    <row r="1312" spans="1:34" hidden="1" x14ac:dyDescent="0.25">
      <c r="A1312" t="s">
        <v>15</v>
      </c>
      <c r="B1312" t="s">
        <v>5</v>
      </c>
      <c r="C1312" t="s">
        <v>430</v>
      </c>
      <c r="D1312" t="s">
        <v>50</v>
      </c>
      <c r="E1312">
        <v>458681</v>
      </c>
      <c r="F1312" t="s">
        <v>61</v>
      </c>
      <c r="G1312">
        <v>1.1258499999999998</v>
      </c>
      <c r="H1312">
        <v>4</v>
      </c>
      <c r="I1312" t="s">
        <v>335</v>
      </c>
      <c r="J1312" t="s">
        <v>63</v>
      </c>
      <c r="K1312">
        <v>663616</v>
      </c>
      <c r="M1312">
        <v>102.08</v>
      </c>
      <c r="N1312">
        <v>179</v>
      </c>
      <c r="O1312">
        <v>105</v>
      </c>
      <c r="P1312">
        <v>4.7619047619047616E-2</v>
      </c>
      <c r="Q1312">
        <v>5</v>
      </c>
      <c r="R1312">
        <v>102</v>
      </c>
      <c r="S1312">
        <v>128</v>
      </c>
      <c r="T1312">
        <v>71</v>
      </c>
      <c r="U1312" s="5">
        <v>7.0422535211267609E-2</v>
      </c>
      <c r="V1312">
        <v>5</v>
      </c>
      <c r="W1312">
        <v>0.20895522388059701</v>
      </c>
      <c r="X1312">
        <v>0.119402985074626</v>
      </c>
      <c r="Y1312">
        <v>96</v>
      </c>
      <c r="Z1312">
        <v>3</v>
      </c>
      <c r="AA1312">
        <v>32</v>
      </c>
      <c r="AB1312">
        <v>0.25</v>
      </c>
      <c r="AC1312">
        <v>0.13888888888888801</v>
      </c>
      <c r="AD1312">
        <v>44</v>
      </c>
      <c r="AE1312">
        <v>2</v>
      </c>
      <c r="AF1312">
        <v>22</v>
      </c>
      <c r="AG1312" s="3">
        <v>44748</v>
      </c>
    </row>
    <row r="1313" spans="1:34" hidden="1" x14ac:dyDescent="0.25">
      <c r="A1313" t="s">
        <v>15</v>
      </c>
      <c r="B1313" t="s">
        <v>26</v>
      </c>
      <c r="C1313" t="s">
        <v>285</v>
      </c>
      <c r="D1313" t="s">
        <v>50</v>
      </c>
      <c r="E1313">
        <v>592351</v>
      </c>
      <c r="F1313" t="s">
        <v>61</v>
      </c>
      <c r="G1313">
        <v>0.93194999999999995</v>
      </c>
      <c r="H1313">
        <v>4</v>
      </c>
      <c r="I1313" t="s">
        <v>335</v>
      </c>
      <c r="J1313" t="s">
        <v>63</v>
      </c>
      <c r="K1313">
        <v>663616</v>
      </c>
      <c r="M1313">
        <v>102.08</v>
      </c>
      <c r="N1313">
        <v>179</v>
      </c>
      <c r="O1313">
        <v>105</v>
      </c>
      <c r="P1313">
        <v>4.7619047619047616E-2</v>
      </c>
      <c r="Q1313">
        <v>5</v>
      </c>
      <c r="R1313">
        <v>102</v>
      </c>
      <c r="S1313">
        <v>128</v>
      </c>
      <c r="T1313">
        <v>71</v>
      </c>
      <c r="U1313" s="5">
        <v>7.0422535211267609E-2</v>
      </c>
      <c r="V1313">
        <v>5</v>
      </c>
      <c r="W1313">
        <v>0.24390243902438999</v>
      </c>
      <c r="X1313">
        <v>0.107317073170731</v>
      </c>
      <c r="Y1313">
        <v>317</v>
      </c>
      <c r="Z1313">
        <v>8</v>
      </c>
      <c r="AA1313">
        <v>39.625</v>
      </c>
      <c r="AB1313">
        <v>0.26041666666666602</v>
      </c>
      <c r="AC1313">
        <v>0.114583333333333</v>
      </c>
      <c r="AD1313">
        <v>148</v>
      </c>
      <c r="AE1313">
        <v>3</v>
      </c>
      <c r="AF1313">
        <v>49.333333333333336</v>
      </c>
      <c r="AG1313" s="3">
        <v>44750</v>
      </c>
    </row>
    <row r="1314" spans="1:34" hidden="1" x14ac:dyDescent="0.25">
      <c r="A1314" t="s">
        <v>2</v>
      </c>
      <c r="B1314" t="s">
        <v>26</v>
      </c>
      <c r="C1314" t="s">
        <v>155</v>
      </c>
      <c r="D1314" t="s">
        <v>50</v>
      </c>
      <c r="E1314">
        <v>657248</v>
      </c>
      <c r="F1314" t="s">
        <v>51</v>
      </c>
      <c r="G1314">
        <v>1.1796</v>
      </c>
      <c r="H1314">
        <v>5</v>
      </c>
      <c r="I1314" t="s">
        <v>429</v>
      </c>
      <c r="J1314" t="s">
        <v>50</v>
      </c>
      <c r="K1314">
        <v>641820</v>
      </c>
      <c r="M1314">
        <v>102.1</v>
      </c>
      <c r="N1314">
        <v>313</v>
      </c>
      <c r="O1314">
        <v>218</v>
      </c>
      <c r="P1314">
        <v>3.669724770642202E-2</v>
      </c>
      <c r="Q1314">
        <v>8</v>
      </c>
      <c r="R1314">
        <v>102.42</v>
      </c>
      <c r="S1314">
        <v>215</v>
      </c>
      <c r="T1314">
        <v>144</v>
      </c>
      <c r="U1314" s="5">
        <v>4.1666666666666664E-2</v>
      </c>
      <c r="V1314">
        <v>6</v>
      </c>
      <c r="W1314">
        <v>0.23529411764705799</v>
      </c>
      <c r="X1314">
        <v>0.11764705882352899</v>
      </c>
      <c r="Y1314">
        <v>205</v>
      </c>
      <c r="Z1314">
        <v>6</v>
      </c>
      <c r="AA1314">
        <v>34.166666666666664</v>
      </c>
      <c r="AB1314">
        <v>0.202898550724637</v>
      </c>
      <c r="AC1314">
        <v>0.101449275362318</v>
      </c>
      <c r="AD1314">
        <v>101</v>
      </c>
      <c r="AE1314">
        <v>3</v>
      </c>
      <c r="AF1314">
        <v>33.666666666666664</v>
      </c>
      <c r="AG1314" s="3">
        <v>44748</v>
      </c>
    </row>
    <row r="1315" spans="1:34" hidden="1" x14ac:dyDescent="0.25">
      <c r="A1315" t="s">
        <v>6</v>
      </c>
      <c r="B1315" t="s">
        <v>25</v>
      </c>
      <c r="C1315" t="s">
        <v>235</v>
      </c>
      <c r="D1315" t="s">
        <v>63</v>
      </c>
      <c r="E1315">
        <v>663556</v>
      </c>
      <c r="F1315" t="s">
        <v>61</v>
      </c>
      <c r="G1315">
        <v>1.3613599999999999</v>
      </c>
      <c r="H1315">
        <v>10</v>
      </c>
      <c r="I1315" t="s">
        <v>422</v>
      </c>
      <c r="J1315" t="s">
        <v>63</v>
      </c>
      <c r="K1315">
        <v>571980</v>
      </c>
      <c r="M1315">
        <v>102</v>
      </c>
      <c r="N1315">
        <v>162</v>
      </c>
      <c r="O1315">
        <v>107</v>
      </c>
      <c r="P1315">
        <v>5.6074766355140186E-2</v>
      </c>
      <c r="Q1315">
        <v>6</v>
      </c>
      <c r="R1315">
        <v>103.5</v>
      </c>
      <c r="S1315">
        <v>37</v>
      </c>
      <c r="T1315">
        <v>28</v>
      </c>
      <c r="U1315" s="5">
        <v>3.5714285714285712E-2</v>
      </c>
      <c r="V1315">
        <v>1</v>
      </c>
      <c r="W1315">
        <v>0.22018348623853201</v>
      </c>
      <c r="X1315">
        <v>9.1743119266054995E-2</v>
      </c>
      <c r="Y1315">
        <v>370</v>
      </c>
      <c r="Z1315">
        <v>11</v>
      </c>
      <c r="AA1315">
        <v>33.636363636363633</v>
      </c>
      <c r="AB1315">
        <v>0.14705882352941099</v>
      </c>
      <c r="AC1315">
        <v>0.11764705882352899</v>
      </c>
      <c r="AD1315">
        <v>52</v>
      </c>
      <c r="AE1315">
        <v>2</v>
      </c>
      <c r="AF1315">
        <v>26</v>
      </c>
      <c r="AG1315" s="3">
        <v>44750</v>
      </c>
    </row>
    <row r="1316" spans="1:34" hidden="1" x14ac:dyDescent="0.25">
      <c r="A1316" t="s">
        <v>27</v>
      </c>
      <c r="B1316" t="s">
        <v>22</v>
      </c>
      <c r="C1316" t="s">
        <v>157</v>
      </c>
      <c r="D1316" t="s">
        <v>63</v>
      </c>
      <c r="E1316">
        <v>594835</v>
      </c>
      <c r="F1316" t="s">
        <v>61</v>
      </c>
      <c r="G1316">
        <v>1.04</v>
      </c>
      <c r="H1316">
        <v>5</v>
      </c>
      <c r="I1316" t="s">
        <v>166</v>
      </c>
      <c r="J1316" t="s">
        <v>50</v>
      </c>
      <c r="K1316">
        <v>665489</v>
      </c>
      <c r="M1316">
        <v>107.7</v>
      </c>
      <c r="N1316">
        <v>349</v>
      </c>
      <c r="O1316">
        <v>248</v>
      </c>
      <c r="P1316">
        <v>7.6612903225806453E-2</v>
      </c>
      <c r="Q1316">
        <v>19</v>
      </c>
      <c r="R1316">
        <v>107.86</v>
      </c>
      <c r="S1316">
        <v>54</v>
      </c>
      <c r="T1316">
        <v>43</v>
      </c>
      <c r="U1316" s="5">
        <v>9.3023255813953487E-2</v>
      </c>
      <c r="V1316">
        <v>4</v>
      </c>
      <c r="W1316">
        <v>0.25255972696245699</v>
      </c>
      <c r="X1316">
        <v>0.105802047781569</v>
      </c>
      <c r="Y1316">
        <v>375</v>
      </c>
      <c r="Z1316">
        <v>14</v>
      </c>
      <c r="AA1316">
        <v>26.785714285714285</v>
      </c>
      <c r="AB1316">
        <v>0.26890756302521002</v>
      </c>
      <c r="AC1316">
        <v>0.105042016806722</v>
      </c>
      <c r="AD1316">
        <v>301</v>
      </c>
      <c r="AE1316">
        <v>11</v>
      </c>
      <c r="AF1316">
        <v>27.363636363636363</v>
      </c>
      <c r="AG1316" s="3">
        <v>44749</v>
      </c>
    </row>
    <row r="1317" spans="1:34" hidden="1" x14ac:dyDescent="0.25">
      <c r="A1317" t="s">
        <v>27</v>
      </c>
      <c r="B1317" t="s">
        <v>22</v>
      </c>
      <c r="C1317" t="s">
        <v>142</v>
      </c>
      <c r="D1317" t="s">
        <v>50</v>
      </c>
      <c r="E1317">
        <v>669923</v>
      </c>
      <c r="F1317" t="s">
        <v>51</v>
      </c>
      <c r="G1317">
        <v>1.04</v>
      </c>
      <c r="H1317">
        <v>5</v>
      </c>
      <c r="I1317" t="s">
        <v>166</v>
      </c>
      <c r="J1317" t="s">
        <v>50</v>
      </c>
      <c r="K1317">
        <v>665489</v>
      </c>
      <c r="M1317">
        <v>107.7</v>
      </c>
      <c r="N1317">
        <v>353</v>
      </c>
      <c r="O1317">
        <v>252</v>
      </c>
      <c r="P1317">
        <v>7.5396825396825393E-2</v>
      </c>
      <c r="Q1317">
        <v>19</v>
      </c>
      <c r="R1317">
        <v>107.48</v>
      </c>
      <c r="S1317">
        <v>296</v>
      </c>
      <c r="T1317">
        <v>206</v>
      </c>
      <c r="U1317" s="5">
        <v>7.281553398058252E-2</v>
      </c>
      <c r="V1317">
        <v>15</v>
      </c>
      <c r="W1317">
        <v>0.29670329670329598</v>
      </c>
      <c r="X1317">
        <v>0.164835164835164</v>
      </c>
      <c r="Y1317">
        <v>250</v>
      </c>
      <c r="Z1317">
        <v>12</v>
      </c>
      <c r="AA1317">
        <v>20.833333333333332</v>
      </c>
      <c r="AB1317">
        <v>0.30232558139534799</v>
      </c>
      <c r="AC1317">
        <v>0.17441860465116199</v>
      </c>
      <c r="AD1317">
        <v>118</v>
      </c>
      <c r="AE1317">
        <v>8</v>
      </c>
      <c r="AF1317">
        <v>14.75</v>
      </c>
      <c r="AG1317" s="3">
        <v>44750</v>
      </c>
    </row>
    <row r="1318" spans="1:34" hidden="1" x14ac:dyDescent="0.25">
      <c r="A1318" t="s">
        <v>27</v>
      </c>
      <c r="B1318" t="s">
        <v>22</v>
      </c>
      <c r="C1318" t="s">
        <v>103</v>
      </c>
      <c r="D1318" t="s">
        <v>63</v>
      </c>
      <c r="E1318">
        <v>592662</v>
      </c>
      <c r="F1318" t="s">
        <v>51</v>
      </c>
      <c r="G1318">
        <v>1.04</v>
      </c>
      <c r="H1318">
        <v>5</v>
      </c>
      <c r="I1318" t="s">
        <v>166</v>
      </c>
      <c r="J1318" t="s">
        <v>50</v>
      </c>
      <c r="K1318">
        <v>665489</v>
      </c>
      <c r="M1318">
        <v>107.7</v>
      </c>
      <c r="N1318">
        <v>362</v>
      </c>
      <c r="O1318">
        <v>260</v>
      </c>
      <c r="P1318">
        <v>7.3076923076923081E-2</v>
      </c>
      <c r="Q1318">
        <v>19</v>
      </c>
      <c r="R1318">
        <v>107.86</v>
      </c>
      <c r="S1318">
        <v>60</v>
      </c>
      <c r="T1318">
        <v>49</v>
      </c>
      <c r="U1318" s="5">
        <v>8.1632653061224483E-2</v>
      </c>
      <c r="V1318">
        <v>4</v>
      </c>
      <c r="W1318">
        <v>0.28315412186379901</v>
      </c>
      <c r="X1318">
        <v>0.13978494623655899</v>
      </c>
      <c r="Y1318">
        <v>445</v>
      </c>
      <c r="Z1318">
        <v>16</v>
      </c>
      <c r="AA1318">
        <v>27.8125</v>
      </c>
      <c r="AB1318">
        <v>0.27659574468085102</v>
      </c>
      <c r="AC1318">
        <v>0.131914893617021</v>
      </c>
      <c r="AD1318">
        <v>374</v>
      </c>
      <c r="AE1318">
        <v>13</v>
      </c>
      <c r="AF1318">
        <v>28.76923076923077</v>
      </c>
      <c r="AG1318" s="3">
        <v>44751</v>
      </c>
    </row>
    <row r="1319" spans="1:34" hidden="1" x14ac:dyDescent="0.25">
      <c r="A1319" t="s">
        <v>4</v>
      </c>
      <c r="B1319" t="s">
        <v>14</v>
      </c>
      <c r="C1319" t="s">
        <v>318</v>
      </c>
      <c r="D1319" t="s">
        <v>50</v>
      </c>
      <c r="E1319">
        <v>669203</v>
      </c>
      <c r="F1319" t="s">
        <v>61</v>
      </c>
      <c r="G1319">
        <v>1.12632</v>
      </c>
      <c r="H1319">
        <v>1</v>
      </c>
      <c r="I1319" t="s">
        <v>202</v>
      </c>
      <c r="J1319" t="s">
        <v>50</v>
      </c>
      <c r="K1319">
        <v>575929</v>
      </c>
      <c r="M1319">
        <v>104.1</v>
      </c>
      <c r="N1319">
        <v>309</v>
      </c>
      <c r="O1319">
        <v>195</v>
      </c>
      <c r="P1319">
        <v>6.6666666666666666E-2</v>
      </c>
      <c r="Q1319">
        <v>13</v>
      </c>
      <c r="R1319">
        <v>103.6</v>
      </c>
      <c r="S1319">
        <v>232</v>
      </c>
      <c r="T1319">
        <v>147</v>
      </c>
      <c r="U1319" s="5">
        <v>4.0816326530612242E-2</v>
      </c>
      <c r="V1319">
        <v>6</v>
      </c>
      <c r="W1319">
        <v>0.269230769230769</v>
      </c>
      <c r="X1319">
        <v>9.4017094017094002E-2</v>
      </c>
      <c r="Y1319">
        <v>390</v>
      </c>
      <c r="Z1319">
        <v>12</v>
      </c>
      <c r="AA1319">
        <v>32.5</v>
      </c>
      <c r="AB1319">
        <v>0.34375</v>
      </c>
      <c r="AC1319">
        <v>0.1328125</v>
      </c>
      <c r="AD1319">
        <v>207</v>
      </c>
      <c r="AE1319">
        <v>9</v>
      </c>
      <c r="AF1319">
        <v>23</v>
      </c>
      <c r="AG1319" s="3">
        <v>44748</v>
      </c>
    </row>
    <row r="1320" spans="1:34" hidden="1" x14ac:dyDescent="0.25">
      <c r="A1320" t="s">
        <v>4</v>
      </c>
      <c r="B1320" t="s">
        <v>12</v>
      </c>
      <c r="C1320" t="s">
        <v>143</v>
      </c>
      <c r="D1320" t="s">
        <v>63</v>
      </c>
      <c r="E1320">
        <v>542881</v>
      </c>
      <c r="F1320" t="s">
        <v>61</v>
      </c>
      <c r="G1320">
        <v>1.2971999999999999</v>
      </c>
      <c r="H1320">
        <v>1</v>
      </c>
      <c r="I1320" t="s">
        <v>202</v>
      </c>
      <c r="J1320" t="s">
        <v>50</v>
      </c>
      <c r="K1320">
        <v>575929</v>
      </c>
      <c r="M1320">
        <v>104.1</v>
      </c>
      <c r="N1320">
        <v>309</v>
      </c>
      <c r="O1320">
        <v>195</v>
      </c>
      <c r="P1320">
        <v>6.6666666666666666E-2</v>
      </c>
      <c r="Q1320">
        <v>13</v>
      </c>
      <c r="R1320">
        <v>106.86</v>
      </c>
      <c r="S1320">
        <v>77</v>
      </c>
      <c r="T1320">
        <v>48</v>
      </c>
      <c r="U1320" s="5">
        <v>0.14583333333333334</v>
      </c>
      <c r="V1320">
        <v>7</v>
      </c>
      <c r="W1320">
        <v>0.28048780487804797</v>
      </c>
      <c r="X1320">
        <v>0.12601626016260101</v>
      </c>
      <c r="Y1320">
        <v>339</v>
      </c>
      <c r="Z1320">
        <v>8</v>
      </c>
      <c r="AA1320">
        <v>42.375</v>
      </c>
      <c r="AB1320">
        <v>0.30256410256410199</v>
      </c>
      <c r="AC1320">
        <v>0.128205128205128</v>
      </c>
      <c r="AD1320">
        <v>265</v>
      </c>
      <c r="AE1320">
        <v>6</v>
      </c>
      <c r="AF1320">
        <v>44.166666666666664</v>
      </c>
      <c r="AG1320" s="3">
        <v>44750</v>
      </c>
    </row>
    <row r="1321" spans="1:34" hidden="1" x14ac:dyDescent="0.25">
      <c r="A1321" t="s">
        <v>25</v>
      </c>
      <c r="B1321" t="s">
        <v>6</v>
      </c>
      <c r="C1321" t="s">
        <v>214</v>
      </c>
      <c r="D1321" t="s">
        <v>50</v>
      </c>
      <c r="E1321">
        <v>668881</v>
      </c>
      <c r="F1321" t="s">
        <v>51</v>
      </c>
      <c r="G1321">
        <v>1.3012999999999999</v>
      </c>
      <c r="H1321">
        <v>2</v>
      </c>
      <c r="I1321" t="s">
        <v>79</v>
      </c>
      <c r="J1321" t="s">
        <v>50</v>
      </c>
      <c r="K1321">
        <v>650490</v>
      </c>
      <c r="M1321">
        <v>104.54</v>
      </c>
      <c r="N1321">
        <v>307</v>
      </c>
      <c r="O1321">
        <v>225</v>
      </c>
      <c r="P1321">
        <v>1.3333333333333334E-2</v>
      </c>
      <c r="Q1321">
        <v>3</v>
      </c>
      <c r="R1321">
        <v>104.02</v>
      </c>
      <c r="S1321">
        <v>226</v>
      </c>
      <c r="T1321">
        <v>158</v>
      </c>
      <c r="U1321" s="5">
        <v>6.3291139240506328E-3</v>
      </c>
      <c r="V1321">
        <v>1</v>
      </c>
      <c r="W1321">
        <v>0.39819004524886797</v>
      </c>
      <c r="X1321">
        <v>0.15384615384615299</v>
      </c>
      <c r="Y1321">
        <v>370</v>
      </c>
      <c r="Z1321">
        <v>22</v>
      </c>
      <c r="AA1321">
        <v>16.818181818181817</v>
      </c>
      <c r="AB1321">
        <v>0.39495798319327702</v>
      </c>
      <c r="AC1321">
        <v>0.17647058823529399</v>
      </c>
      <c r="AD1321">
        <v>187</v>
      </c>
      <c r="AE1321">
        <v>13</v>
      </c>
      <c r="AF1321">
        <v>14.384615384615385</v>
      </c>
      <c r="AG1321" s="3">
        <v>44751</v>
      </c>
    </row>
    <row r="1322" spans="1:34" hidden="1" x14ac:dyDescent="0.25">
      <c r="A1322" t="s">
        <v>10</v>
      </c>
      <c r="B1322" t="s">
        <v>64</v>
      </c>
      <c r="C1322" t="s">
        <v>344</v>
      </c>
      <c r="D1322" t="s">
        <v>63</v>
      </c>
      <c r="E1322">
        <v>663460</v>
      </c>
      <c r="F1322" t="s">
        <v>51</v>
      </c>
      <c r="G1322">
        <v>1.0625100000000001</v>
      </c>
      <c r="H1322">
        <v>6</v>
      </c>
      <c r="I1322" t="s">
        <v>67</v>
      </c>
      <c r="J1322" t="s">
        <v>63</v>
      </c>
      <c r="K1322">
        <v>670541</v>
      </c>
      <c r="L1322">
        <v>2.65</v>
      </c>
      <c r="M1322">
        <v>106.6</v>
      </c>
      <c r="N1322">
        <v>299</v>
      </c>
      <c r="O1322">
        <v>207</v>
      </c>
      <c r="P1322">
        <v>0.12077294685990338</v>
      </c>
      <c r="Q1322">
        <v>25</v>
      </c>
      <c r="R1322">
        <v>106.26</v>
      </c>
      <c r="S1322">
        <v>101</v>
      </c>
      <c r="T1322">
        <v>63</v>
      </c>
      <c r="U1322" s="5">
        <v>6.3492063492063489E-2</v>
      </c>
      <c r="V1322">
        <v>4</v>
      </c>
      <c r="W1322">
        <v>0.27272727272727199</v>
      </c>
      <c r="X1322">
        <v>0.16083916083916</v>
      </c>
      <c r="Y1322">
        <v>206</v>
      </c>
      <c r="Z1322">
        <v>7</v>
      </c>
      <c r="AA1322">
        <v>29.428571428571427</v>
      </c>
      <c r="AB1322">
        <v>0.25</v>
      </c>
      <c r="AC1322">
        <v>0.16666666666666599</v>
      </c>
      <c r="AD1322">
        <v>53</v>
      </c>
      <c r="AE1322">
        <v>3</v>
      </c>
      <c r="AF1322">
        <v>17.666666666666668</v>
      </c>
      <c r="AG1322" s="3">
        <v>44749</v>
      </c>
      <c r="AH1322">
        <v>1</v>
      </c>
    </row>
    <row r="1323" spans="1:34" hidden="1" x14ac:dyDescent="0.25">
      <c r="A1323" t="s">
        <v>28</v>
      </c>
      <c r="B1323" t="s">
        <v>12</v>
      </c>
      <c r="C1323" t="s">
        <v>432</v>
      </c>
      <c r="D1323" t="s">
        <v>63</v>
      </c>
      <c r="E1323">
        <v>628711</v>
      </c>
      <c r="G1323">
        <v>1.1399999999999999</v>
      </c>
      <c r="I1323" t="s">
        <v>490</v>
      </c>
      <c r="J1323" t="s">
        <v>63</v>
      </c>
      <c r="K1323">
        <v>665742</v>
      </c>
      <c r="M1323">
        <v>102.7</v>
      </c>
      <c r="N1323">
        <v>193</v>
      </c>
      <c r="O1323">
        <f>Q1323/P1323</f>
        <v>131.00000000000009</v>
      </c>
      <c r="P1323">
        <v>6.1068702290076299E-2</v>
      </c>
      <c r="Q1323">
        <v>8</v>
      </c>
      <c r="R1323">
        <v>102.7</v>
      </c>
      <c r="S1323">
        <v>72</v>
      </c>
      <c r="T1323">
        <f>SUM(O1323/N1323)*S1323</f>
        <v>48.870466321243555</v>
      </c>
      <c r="U1323" s="5">
        <f>+V1323/T1323</f>
        <v>2.0462256149279035E-2</v>
      </c>
      <c r="V1323">
        <v>1</v>
      </c>
      <c r="W1323">
        <v>0.1875</v>
      </c>
      <c r="X1323">
        <v>8.3333333333333301E-2</v>
      </c>
      <c r="Y1323">
        <v>163</v>
      </c>
      <c r="Z1323">
        <v>7</v>
      </c>
      <c r="AA1323">
        <v>23.285714285714199</v>
      </c>
      <c r="AB1323">
        <v>0.27419354838709598</v>
      </c>
      <c r="AC1323">
        <v>0.112903225806451</v>
      </c>
      <c r="AD1323">
        <v>41</v>
      </c>
      <c r="AE1323">
        <v>3</v>
      </c>
      <c r="AF1323">
        <v>13.6666666666666</v>
      </c>
      <c r="AG1323" s="3">
        <v>44706</v>
      </c>
      <c r="AH1323">
        <v>0</v>
      </c>
    </row>
    <row r="1324" spans="1:34" hidden="1" x14ac:dyDescent="0.25">
      <c r="A1324" t="s">
        <v>21</v>
      </c>
      <c r="B1324" t="s">
        <v>14</v>
      </c>
      <c r="C1324" t="s">
        <v>433</v>
      </c>
      <c r="D1324" t="s">
        <v>50</v>
      </c>
      <c r="E1324">
        <v>506433</v>
      </c>
      <c r="G1324">
        <v>0.92</v>
      </c>
      <c r="I1324" t="s">
        <v>491</v>
      </c>
      <c r="J1324" t="s">
        <v>63</v>
      </c>
      <c r="K1324">
        <v>592885</v>
      </c>
      <c r="M1324">
        <v>104.98</v>
      </c>
      <c r="N1324">
        <v>179</v>
      </c>
      <c r="O1324">
        <f t="shared" ref="O1324:O1387" si="0">Q1324/P1324</f>
        <v>115.00000000000004</v>
      </c>
      <c r="P1324">
        <v>4.3478260869565202E-2</v>
      </c>
      <c r="Q1324">
        <v>5</v>
      </c>
      <c r="R1324">
        <v>104.98</v>
      </c>
      <c r="S1324">
        <v>125</v>
      </c>
      <c r="T1324">
        <f t="shared" ref="T1324:T1387" si="1">SUM(O1324/N1324)*S1324</f>
        <v>80.307262569832432</v>
      </c>
      <c r="U1324" s="5">
        <f t="shared" ref="U1324:U1387" si="2">+V1324/T1324</f>
        <v>4.9808695652173898E-2</v>
      </c>
      <c r="V1324">
        <v>4</v>
      </c>
      <c r="W1324">
        <v>0.30263157894736797</v>
      </c>
      <c r="X1324">
        <v>0.17105263157894701</v>
      </c>
      <c r="Y1324">
        <v>189</v>
      </c>
      <c r="Z1324">
        <v>4</v>
      </c>
      <c r="AA1324">
        <v>47.25</v>
      </c>
      <c r="AB1324">
        <v>0.30935251798561098</v>
      </c>
      <c r="AC1324">
        <v>0.16546762589927999</v>
      </c>
      <c r="AD1324">
        <v>92</v>
      </c>
      <c r="AE1324">
        <v>1</v>
      </c>
      <c r="AF1324">
        <v>92</v>
      </c>
      <c r="AG1324" s="3">
        <v>44706</v>
      </c>
      <c r="AH1324">
        <v>0</v>
      </c>
    </row>
    <row r="1325" spans="1:34" hidden="1" x14ac:dyDescent="0.25">
      <c r="A1325" t="s">
        <v>1</v>
      </c>
      <c r="B1325" t="s">
        <v>19</v>
      </c>
      <c r="C1325" t="s">
        <v>434</v>
      </c>
      <c r="D1325" t="s">
        <v>50</v>
      </c>
      <c r="E1325">
        <v>450203</v>
      </c>
      <c r="G1325">
        <v>0.92</v>
      </c>
      <c r="I1325" t="s">
        <v>492</v>
      </c>
      <c r="J1325" t="s">
        <v>63</v>
      </c>
      <c r="K1325">
        <v>547180</v>
      </c>
      <c r="M1325">
        <v>105.58</v>
      </c>
      <c r="N1325">
        <v>164</v>
      </c>
      <c r="O1325">
        <f t="shared" si="0"/>
        <v>115.00000000000004</v>
      </c>
      <c r="P1325">
        <v>8.6956521739130405E-2</v>
      </c>
      <c r="Q1325">
        <v>10</v>
      </c>
      <c r="R1325">
        <v>105.58</v>
      </c>
      <c r="S1325">
        <v>107</v>
      </c>
      <c r="T1325">
        <f t="shared" si="1"/>
        <v>75.030487804878078</v>
      </c>
      <c r="U1325" s="5">
        <f t="shared" si="2"/>
        <v>9.3295408370581034E-2</v>
      </c>
      <c r="V1325">
        <v>7</v>
      </c>
      <c r="W1325">
        <v>0.36363636363636298</v>
      </c>
      <c r="X1325">
        <v>0.18181818181818099</v>
      </c>
      <c r="Y1325">
        <v>179</v>
      </c>
      <c r="Z1325">
        <v>4</v>
      </c>
      <c r="AA1325">
        <v>44.75</v>
      </c>
      <c r="AB1325">
        <v>0.34745762711864397</v>
      </c>
      <c r="AC1325">
        <v>0.13559322033898299</v>
      </c>
      <c r="AD1325">
        <v>83</v>
      </c>
      <c r="AE1325">
        <v>3</v>
      </c>
      <c r="AF1325">
        <v>27.6666666666666</v>
      </c>
      <c r="AG1325" s="3">
        <v>44706</v>
      </c>
      <c r="AH1325">
        <v>0</v>
      </c>
    </row>
    <row r="1326" spans="1:34" hidden="1" x14ac:dyDescent="0.25">
      <c r="A1326" t="s">
        <v>6</v>
      </c>
      <c r="B1326" t="s">
        <v>4</v>
      </c>
      <c r="C1326" t="s">
        <v>435</v>
      </c>
      <c r="D1326" t="s">
        <v>50</v>
      </c>
      <c r="E1326">
        <v>543294</v>
      </c>
      <c r="G1326">
        <v>1.3</v>
      </c>
      <c r="I1326" t="s">
        <v>493</v>
      </c>
      <c r="J1326" t="s">
        <v>50</v>
      </c>
      <c r="K1326">
        <v>502054</v>
      </c>
      <c r="M1326">
        <v>104.5</v>
      </c>
      <c r="N1326">
        <v>164</v>
      </c>
      <c r="O1326">
        <f t="shared" si="0"/>
        <v>101.00000000000001</v>
      </c>
      <c r="P1326">
        <v>4.95049504950495E-2</v>
      </c>
      <c r="Q1326">
        <v>5</v>
      </c>
      <c r="R1326">
        <v>104.5</v>
      </c>
      <c r="S1326">
        <v>119</v>
      </c>
      <c r="T1326">
        <f t="shared" si="1"/>
        <v>73.286585365853668</v>
      </c>
      <c r="U1326" s="5">
        <f t="shared" si="2"/>
        <v>4.0935185955570344E-2</v>
      </c>
      <c r="V1326">
        <v>3</v>
      </c>
      <c r="W1326">
        <v>0.22666666666666599</v>
      </c>
      <c r="X1326">
        <v>0.17333333333333301</v>
      </c>
      <c r="Y1326">
        <v>212</v>
      </c>
      <c r="Z1326">
        <v>10</v>
      </c>
      <c r="AA1326">
        <v>21.2</v>
      </c>
      <c r="AB1326">
        <v>0.256410256410256</v>
      </c>
      <c r="AC1326">
        <v>0.147435897435897</v>
      </c>
      <c r="AD1326">
        <v>130</v>
      </c>
      <c r="AE1326">
        <v>8</v>
      </c>
      <c r="AF1326">
        <v>16.25</v>
      </c>
      <c r="AG1326" s="3">
        <v>44706</v>
      </c>
      <c r="AH1326">
        <v>0</v>
      </c>
    </row>
    <row r="1327" spans="1:34" hidden="1" x14ac:dyDescent="0.25">
      <c r="A1327" t="s">
        <v>28</v>
      </c>
      <c r="B1327" t="s">
        <v>12</v>
      </c>
      <c r="C1327" t="s">
        <v>436</v>
      </c>
      <c r="D1327" t="s">
        <v>50</v>
      </c>
      <c r="E1327">
        <v>607200</v>
      </c>
      <c r="G1327">
        <v>1.0900000000000001</v>
      </c>
      <c r="I1327" t="s">
        <v>494</v>
      </c>
      <c r="J1327" t="s">
        <v>50</v>
      </c>
      <c r="K1327">
        <v>607208</v>
      </c>
      <c r="M1327">
        <v>102.8</v>
      </c>
      <c r="N1327">
        <v>184</v>
      </c>
      <c r="O1327">
        <f t="shared" si="0"/>
        <v>132.00000000000017</v>
      </c>
      <c r="P1327">
        <v>2.27272727272727E-2</v>
      </c>
      <c r="Q1327">
        <v>3</v>
      </c>
      <c r="R1327">
        <v>102.8</v>
      </c>
      <c r="S1327">
        <v>128</v>
      </c>
      <c r="T1327">
        <f t="shared" si="1"/>
        <v>91.826086956521863</v>
      </c>
      <c r="U1327" s="5">
        <f t="shared" si="2"/>
        <v>2.1780303030303001E-2</v>
      </c>
      <c r="V1327">
        <v>2</v>
      </c>
      <c r="W1327">
        <v>0.17777777777777701</v>
      </c>
      <c r="X1327">
        <v>7.7777777777777696E-2</v>
      </c>
      <c r="Y1327">
        <v>172</v>
      </c>
      <c r="Z1327">
        <v>5</v>
      </c>
      <c r="AA1327">
        <v>34.4</v>
      </c>
      <c r="AB1327">
        <v>0.25862068965517199</v>
      </c>
      <c r="AC1327">
        <v>0.12931034482758599</v>
      </c>
      <c r="AD1327">
        <v>93</v>
      </c>
      <c r="AE1327">
        <v>3</v>
      </c>
      <c r="AF1327">
        <v>31</v>
      </c>
      <c r="AG1327" s="3">
        <v>44706</v>
      </c>
      <c r="AH1327">
        <v>0</v>
      </c>
    </row>
    <row r="1328" spans="1:34" hidden="1" x14ac:dyDescent="0.25">
      <c r="A1328" t="s">
        <v>1</v>
      </c>
      <c r="B1328" t="s">
        <v>19</v>
      </c>
      <c r="C1328" t="s">
        <v>434</v>
      </c>
      <c r="D1328" t="s">
        <v>50</v>
      </c>
      <c r="E1328">
        <v>450203</v>
      </c>
      <c r="G1328">
        <v>0.94</v>
      </c>
      <c r="I1328" t="s">
        <v>495</v>
      </c>
      <c r="J1328" t="s">
        <v>50</v>
      </c>
      <c r="K1328">
        <v>656555</v>
      </c>
      <c r="M1328">
        <v>102.6</v>
      </c>
      <c r="N1328">
        <v>176</v>
      </c>
      <c r="O1328">
        <f t="shared" si="0"/>
        <v>112</v>
      </c>
      <c r="P1328">
        <v>6.25E-2</v>
      </c>
      <c r="Q1328">
        <v>7</v>
      </c>
      <c r="R1328">
        <v>102.6</v>
      </c>
      <c r="S1328">
        <v>127</v>
      </c>
      <c r="T1328">
        <f t="shared" si="1"/>
        <v>80.818181818181813</v>
      </c>
      <c r="U1328" s="5">
        <f t="shared" si="2"/>
        <v>4.9493813273340834E-2</v>
      </c>
      <c r="V1328">
        <v>4</v>
      </c>
      <c r="W1328">
        <v>0.278481012658227</v>
      </c>
      <c r="X1328">
        <v>0.164556962025316</v>
      </c>
      <c r="Y1328">
        <v>179</v>
      </c>
      <c r="Z1328">
        <v>4</v>
      </c>
      <c r="AA1328">
        <v>44.75</v>
      </c>
      <c r="AB1328">
        <v>0.34745762711864397</v>
      </c>
      <c r="AC1328">
        <v>0.13559322033898299</v>
      </c>
      <c r="AD1328">
        <v>83</v>
      </c>
      <c r="AE1328">
        <v>3</v>
      </c>
      <c r="AF1328">
        <v>27.6666666666666</v>
      </c>
      <c r="AG1328" s="3">
        <v>44706</v>
      </c>
      <c r="AH1328">
        <v>0</v>
      </c>
    </row>
    <row r="1329" spans="1:34" hidden="1" x14ac:dyDescent="0.25">
      <c r="A1329" t="s">
        <v>1</v>
      </c>
      <c r="B1329" t="s">
        <v>19</v>
      </c>
      <c r="C1329" t="s">
        <v>437</v>
      </c>
      <c r="D1329" t="s">
        <v>50</v>
      </c>
      <c r="E1329">
        <v>605400</v>
      </c>
      <c r="G1329">
        <v>0.92</v>
      </c>
      <c r="I1329" t="s">
        <v>496</v>
      </c>
      <c r="J1329" t="s">
        <v>63</v>
      </c>
      <c r="K1329">
        <v>621566</v>
      </c>
      <c r="M1329">
        <v>105.4</v>
      </c>
      <c r="N1329">
        <v>195</v>
      </c>
      <c r="O1329">
        <f t="shared" si="0"/>
        <v>121.00000000000021</v>
      </c>
      <c r="P1329">
        <v>4.1322314049586702E-2</v>
      </c>
      <c r="Q1329">
        <v>5</v>
      </c>
      <c r="R1329">
        <v>105.4</v>
      </c>
      <c r="S1329">
        <v>130</v>
      </c>
      <c r="T1329">
        <f t="shared" si="1"/>
        <v>80.666666666666814</v>
      </c>
      <c r="U1329" s="5">
        <f t="shared" si="2"/>
        <v>3.7190082644628031E-2</v>
      </c>
      <c r="V1329">
        <v>3</v>
      </c>
      <c r="W1329">
        <v>0.17073170731707299</v>
      </c>
      <c r="X1329">
        <v>9.7560975609756101E-2</v>
      </c>
      <c r="Y1329">
        <v>207</v>
      </c>
      <c r="Z1329">
        <v>9</v>
      </c>
      <c r="AA1329">
        <v>23</v>
      </c>
      <c r="AB1329">
        <v>0.27906976744186002</v>
      </c>
      <c r="AC1329">
        <v>0.13178294573643401</v>
      </c>
      <c r="AD1329">
        <v>98</v>
      </c>
      <c r="AE1329">
        <v>3</v>
      </c>
      <c r="AF1329">
        <v>32.6666666666666</v>
      </c>
      <c r="AG1329" s="3">
        <v>44707</v>
      </c>
      <c r="AH1329">
        <v>0</v>
      </c>
    </row>
    <row r="1330" spans="1:34" hidden="1" x14ac:dyDescent="0.25">
      <c r="A1330" t="s">
        <v>28</v>
      </c>
      <c r="B1330" t="s">
        <v>8</v>
      </c>
      <c r="C1330" t="s">
        <v>438</v>
      </c>
      <c r="D1330" t="s">
        <v>50</v>
      </c>
      <c r="E1330">
        <v>608566</v>
      </c>
      <c r="G1330">
        <v>1.1399999999999999</v>
      </c>
      <c r="I1330" t="s">
        <v>490</v>
      </c>
      <c r="J1330" t="s">
        <v>63</v>
      </c>
      <c r="K1330">
        <v>665742</v>
      </c>
      <c r="M1330">
        <v>102.54</v>
      </c>
      <c r="N1330">
        <v>197</v>
      </c>
      <c r="O1330">
        <f t="shared" si="0"/>
        <v>133.00000000000006</v>
      </c>
      <c r="P1330">
        <v>6.01503759398496E-2</v>
      </c>
      <c r="Q1330">
        <v>8</v>
      </c>
      <c r="R1330">
        <v>102.54</v>
      </c>
      <c r="S1330">
        <v>122</v>
      </c>
      <c r="T1330">
        <f t="shared" si="1"/>
        <v>82.365482233502561</v>
      </c>
      <c r="U1330" s="5">
        <f t="shared" si="2"/>
        <v>8.4987057808455543E-2</v>
      </c>
      <c r="V1330">
        <v>7</v>
      </c>
      <c r="W1330">
        <v>0.273809523809523</v>
      </c>
      <c r="X1330">
        <v>0.202380952380952</v>
      </c>
      <c r="Y1330">
        <v>199</v>
      </c>
      <c r="Z1330">
        <v>8</v>
      </c>
      <c r="AA1330">
        <v>24.875</v>
      </c>
      <c r="AB1330">
        <v>0.210884353741496</v>
      </c>
      <c r="AC1330">
        <v>0.122448979591836</v>
      </c>
      <c r="AD1330">
        <v>110</v>
      </c>
      <c r="AE1330">
        <v>3</v>
      </c>
      <c r="AF1330">
        <v>36.6666666666666</v>
      </c>
      <c r="AG1330" s="3">
        <v>44707</v>
      </c>
      <c r="AH1330">
        <v>0</v>
      </c>
    </row>
    <row r="1331" spans="1:34" hidden="1" x14ac:dyDescent="0.25">
      <c r="A1331" t="s">
        <v>24</v>
      </c>
      <c r="B1331" t="s">
        <v>14</v>
      </c>
      <c r="C1331" t="s">
        <v>439</v>
      </c>
      <c r="D1331" t="s">
        <v>50</v>
      </c>
      <c r="E1331">
        <v>425794</v>
      </c>
      <c r="G1331">
        <v>0.93</v>
      </c>
      <c r="I1331" t="s">
        <v>491</v>
      </c>
      <c r="J1331" t="s">
        <v>63</v>
      </c>
      <c r="K1331">
        <v>592885</v>
      </c>
      <c r="M1331">
        <v>104.94</v>
      </c>
      <c r="N1331">
        <v>183</v>
      </c>
      <c r="O1331">
        <f t="shared" si="0"/>
        <v>119.00000000000021</v>
      </c>
      <c r="P1331">
        <v>4.2016806722689003E-2</v>
      </c>
      <c r="Q1331">
        <v>5</v>
      </c>
      <c r="R1331">
        <v>104.94</v>
      </c>
      <c r="S1331">
        <v>129</v>
      </c>
      <c r="T1331">
        <f t="shared" si="1"/>
        <v>83.885245901639493</v>
      </c>
      <c r="U1331" s="5">
        <f t="shared" si="2"/>
        <v>4.7684189955051706E-2</v>
      </c>
      <c r="V1331">
        <v>4</v>
      </c>
      <c r="W1331">
        <v>0.3</v>
      </c>
      <c r="X1331">
        <v>0.17499999999999999</v>
      </c>
      <c r="Y1331">
        <v>186</v>
      </c>
      <c r="Z1331">
        <v>3</v>
      </c>
      <c r="AA1331">
        <v>62</v>
      </c>
      <c r="AB1331">
        <v>0.25563909774436</v>
      </c>
      <c r="AC1331">
        <v>0.112781954887218</v>
      </c>
      <c r="AD1331">
        <v>119</v>
      </c>
      <c r="AE1331">
        <v>2</v>
      </c>
      <c r="AF1331">
        <v>59.5</v>
      </c>
      <c r="AG1331" s="3">
        <v>44707</v>
      </c>
      <c r="AH1331">
        <v>0</v>
      </c>
    </row>
    <row r="1332" spans="1:34" hidden="1" x14ac:dyDescent="0.25">
      <c r="A1332" t="s">
        <v>1</v>
      </c>
      <c r="B1332" t="s">
        <v>19</v>
      </c>
      <c r="C1332" t="s">
        <v>440</v>
      </c>
      <c r="D1332" t="s">
        <v>50</v>
      </c>
      <c r="E1332">
        <v>657140</v>
      </c>
      <c r="G1332">
        <v>0.92</v>
      </c>
      <c r="I1332" t="s">
        <v>492</v>
      </c>
      <c r="J1332" t="s">
        <v>63</v>
      </c>
      <c r="K1332">
        <v>547180</v>
      </c>
      <c r="M1332">
        <v>105.58</v>
      </c>
      <c r="N1332">
        <v>169</v>
      </c>
      <c r="O1332">
        <f t="shared" si="0"/>
        <v>120.00000000000004</v>
      </c>
      <c r="P1332">
        <v>8.3333333333333301E-2</v>
      </c>
      <c r="Q1332">
        <v>10</v>
      </c>
      <c r="R1332">
        <v>105.58</v>
      </c>
      <c r="S1332">
        <v>112</v>
      </c>
      <c r="T1332">
        <f t="shared" si="1"/>
        <v>79.526627218934948</v>
      </c>
      <c r="U1332" s="5">
        <f t="shared" si="2"/>
        <v>8.8020833333333298E-2</v>
      </c>
      <c r="V1332">
        <v>7</v>
      </c>
      <c r="W1332">
        <v>0.34146341463414598</v>
      </c>
      <c r="X1332">
        <v>0.17073170731707299</v>
      </c>
      <c r="Y1332">
        <v>190</v>
      </c>
      <c r="Z1332">
        <v>2</v>
      </c>
      <c r="AA1332">
        <v>95</v>
      </c>
      <c r="AB1332">
        <v>0.21052631578947301</v>
      </c>
      <c r="AC1332">
        <v>0.105263157894736</v>
      </c>
      <c r="AD1332">
        <v>89</v>
      </c>
      <c r="AE1332">
        <v>1</v>
      </c>
      <c r="AF1332">
        <v>89</v>
      </c>
      <c r="AG1332" s="3">
        <v>44707</v>
      </c>
      <c r="AH1332">
        <v>0</v>
      </c>
    </row>
    <row r="1333" spans="1:34" hidden="1" x14ac:dyDescent="0.25">
      <c r="A1333" t="s">
        <v>1</v>
      </c>
      <c r="B1333" t="s">
        <v>19</v>
      </c>
      <c r="C1333" t="s">
        <v>437</v>
      </c>
      <c r="D1333" t="s">
        <v>50</v>
      </c>
      <c r="E1333">
        <v>605400</v>
      </c>
      <c r="G1333">
        <v>0.94</v>
      </c>
      <c r="I1333" t="s">
        <v>497</v>
      </c>
      <c r="J1333" t="s">
        <v>50</v>
      </c>
      <c r="K1333">
        <v>663586</v>
      </c>
      <c r="M1333">
        <v>106.68</v>
      </c>
      <c r="N1333">
        <v>188</v>
      </c>
      <c r="O1333">
        <f t="shared" si="0"/>
        <v>118.0000000000001</v>
      </c>
      <c r="P1333">
        <v>7.6271186440677902E-2</v>
      </c>
      <c r="Q1333">
        <v>9</v>
      </c>
      <c r="R1333">
        <v>106.68</v>
      </c>
      <c r="S1333">
        <v>132</v>
      </c>
      <c r="T1333">
        <f t="shared" si="1"/>
        <v>82.851063829787307</v>
      </c>
      <c r="U1333" s="5">
        <f t="shared" si="2"/>
        <v>7.2419106317411344E-2</v>
      </c>
      <c r="V1333">
        <v>6</v>
      </c>
      <c r="W1333">
        <v>0.29213483146067398</v>
      </c>
      <c r="X1333">
        <v>0.20224719101123501</v>
      </c>
      <c r="Y1333">
        <v>207</v>
      </c>
      <c r="Z1333">
        <v>9</v>
      </c>
      <c r="AA1333">
        <v>23</v>
      </c>
      <c r="AB1333">
        <v>0.27906976744186002</v>
      </c>
      <c r="AC1333">
        <v>0.13178294573643401</v>
      </c>
      <c r="AD1333">
        <v>98</v>
      </c>
      <c r="AE1333">
        <v>3</v>
      </c>
      <c r="AF1333">
        <v>32.6666666666666</v>
      </c>
      <c r="AG1333" s="3">
        <v>44707</v>
      </c>
      <c r="AH1333">
        <v>0</v>
      </c>
    </row>
    <row r="1334" spans="1:34" hidden="1" x14ac:dyDescent="0.25">
      <c r="A1334" t="s">
        <v>6</v>
      </c>
      <c r="B1334" t="s">
        <v>4</v>
      </c>
      <c r="C1334" t="s">
        <v>441</v>
      </c>
      <c r="D1334" t="s">
        <v>63</v>
      </c>
      <c r="E1334">
        <v>657006</v>
      </c>
      <c r="G1334">
        <v>1.3</v>
      </c>
      <c r="I1334" t="s">
        <v>493</v>
      </c>
      <c r="J1334" t="s">
        <v>50</v>
      </c>
      <c r="K1334">
        <v>502054</v>
      </c>
      <c r="M1334">
        <v>104.44</v>
      </c>
      <c r="N1334">
        <v>168</v>
      </c>
      <c r="O1334">
        <f t="shared" si="0"/>
        <v>104.00000000000016</v>
      </c>
      <c r="P1334">
        <v>4.8076923076923003E-2</v>
      </c>
      <c r="Q1334">
        <v>5</v>
      </c>
      <c r="R1334">
        <v>104.44</v>
      </c>
      <c r="S1334">
        <v>46</v>
      </c>
      <c r="T1334">
        <f t="shared" si="1"/>
        <v>28.476190476190517</v>
      </c>
      <c r="U1334" s="5">
        <f t="shared" si="2"/>
        <v>7.023411371237448E-2</v>
      </c>
      <c r="V1334">
        <v>2</v>
      </c>
      <c r="W1334">
        <v>0.30769230769230699</v>
      </c>
      <c r="X1334">
        <v>0.15384615384615299</v>
      </c>
      <c r="Y1334">
        <v>146</v>
      </c>
      <c r="Z1334">
        <v>1</v>
      </c>
      <c r="AA1334">
        <v>146</v>
      </c>
      <c r="AB1334">
        <v>0.23076923076923</v>
      </c>
      <c r="AC1334">
        <v>8.7912087912087905E-2</v>
      </c>
      <c r="AD1334">
        <v>45</v>
      </c>
      <c r="AG1334" s="3">
        <v>44707</v>
      </c>
      <c r="AH1334">
        <v>0</v>
      </c>
    </row>
    <row r="1335" spans="1:34" hidden="1" x14ac:dyDescent="0.25">
      <c r="A1335" t="s">
        <v>25</v>
      </c>
      <c r="B1335" t="s">
        <v>17</v>
      </c>
      <c r="C1335" t="s">
        <v>442</v>
      </c>
      <c r="D1335" t="s">
        <v>63</v>
      </c>
      <c r="E1335">
        <v>641482</v>
      </c>
      <c r="G1335">
        <v>0.91</v>
      </c>
      <c r="I1335" t="s">
        <v>498</v>
      </c>
      <c r="J1335" t="s">
        <v>50</v>
      </c>
      <c r="K1335">
        <v>668227</v>
      </c>
      <c r="M1335">
        <v>104.38</v>
      </c>
      <c r="N1335">
        <v>173</v>
      </c>
      <c r="O1335">
        <f t="shared" si="0"/>
        <v>117.0000000000003</v>
      </c>
      <c r="P1335">
        <v>3.4188034188034101E-2</v>
      </c>
      <c r="Q1335">
        <v>4</v>
      </c>
      <c r="R1335">
        <v>104.38</v>
      </c>
      <c r="S1335">
        <v>30</v>
      </c>
      <c r="T1335">
        <f t="shared" si="1"/>
        <v>20.289017341040513</v>
      </c>
      <c r="U1335" s="5">
        <f t="shared" si="2"/>
        <v>0</v>
      </c>
      <c r="W1335">
        <v>0.13636363636363599</v>
      </c>
      <c r="Y1335">
        <v>172</v>
      </c>
      <c r="Z1335">
        <v>4</v>
      </c>
      <c r="AA1335">
        <v>43</v>
      </c>
      <c r="AB1335">
        <v>0.269230769230769</v>
      </c>
      <c r="AC1335">
        <v>0.115384615384615</v>
      </c>
      <c r="AD1335">
        <v>151</v>
      </c>
      <c r="AE1335">
        <v>3</v>
      </c>
      <c r="AF1335">
        <v>50.3333333333333</v>
      </c>
      <c r="AG1335" s="3">
        <v>44707</v>
      </c>
      <c r="AH1335">
        <v>0</v>
      </c>
    </row>
    <row r="1336" spans="1:34" hidden="1" x14ac:dyDescent="0.25">
      <c r="A1336" t="s">
        <v>28</v>
      </c>
      <c r="B1336" t="s">
        <v>8</v>
      </c>
      <c r="C1336" t="s">
        <v>438</v>
      </c>
      <c r="D1336" t="s">
        <v>50</v>
      </c>
      <c r="E1336">
        <v>608566</v>
      </c>
      <c r="G1336">
        <v>1.0900000000000001</v>
      </c>
      <c r="I1336" t="s">
        <v>499</v>
      </c>
      <c r="J1336" t="s">
        <v>50</v>
      </c>
      <c r="K1336">
        <v>443558</v>
      </c>
      <c r="M1336">
        <v>103.24</v>
      </c>
      <c r="N1336">
        <v>172</v>
      </c>
      <c r="O1336">
        <f t="shared" si="0"/>
        <v>123.00000000000011</v>
      </c>
      <c r="P1336">
        <v>3.2520325203252001E-2</v>
      </c>
      <c r="Q1336">
        <v>4</v>
      </c>
      <c r="R1336">
        <v>103.24</v>
      </c>
      <c r="S1336">
        <v>114</v>
      </c>
      <c r="T1336">
        <f t="shared" si="1"/>
        <v>81.523255813953568</v>
      </c>
      <c r="U1336" s="5">
        <f t="shared" si="2"/>
        <v>4.9065753815432843E-2</v>
      </c>
      <c r="V1336">
        <v>4</v>
      </c>
      <c r="W1336">
        <v>0.19753086419752999</v>
      </c>
      <c r="X1336">
        <v>0.11111111111111099</v>
      </c>
      <c r="Y1336">
        <v>199</v>
      </c>
      <c r="Z1336">
        <v>8</v>
      </c>
      <c r="AA1336">
        <v>24.875</v>
      </c>
      <c r="AB1336">
        <v>0.210884353741496</v>
      </c>
      <c r="AC1336">
        <v>0.122448979591836</v>
      </c>
      <c r="AD1336">
        <v>110</v>
      </c>
      <c r="AE1336">
        <v>3</v>
      </c>
      <c r="AF1336">
        <v>36.6666666666666</v>
      </c>
      <c r="AG1336" s="3">
        <v>44707</v>
      </c>
      <c r="AH1336">
        <v>0</v>
      </c>
    </row>
    <row r="1337" spans="1:34" hidden="1" x14ac:dyDescent="0.25">
      <c r="A1337" t="s">
        <v>1</v>
      </c>
      <c r="B1337" t="s">
        <v>19</v>
      </c>
      <c r="C1337" t="s">
        <v>440</v>
      </c>
      <c r="D1337" t="s">
        <v>50</v>
      </c>
      <c r="E1337">
        <v>657140</v>
      </c>
      <c r="G1337">
        <v>0.94</v>
      </c>
      <c r="I1337" t="s">
        <v>495</v>
      </c>
      <c r="J1337" t="s">
        <v>50</v>
      </c>
      <c r="K1337">
        <v>656555</v>
      </c>
      <c r="M1337">
        <v>102.539999999999</v>
      </c>
      <c r="N1337">
        <v>181</v>
      </c>
      <c r="O1337">
        <f t="shared" si="0"/>
        <v>115.00000000000001</v>
      </c>
      <c r="P1337">
        <v>6.08695652173913E-2</v>
      </c>
      <c r="Q1337">
        <v>7</v>
      </c>
      <c r="R1337">
        <v>102.539999999999</v>
      </c>
      <c r="S1337">
        <v>132</v>
      </c>
      <c r="T1337">
        <f t="shared" si="1"/>
        <v>83.867403314917127</v>
      </c>
      <c r="U1337" s="5">
        <f t="shared" si="2"/>
        <v>4.7694334650856388E-2</v>
      </c>
      <c r="V1337">
        <v>4</v>
      </c>
      <c r="W1337">
        <v>0.28048780487804797</v>
      </c>
      <c r="X1337">
        <v>0.17073170731707299</v>
      </c>
      <c r="Y1337">
        <v>190</v>
      </c>
      <c r="Z1337">
        <v>2</v>
      </c>
      <c r="AA1337">
        <v>95</v>
      </c>
      <c r="AB1337">
        <v>0.21052631578947301</v>
      </c>
      <c r="AC1337">
        <v>0.105263157894736</v>
      </c>
      <c r="AD1337">
        <v>89</v>
      </c>
      <c r="AE1337">
        <v>1</v>
      </c>
      <c r="AF1337">
        <v>89</v>
      </c>
      <c r="AG1337" s="3">
        <v>44707</v>
      </c>
      <c r="AH1337">
        <v>0</v>
      </c>
    </row>
    <row r="1338" spans="1:34" hidden="1" x14ac:dyDescent="0.25">
      <c r="A1338" t="s">
        <v>16</v>
      </c>
      <c r="B1338" t="s">
        <v>19</v>
      </c>
      <c r="C1338" t="s">
        <v>443</v>
      </c>
      <c r="D1338" t="s">
        <v>50</v>
      </c>
      <c r="E1338">
        <v>471911</v>
      </c>
      <c r="G1338">
        <v>0.98</v>
      </c>
      <c r="I1338" t="s">
        <v>492</v>
      </c>
      <c r="J1338" t="s">
        <v>63</v>
      </c>
      <c r="K1338">
        <v>547180</v>
      </c>
      <c r="M1338">
        <v>105.44</v>
      </c>
      <c r="N1338">
        <v>173</v>
      </c>
      <c r="O1338">
        <f t="shared" si="0"/>
        <v>124.00000000000013</v>
      </c>
      <c r="P1338">
        <v>8.0645161290322495E-2</v>
      </c>
      <c r="Q1338">
        <v>10</v>
      </c>
      <c r="R1338">
        <v>105.44</v>
      </c>
      <c r="S1338">
        <v>116</v>
      </c>
      <c r="T1338">
        <f t="shared" si="1"/>
        <v>83.144508670520324</v>
      </c>
      <c r="U1338" s="5">
        <f t="shared" si="2"/>
        <v>8.4190767519465984E-2</v>
      </c>
      <c r="V1338">
        <v>7</v>
      </c>
      <c r="W1338">
        <v>0.337209302325581</v>
      </c>
      <c r="X1338">
        <v>0.17441860465116199</v>
      </c>
      <c r="Y1338">
        <v>186</v>
      </c>
      <c r="Z1338">
        <v>3</v>
      </c>
      <c r="AA1338">
        <v>62</v>
      </c>
      <c r="AB1338">
        <v>0.23021582733812901</v>
      </c>
      <c r="AC1338">
        <v>8.6330935251798496E-2</v>
      </c>
      <c r="AD1338">
        <v>90</v>
      </c>
      <c r="AE1338">
        <v>1</v>
      </c>
      <c r="AF1338">
        <v>90</v>
      </c>
      <c r="AG1338" s="3">
        <v>44708</v>
      </c>
      <c r="AH1338">
        <v>0</v>
      </c>
    </row>
    <row r="1339" spans="1:34" hidden="1" x14ac:dyDescent="0.25">
      <c r="A1339" t="s">
        <v>22</v>
      </c>
      <c r="B1339" t="s">
        <v>10</v>
      </c>
      <c r="C1339" t="s">
        <v>444</v>
      </c>
      <c r="D1339" t="s">
        <v>50</v>
      </c>
      <c r="E1339">
        <v>434378</v>
      </c>
      <c r="G1339">
        <v>1.04</v>
      </c>
      <c r="I1339" t="s">
        <v>500</v>
      </c>
      <c r="J1339" t="s">
        <v>50</v>
      </c>
      <c r="K1339">
        <v>664034</v>
      </c>
      <c r="L1339">
        <v>5.4</v>
      </c>
      <c r="M1339">
        <v>103.38</v>
      </c>
      <c r="N1339">
        <v>202</v>
      </c>
      <c r="O1339">
        <f t="shared" si="0"/>
        <v>157.00000000000017</v>
      </c>
      <c r="P1339">
        <v>3.8216560509554097E-2</v>
      </c>
      <c r="Q1339">
        <v>6</v>
      </c>
      <c r="R1339">
        <v>103.38</v>
      </c>
      <c r="S1339">
        <v>151</v>
      </c>
      <c r="T1339">
        <f t="shared" si="1"/>
        <v>117.36138613861398</v>
      </c>
      <c r="U1339" s="5">
        <f t="shared" si="2"/>
        <v>3.4082760366136548E-2</v>
      </c>
      <c r="V1339">
        <v>4</v>
      </c>
      <c r="W1339">
        <v>0.15126050420168</v>
      </c>
      <c r="X1339">
        <v>5.8823529411764698E-2</v>
      </c>
      <c r="Y1339">
        <v>186</v>
      </c>
      <c r="Z1339">
        <v>4</v>
      </c>
      <c r="AA1339">
        <v>46.5</v>
      </c>
      <c r="AB1339">
        <v>0.29921259842519599</v>
      </c>
      <c r="AC1339">
        <v>0.14960629921259799</v>
      </c>
      <c r="AD1339">
        <v>96</v>
      </c>
      <c r="AE1339">
        <v>2</v>
      </c>
      <c r="AF1339">
        <v>48</v>
      </c>
      <c r="AG1339" s="3">
        <v>44708</v>
      </c>
      <c r="AH1339">
        <v>1</v>
      </c>
    </row>
    <row r="1340" spans="1:34" hidden="1" x14ac:dyDescent="0.25">
      <c r="A1340" t="s">
        <v>22</v>
      </c>
      <c r="B1340" t="s">
        <v>10</v>
      </c>
      <c r="C1340" t="s">
        <v>444</v>
      </c>
      <c r="D1340" t="s">
        <v>50</v>
      </c>
      <c r="E1340">
        <v>434378</v>
      </c>
      <c r="G1340">
        <v>1.04</v>
      </c>
      <c r="I1340" t="s">
        <v>501</v>
      </c>
      <c r="J1340" t="s">
        <v>50</v>
      </c>
      <c r="K1340">
        <v>677594</v>
      </c>
      <c r="L1340">
        <v>3.4</v>
      </c>
      <c r="M1340">
        <v>104.52</v>
      </c>
      <c r="N1340">
        <v>177</v>
      </c>
      <c r="O1340">
        <f t="shared" si="0"/>
        <v>110.00000000000013</v>
      </c>
      <c r="P1340">
        <v>4.54545454545454E-2</v>
      </c>
      <c r="Q1340">
        <v>5</v>
      </c>
      <c r="R1340">
        <v>104.52</v>
      </c>
      <c r="S1340">
        <v>129</v>
      </c>
      <c r="T1340">
        <f t="shared" si="1"/>
        <v>80.169491525423823</v>
      </c>
      <c r="U1340" s="5">
        <f t="shared" si="2"/>
        <v>3.7420718816067608E-2</v>
      </c>
      <c r="V1340">
        <v>3</v>
      </c>
      <c r="W1340">
        <v>0.17857142857142799</v>
      </c>
      <c r="X1340">
        <v>0.107142857142857</v>
      </c>
      <c r="Y1340">
        <v>186</v>
      </c>
      <c r="Z1340">
        <v>4</v>
      </c>
      <c r="AA1340">
        <v>46.5</v>
      </c>
      <c r="AB1340">
        <v>0.29921259842519599</v>
      </c>
      <c r="AC1340">
        <v>0.14960629921259799</v>
      </c>
      <c r="AD1340">
        <v>96</v>
      </c>
      <c r="AE1340">
        <v>2</v>
      </c>
      <c r="AF1340">
        <v>48</v>
      </c>
      <c r="AG1340" s="3">
        <v>44708</v>
      </c>
      <c r="AH1340">
        <v>1</v>
      </c>
    </row>
    <row r="1341" spans="1:34" hidden="1" x14ac:dyDescent="0.25">
      <c r="A1341" t="s">
        <v>22</v>
      </c>
      <c r="B1341" t="s">
        <v>10</v>
      </c>
      <c r="C1341" t="s">
        <v>444</v>
      </c>
      <c r="D1341" t="s">
        <v>50</v>
      </c>
      <c r="E1341">
        <v>434378</v>
      </c>
      <c r="G1341">
        <v>1.04</v>
      </c>
      <c r="I1341" t="s">
        <v>502</v>
      </c>
      <c r="J1341" t="s">
        <v>50</v>
      </c>
      <c r="K1341">
        <v>553993</v>
      </c>
      <c r="M1341">
        <v>103.4</v>
      </c>
      <c r="N1341">
        <v>181</v>
      </c>
      <c r="O1341">
        <f t="shared" si="0"/>
        <v>100</v>
      </c>
      <c r="P1341">
        <v>0.09</v>
      </c>
      <c r="Q1341">
        <v>9</v>
      </c>
      <c r="R1341">
        <v>103.4</v>
      </c>
      <c r="S1341">
        <v>135</v>
      </c>
      <c r="T1341">
        <f t="shared" si="1"/>
        <v>74.585635359116026</v>
      </c>
      <c r="U1341" s="5">
        <f t="shared" si="2"/>
        <v>0.10725925925925925</v>
      </c>
      <c r="V1341">
        <v>8</v>
      </c>
      <c r="W1341">
        <v>0.41249999999999998</v>
      </c>
      <c r="X1341">
        <v>0.27500000000000002</v>
      </c>
      <c r="Y1341">
        <v>186</v>
      </c>
      <c r="Z1341">
        <v>4</v>
      </c>
      <c r="AA1341">
        <v>46.5</v>
      </c>
      <c r="AB1341">
        <v>0.29921259842519599</v>
      </c>
      <c r="AC1341">
        <v>0.14960629921259799</v>
      </c>
      <c r="AD1341">
        <v>96</v>
      </c>
      <c r="AE1341">
        <v>2</v>
      </c>
      <c r="AF1341">
        <v>48</v>
      </c>
      <c r="AG1341" s="3">
        <v>44708</v>
      </c>
      <c r="AH1341">
        <v>0</v>
      </c>
    </row>
    <row r="1342" spans="1:34" hidden="1" x14ac:dyDescent="0.25">
      <c r="A1342" t="s">
        <v>16</v>
      </c>
      <c r="B1342" t="s">
        <v>19</v>
      </c>
      <c r="C1342" t="s">
        <v>443</v>
      </c>
      <c r="D1342" t="s">
        <v>50</v>
      </c>
      <c r="E1342">
        <v>471911</v>
      </c>
      <c r="G1342">
        <v>1.07</v>
      </c>
      <c r="I1342" t="s">
        <v>503</v>
      </c>
      <c r="J1342" t="s">
        <v>50</v>
      </c>
      <c r="K1342">
        <v>664761</v>
      </c>
      <c r="M1342">
        <v>103.68</v>
      </c>
      <c r="N1342">
        <v>160</v>
      </c>
      <c r="O1342">
        <f t="shared" si="0"/>
        <v>112.00000000000036</v>
      </c>
      <c r="P1342">
        <v>2.6785714285714201E-2</v>
      </c>
      <c r="Q1342">
        <v>3</v>
      </c>
      <c r="R1342">
        <v>103.68</v>
      </c>
      <c r="S1342">
        <v>106</v>
      </c>
      <c r="T1342">
        <f t="shared" si="1"/>
        <v>74.20000000000023</v>
      </c>
      <c r="U1342" s="5">
        <f t="shared" si="2"/>
        <v>2.6954177897574039E-2</v>
      </c>
      <c r="V1342">
        <v>2</v>
      </c>
      <c r="W1342">
        <v>0.150684931506849</v>
      </c>
      <c r="X1342">
        <v>4.1095890410958902E-2</v>
      </c>
      <c r="Y1342">
        <v>186</v>
      </c>
      <c r="Z1342">
        <v>3</v>
      </c>
      <c r="AA1342">
        <v>62</v>
      </c>
      <c r="AB1342">
        <v>0.23021582733812901</v>
      </c>
      <c r="AC1342">
        <v>8.6330935251798496E-2</v>
      </c>
      <c r="AD1342">
        <v>90</v>
      </c>
      <c r="AE1342">
        <v>1</v>
      </c>
      <c r="AF1342">
        <v>90</v>
      </c>
      <c r="AG1342" s="3">
        <v>44708</v>
      </c>
      <c r="AH1342">
        <v>0</v>
      </c>
    </row>
    <row r="1343" spans="1:34" hidden="1" x14ac:dyDescent="0.25">
      <c r="A1343" t="s">
        <v>21</v>
      </c>
      <c r="B1343" t="s">
        <v>20</v>
      </c>
      <c r="C1343" t="s">
        <v>445</v>
      </c>
      <c r="D1343" t="s">
        <v>63</v>
      </c>
      <c r="E1343">
        <v>640455</v>
      </c>
      <c r="G1343">
        <v>0.98</v>
      </c>
      <c r="I1343" t="s">
        <v>504</v>
      </c>
      <c r="J1343" t="s">
        <v>50</v>
      </c>
      <c r="K1343">
        <v>668804</v>
      </c>
      <c r="L1343">
        <v>5.7</v>
      </c>
      <c r="M1343">
        <v>99.86</v>
      </c>
      <c r="N1343">
        <v>169</v>
      </c>
      <c r="O1343">
        <f t="shared" si="0"/>
        <v>112.0000000000001</v>
      </c>
      <c r="P1343">
        <v>4.4642857142857102E-2</v>
      </c>
      <c r="Q1343">
        <v>5</v>
      </c>
      <c r="R1343">
        <v>99.86</v>
      </c>
      <c r="S1343">
        <v>43</v>
      </c>
      <c r="T1343">
        <f t="shared" si="1"/>
        <v>28.497041420118368</v>
      </c>
      <c r="U1343" s="5">
        <f t="shared" si="2"/>
        <v>3.5091362126245813E-2</v>
      </c>
      <c r="V1343">
        <v>1</v>
      </c>
      <c r="W1343">
        <v>0.11764705882352899</v>
      </c>
      <c r="Y1343">
        <v>198</v>
      </c>
      <c r="Z1343">
        <v>7</v>
      </c>
      <c r="AA1343">
        <v>28.285714285714199</v>
      </c>
      <c r="AB1343">
        <v>0.3046875</v>
      </c>
      <c r="AC1343">
        <v>0.1328125</v>
      </c>
      <c r="AD1343">
        <v>45</v>
      </c>
      <c r="AE1343">
        <v>3</v>
      </c>
      <c r="AF1343">
        <v>15</v>
      </c>
      <c r="AG1343" s="3">
        <v>44708</v>
      </c>
      <c r="AH1343">
        <v>1</v>
      </c>
    </row>
    <row r="1344" spans="1:34" hidden="1" x14ac:dyDescent="0.25">
      <c r="A1344" t="s">
        <v>11</v>
      </c>
      <c r="B1344" t="s">
        <v>27</v>
      </c>
      <c r="C1344" t="s">
        <v>446</v>
      </c>
      <c r="D1344" t="s">
        <v>63</v>
      </c>
      <c r="E1344">
        <v>579328</v>
      </c>
      <c r="G1344">
        <v>1.29</v>
      </c>
      <c r="I1344" t="s">
        <v>505</v>
      </c>
      <c r="J1344" t="s">
        <v>63</v>
      </c>
      <c r="K1344">
        <v>660271</v>
      </c>
      <c r="M1344">
        <v>104.7</v>
      </c>
      <c r="N1344">
        <v>191</v>
      </c>
      <c r="O1344">
        <f t="shared" si="0"/>
        <v>129.00000000000003</v>
      </c>
      <c r="P1344">
        <v>6.9767441860465101E-2</v>
      </c>
      <c r="Q1344">
        <v>9</v>
      </c>
      <c r="R1344">
        <v>104.7</v>
      </c>
      <c r="S1344">
        <v>70</v>
      </c>
      <c r="T1344">
        <f t="shared" si="1"/>
        <v>47.277486910994774</v>
      </c>
      <c r="U1344" s="5">
        <f t="shared" si="2"/>
        <v>6.3455149501661118E-2</v>
      </c>
      <c r="V1344">
        <v>3</v>
      </c>
      <c r="W1344">
        <v>0.20408163265306101</v>
      </c>
      <c r="X1344">
        <v>0.10204081632653</v>
      </c>
      <c r="Y1344">
        <v>154</v>
      </c>
      <c r="Z1344">
        <v>4</v>
      </c>
      <c r="AA1344">
        <v>38.5</v>
      </c>
      <c r="AB1344">
        <v>0.23076923076923</v>
      </c>
      <c r="AC1344">
        <v>0.15384615384615299</v>
      </c>
      <c r="AD1344">
        <v>35</v>
      </c>
      <c r="AE1344">
        <v>2</v>
      </c>
      <c r="AF1344">
        <v>17.5</v>
      </c>
      <c r="AG1344" s="3">
        <v>44709</v>
      </c>
      <c r="AH1344">
        <v>0</v>
      </c>
    </row>
    <row r="1345" spans="1:34" hidden="1" x14ac:dyDescent="0.25">
      <c r="A1345" t="s">
        <v>11</v>
      </c>
      <c r="B1345" t="s">
        <v>27</v>
      </c>
      <c r="C1345" t="s">
        <v>446</v>
      </c>
      <c r="D1345" t="s">
        <v>63</v>
      </c>
      <c r="E1345">
        <v>579328</v>
      </c>
      <c r="G1345">
        <v>1.29</v>
      </c>
      <c r="I1345" t="s">
        <v>506</v>
      </c>
      <c r="J1345" t="s">
        <v>63</v>
      </c>
      <c r="K1345">
        <v>665120</v>
      </c>
      <c r="M1345">
        <v>103.3</v>
      </c>
      <c r="N1345">
        <v>162</v>
      </c>
      <c r="O1345">
        <f t="shared" si="0"/>
        <v>105.00000000000004</v>
      </c>
      <c r="P1345">
        <v>9.5238095238095205E-2</v>
      </c>
      <c r="Q1345">
        <v>10</v>
      </c>
      <c r="R1345">
        <v>103.3</v>
      </c>
      <c r="S1345">
        <v>39</v>
      </c>
      <c r="T1345">
        <f t="shared" si="1"/>
        <v>25.277777777777786</v>
      </c>
      <c r="U1345" s="5">
        <f t="shared" si="2"/>
        <v>3.9560439560439545E-2</v>
      </c>
      <c r="V1345">
        <v>1</v>
      </c>
      <c r="W1345">
        <v>0.11111111111111099</v>
      </c>
      <c r="X1345">
        <v>7.4074074074074001E-2</v>
      </c>
      <c r="Y1345">
        <v>154</v>
      </c>
      <c r="Z1345">
        <v>4</v>
      </c>
      <c r="AA1345">
        <v>38.5</v>
      </c>
      <c r="AB1345">
        <v>0.23076923076923</v>
      </c>
      <c r="AC1345">
        <v>0.15384615384615299</v>
      </c>
      <c r="AD1345">
        <v>35</v>
      </c>
      <c r="AE1345">
        <v>2</v>
      </c>
      <c r="AF1345">
        <v>17.5</v>
      </c>
      <c r="AG1345" s="3">
        <v>44709</v>
      </c>
      <c r="AH1345">
        <v>0</v>
      </c>
    </row>
    <row r="1346" spans="1:34" hidden="1" x14ac:dyDescent="0.25">
      <c r="A1346" t="s">
        <v>21</v>
      </c>
      <c r="B1346" t="s">
        <v>20</v>
      </c>
      <c r="C1346" t="s">
        <v>447</v>
      </c>
      <c r="D1346" t="s">
        <v>50</v>
      </c>
      <c r="E1346">
        <v>664141</v>
      </c>
      <c r="G1346">
        <v>0.92</v>
      </c>
      <c r="I1346" t="s">
        <v>507</v>
      </c>
      <c r="J1346" t="s">
        <v>63</v>
      </c>
      <c r="K1346">
        <v>543333</v>
      </c>
      <c r="M1346">
        <v>103.24</v>
      </c>
      <c r="N1346">
        <v>170</v>
      </c>
      <c r="O1346">
        <f t="shared" si="0"/>
        <v>132</v>
      </c>
      <c r="P1346">
        <v>3.03030303030303E-2</v>
      </c>
      <c r="Q1346">
        <v>4</v>
      </c>
      <c r="R1346">
        <v>103.24</v>
      </c>
      <c r="S1346">
        <v>117</v>
      </c>
      <c r="T1346">
        <f t="shared" si="1"/>
        <v>90.847058823529409</v>
      </c>
      <c r="U1346" s="5">
        <f t="shared" si="2"/>
        <v>3.3022533022533024E-2</v>
      </c>
      <c r="V1346">
        <v>3</v>
      </c>
      <c r="W1346">
        <v>0.11111111111111099</v>
      </c>
      <c r="X1346">
        <v>5.5555555555555497E-2</v>
      </c>
      <c r="Y1346">
        <v>189</v>
      </c>
      <c r="Z1346">
        <v>5</v>
      </c>
      <c r="AA1346">
        <v>37.799999999999997</v>
      </c>
      <c r="AB1346">
        <v>0.25833333333333303</v>
      </c>
      <c r="AC1346">
        <v>0.133333333333333</v>
      </c>
      <c r="AD1346">
        <v>86</v>
      </c>
      <c r="AE1346">
        <v>3</v>
      </c>
      <c r="AF1346">
        <v>28.6666666666666</v>
      </c>
      <c r="AG1346" s="3">
        <v>44709</v>
      </c>
      <c r="AH1346">
        <v>0</v>
      </c>
    </row>
    <row r="1347" spans="1:34" hidden="1" x14ac:dyDescent="0.25">
      <c r="A1347" t="s">
        <v>28</v>
      </c>
      <c r="B1347" t="s">
        <v>8</v>
      </c>
      <c r="C1347" t="s">
        <v>448</v>
      </c>
      <c r="D1347" t="s">
        <v>50</v>
      </c>
      <c r="E1347">
        <v>641771</v>
      </c>
      <c r="G1347">
        <v>1.1399999999999999</v>
      </c>
      <c r="I1347" t="s">
        <v>490</v>
      </c>
      <c r="J1347" t="s">
        <v>63</v>
      </c>
      <c r="K1347">
        <v>665742</v>
      </c>
      <c r="M1347">
        <v>102.7</v>
      </c>
      <c r="N1347">
        <v>201</v>
      </c>
      <c r="O1347">
        <f t="shared" si="0"/>
        <v>136.00000000000003</v>
      </c>
      <c r="P1347">
        <v>5.8823529411764698E-2</v>
      </c>
      <c r="Q1347">
        <v>8</v>
      </c>
      <c r="R1347">
        <v>102.7</v>
      </c>
      <c r="S1347">
        <v>125</v>
      </c>
      <c r="T1347">
        <f t="shared" si="1"/>
        <v>84.577114427860721</v>
      </c>
      <c r="U1347" s="5">
        <f t="shared" si="2"/>
        <v>8.2764705882352921E-2</v>
      </c>
      <c r="V1347">
        <v>7</v>
      </c>
      <c r="W1347">
        <v>0.27586206896551702</v>
      </c>
      <c r="X1347">
        <v>0.195402298850574</v>
      </c>
      <c r="Y1347">
        <v>175</v>
      </c>
      <c r="Z1347">
        <v>4</v>
      </c>
      <c r="AA1347">
        <v>43.75</v>
      </c>
      <c r="AB1347">
        <v>0.20472440944881801</v>
      </c>
      <c r="AC1347">
        <v>0.102362204724409</v>
      </c>
      <c r="AD1347">
        <v>105</v>
      </c>
      <c r="AE1347">
        <v>3</v>
      </c>
      <c r="AF1347">
        <v>35</v>
      </c>
      <c r="AG1347" s="3">
        <v>44709</v>
      </c>
      <c r="AH1347">
        <v>0</v>
      </c>
    </row>
    <row r="1348" spans="1:34" hidden="1" x14ac:dyDescent="0.25">
      <c r="A1348" t="s">
        <v>28</v>
      </c>
      <c r="B1348" t="s">
        <v>8</v>
      </c>
      <c r="C1348" t="s">
        <v>448</v>
      </c>
      <c r="D1348" t="s">
        <v>50</v>
      </c>
      <c r="E1348">
        <v>641771</v>
      </c>
      <c r="G1348">
        <v>1.1399999999999999</v>
      </c>
      <c r="I1348" t="s">
        <v>508</v>
      </c>
      <c r="J1348" t="s">
        <v>63</v>
      </c>
      <c r="K1348">
        <v>605137</v>
      </c>
      <c r="M1348">
        <v>100.9</v>
      </c>
      <c r="N1348">
        <v>187</v>
      </c>
      <c r="O1348">
        <f t="shared" si="0"/>
        <v>143.00000000000037</v>
      </c>
      <c r="P1348">
        <v>2.7972027972027899E-2</v>
      </c>
      <c r="Q1348">
        <v>4</v>
      </c>
      <c r="R1348">
        <v>100.9</v>
      </c>
      <c r="S1348">
        <v>119</v>
      </c>
      <c r="T1348">
        <f t="shared" si="1"/>
        <v>91.000000000000227</v>
      </c>
      <c r="U1348" s="5">
        <f t="shared" si="2"/>
        <v>4.3956043956043848E-2</v>
      </c>
      <c r="V1348">
        <v>4</v>
      </c>
      <c r="W1348">
        <v>0.211111111111111</v>
      </c>
      <c r="X1348">
        <v>7.7777777777777696E-2</v>
      </c>
      <c r="Y1348">
        <v>175</v>
      </c>
      <c r="Z1348">
        <v>4</v>
      </c>
      <c r="AA1348">
        <v>43.75</v>
      </c>
      <c r="AB1348">
        <v>0.20472440944881801</v>
      </c>
      <c r="AC1348">
        <v>0.102362204724409</v>
      </c>
      <c r="AD1348">
        <v>105</v>
      </c>
      <c r="AE1348">
        <v>3</v>
      </c>
      <c r="AF1348">
        <v>35</v>
      </c>
      <c r="AG1348" s="3">
        <v>44709</v>
      </c>
      <c r="AH1348">
        <v>0</v>
      </c>
    </row>
    <row r="1349" spans="1:34" hidden="1" x14ac:dyDescent="0.25">
      <c r="A1349" t="s">
        <v>3</v>
      </c>
      <c r="B1349" t="s">
        <v>2</v>
      </c>
      <c r="C1349" t="s">
        <v>449</v>
      </c>
      <c r="D1349" t="s">
        <v>50</v>
      </c>
      <c r="E1349">
        <v>543475</v>
      </c>
      <c r="G1349">
        <v>0.98</v>
      </c>
      <c r="I1349" t="s">
        <v>509</v>
      </c>
      <c r="J1349" t="s">
        <v>50</v>
      </c>
      <c r="K1349">
        <v>502110</v>
      </c>
      <c r="M1349">
        <v>103.36</v>
      </c>
      <c r="N1349">
        <v>162</v>
      </c>
      <c r="O1349">
        <f t="shared" si="0"/>
        <v>110.00000000000013</v>
      </c>
      <c r="P1349">
        <v>4.54545454545454E-2</v>
      </c>
      <c r="Q1349">
        <v>5</v>
      </c>
      <c r="R1349">
        <v>103.36</v>
      </c>
      <c r="S1349">
        <v>131</v>
      </c>
      <c r="T1349">
        <f t="shared" si="1"/>
        <v>88.95061728395072</v>
      </c>
      <c r="U1349" s="5">
        <f t="shared" si="2"/>
        <v>5.6210964607911106E-2</v>
      </c>
      <c r="V1349">
        <v>5</v>
      </c>
      <c r="W1349">
        <v>0.26436781609195398</v>
      </c>
      <c r="X1349">
        <v>0.160919540229885</v>
      </c>
      <c r="Y1349">
        <v>225</v>
      </c>
      <c r="Z1349">
        <v>7</v>
      </c>
      <c r="AA1349">
        <v>32.142857142857103</v>
      </c>
      <c r="AB1349">
        <v>0.210191082802547</v>
      </c>
      <c r="AC1349">
        <v>0.10828025477707</v>
      </c>
      <c r="AD1349">
        <v>100</v>
      </c>
      <c r="AE1349">
        <v>4</v>
      </c>
      <c r="AF1349">
        <v>25</v>
      </c>
      <c r="AG1349" s="3">
        <v>44709</v>
      </c>
      <c r="AH1349">
        <v>0</v>
      </c>
    </row>
    <row r="1350" spans="1:34" hidden="1" x14ac:dyDescent="0.25">
      <c r="A1350" t="s">
        <v>3</v>
      </c>
      <c r="B1350" t="s">
        <v>2</v>
      </c>
      <c r="C1350" t="s">
        <v>449</v>
      </c>
      <c r="D1350" t="s">
        <v>50</v>
      </c>
      <c r="E1350">
        <v>543475</v>
      </c>
      <c r="G1350">
        <v>0.98</v>
      </c>
      <c r="I1350" t="s">
        <v>510</v>
      </c>
      <c r="J1350" t="s">
        <v>50</v>
      </c>
      <c r="K1350">
        <v>593428</v>
      </c>
      <c r="M1350">
        <v>102.76</v>
      </c>
      <c r="N1350">
        <v>188</v>
      </c>
      <c r="O1350">
        <f t="shared" si="0"/>
        <v>129.00000000000009</v>
      </c>
      <c r="P1350">
        <v>3.8759689922480599E-2</v>
      </c>
      <c r="Q1350">
        <v>5</v>
      </c>
      <c r="R1350">
        <v>102.76</v>
      </c>
      <c r="S1350">
        <v>149</v>
      </c>
      <c r="T1350">
        <f t="shared" si="1"/>
        <v>102.23936170212772</v>
      </c>
      <c r="U1350" s="5">
        <f t="shared" si="2"/>
        <v>3.9123874928463635E-2</v>
      </c>
      <c r="V1350">
        <v>4</v>
      </c>
      <c r="W1350">
        <v>0.237623762376237</v>
      </c>
      <c r="X1350">
        <v>0.118811881188118</v>
      </c>
      <c r="Y1350">
        <v>225</v>
      </c>
      <c r="Z1350">
        <v>7</v>
      </c>
      <c r="AA1350">
        <v>32.142857142857103</v>
      </c>
      <c r="AB1350">
        <v>0.210191082802547</v>
      </c>
      <c r="AC1350">
        <v>0.10828025477707</v>
      </c>
      <c r="AD1350">
        <v>100</v>
      </c>
      <c r="AE1350">
        <v>4</v>
      </c>
      <c r="AF1350">
        <v>25</v>
      </c>
      <c r="AG1350" s="3">
        <v>44709</v>
      </c>
      <c r="AH1350">
        <v>0</v>
      </c>
    </row>
    <row r="1351" spans="1:34" hidden="1" x14ac:dyDescent="0.25">
      <c r="A1351" t="s">
        <v>11</v>
      </c>
      <c r="B1351" t="s">
        <v>27</v>
      </c>
      <c r="C1351" t="s">
        <v>446</v>
      </c>
      <c r="D1351" t="s">
        <v>63</v>
      </c>
      <c r="E1351">
        <v>579328</v>
      </c>
      <c r="G1351">
        <v>1.04</v>
      </c>
      <c r="I1351" t="s">
        <v>511</v>
      </c>
      <c r="J1351" t="s">
        <v>50</v>
      </c>
      <c r="K1351">
        <v>545361</v>
      </c>
      <c r="L1351">
        <v>3.1</v>
      </c>
      <c r="M1351">
        <v>106.16</v>
      </c>
      <c r="N1351">
        <v>171</v>
      </c>
      <c r="O1351">
        <f t="shared" si="0"/>
        <v>103.00000000000003</v>
      </c>
      <c r="P1351">
        <v>0.116504854368932</v>
      </c>
      <c r="Q1351">
        <v>12</v>
      </c>
      <c r="R1351">
        <v>106.16</v>
      </c>
      <c r="S1351">
        <v>46</v>
      </c>
      <c r="T1351">
        <f t="shared" si="1"/>
        <v>27.707602339181292</v>
      </c>
      <c r="U1351" s="5">
        <f t="shared" si="2"/>
        <v>0.10827353313634443</v>
      </c>
      <c r="V1351">
        <v>3</v>
      </c>
      <c r="W1351">
        <v>0.37931034482758602</v>
      </c>
      <c r="X1351">
        <v>0.24137931034482701</v>
      </c>
      <c r="Y1351">
        <v>154</v>
      </c>
      <c r="Z1351">
        <v>4</v>
      </c>
      <c r="AA1351">
        <v>38.5</v>
      </c>
      <c r="AB1351">
        <v>0.23076923076923</v>
      </c>
      <c r="AC1351">
        <v>0.15384615384615299</v>
      </c>
      <c r="AD1351">
        <v>35</v>
      </c>
      <c r="AE1351">
        <v>2</v>
      </c>
      <c r="AF1351">
        <v>17.5</v>
      </c>
      <c r="AG1351" s="3">
        <v>44709</v>
      </c>
      <c r="AH1351">
        <v>1</v>
      </c>
    </row>
    <row r="1352" spans="1:34" hidden="1" x14ac:dyDescent="0.25">
      <c r="A1352" t="s">
        <v>16</v>
      </c>
      <c r="B1352" t="s">
        <v>19</v>
      </c>
      <c r="C1352" t="s">
        <v>450</v>
      </c>
      <c r="D1352" t="s">
        <v>50</v>
      </c>
      <c r="E1352">
        <v>621107</v>
      </c>
      <c r="G1352">
        <v>1.07</v>
      </c>
      <c r="I1352" t="s">
        <v>512</v>
      </c>
      <c r="J1352" t="s">
        <v>50</v>
      </c>
      <c r="K1352">
        <v>624413</v>
      </c>
      <c r="M1352">
        <v>105.18</v>
      </c>
      <c r="N1352">
        <v>201</v>
      </c>
      <c r="O1352">
        <f t="shared" si="0"/>
        <v>140.00000000000003</v>
      </c>
      <c r="P1352">
        <v>8.5714285714285701E-2</v>
      </c>
      <c r="Q1352">
        <v>12</v>
      </c>
      <c r="R1352">
        <v>105.18</v>
      </c>
      <c r="S1352">
        <v>156</v>
      </c>
      <c r="T1352">
        <f t="shared" si="1"/>
        <v>108.65671641791047</v>
      </c>
      <c r="U1352" s="5">
        <f t="shared" si="2"/>
        <v>8.2829670329670313E-2</v>
      </c>
      <c r="V1352">
        <v>9</v>
      </c>
      <c r="W1352">
        <v>0.31818181818181801</v>
      </c>
      <c r="X1352">
        <v>0.19090909090909</v>
      </c>
      <c r="Y1352">
        <v>151</v>
      </c>
      <c r="Z1352">
        <v>3</v>
      </c>
      <c r="AA1352">
        <v>50.3333333333333</v>
      </c>
      <c r="AB1352">
        <v>0.27522935779816499</v>
      </c>
      <c r="AC1352">
        <v>9.1743119266054995E-2</v>
      </c>
      <c r="AD1352">
        <v>76</v>
      </c>
      <c r="AE1352">
        <v>2</v>
      </c>
      <c r="AF1352">
        <v>38</v>
      </c>
      <c r="AG1352" s="3">
        <v>44709</v>
      </c>
      <c r="AH1352">
        <v>0</v>
      </c>
    </row>
    <row r="1353" spans="1:34" hidden="1" x14ac:dyDescent="0.25">
      <c r="A1353" t="s">
        <v>22</v>
      </c>
      <c r="B1353" t="s">
        <v>10</v>
      </c>
      <c r="C1353" t="s">
        <v>451</v>
      </c>
      <c r="D1353" t="s">
        <v>50</v>
      </c>
      <c r="E1353">
        <v>664353</v>
      </c>
      <c r="G1353">
        <v>1.04</v>
      </c>
      <c r="I1353" t="s">
        <v>500</v>
      </c>
      <c r="J1353" t="s">
        <v>50</v>
      </c>
      <c r="K1353">
        <v>664034</v>
      </c>
      <c r="M1353">
        <v>103.74</v>
      </c>
      <c r="N1353">
        <v>206</v>
      </c>
      <c r="O1353">
        <f t="shared" si="0"/>
        <v>161.00000000000006</v>
      </c>
      <c r="P1353">
        <v>4.3478260869565202E-2</v>
      </c>
      <c r="Q1353">
        <v>7</v>
      </c>
      <c r="R1353">
        <v>103.74</v>
      </c>
      <c r="S1353">
        <v>155</v>
      </c>
      <c r="T1353">
        <f t="shared" si="1"/>
        <v>121.14077669902917</v>
      </c>
      <c r="U1353" s="5">
        <f t="shared" si="2"/>
        <v>4.1274293728711664E-2</v>
      </c>
      <c r="V1353">
        <v>5</v>
      </c>
      <c r="W1353">
        <v>0.16260162601625999</v>
      </c>
      <c r="X1353">
        <v>6.5040650406504003E-2</v>
      </c>
      <c r="Y1353">
        <v>175</v>
      </c>
      <c r="Z1353">
        <v>7</v>
      </c>
      <c r="AA1353">
        <v>25</v>
      </c>
      <c r="AB1353">
        <v>0.27338129496402802</v>
      </c>
      <c r="AC1353">
        <v>0.15827338129496399</v>
      </c>
      <c r="AD1353">
        <v>73</v>
      </c>
      <c r="AE1353">
        <v>1</v>
      </c>
      <c r="AF1353">
        <v>73</v>
      </c>
      <c r="AG1353" s="3">
        <v>44709</v>
      </c>
      <c r="AH1353">
        <v>0</v>
      </c>
    </row>
    <row r="1354" spans="1:34" hidden="1" x14ac:dyDescent="0.25">
      <c r="A1354" t="s">
        <v>22</v>
      </c>
      <c r="B1354" t="s">
        <v>10</v>
      </c>
      <c r="C1354" t="s">
        <v>451</v>
      </c>
      <c r="D1354" t="s">
        <v>50</v>
      </c>
      <c r="E1354">
        <v>664353</v>
      </c>
      <c r="G1354">
        <v>1.04</v>
      </c>
      <c r="I1354" t="s">
        <v>501</v>
      </c>
      <c r="J1354" t="s">
        <v>50</v>
      </c>
      <c r="K1354">
        <v>677594</v>
      </c>
      <c r="M1354">
        <v>103.8</v>
      </c>
      <c r="N1354">
        <v>181</v>
      </c>
      <c r="O1354">
        <f t="shared" si="0"/>
        <v>113.00000000000013</v>
      </c>
      <c r="P1354">
        <v>5.30973451327433E-2</v>
      </c>
      <c r="Q1354">
        <v>6</v>
      </c>
      <c r="R1354">
        <v>103.8</v>
      </c>
      <c r="S1354">
        <v>133</v>
      </c>
      <c r="T1354">
        <f t="shared" si="1"/>
        <v>83.033149171270821</v>
      </c>
      <c r="U1354" s="5">
        <f t="shared" si="2"/>
        <v>4.8173531173065345E-2</v>
      </c>
      <c r="V1354">
        <v>4</v>
      </c>
      <c r="W1354">
        <v>0.18390804597701099</v>
      </c>
      <c r="X1354">
        <v>0.114942528735632</v>
      </c>
      <c r="Y1354">
        <v>175</v>
      </c>
      <c r="Z1354">
        <v>7</v>
      </c>
      <c r="AA1354">
        <v>25</v>
      </c>
      <c r="AB1354">
        <v>0.27338129496402802</v>
      </c>
      <c r="AC1354">
        <v>0.15827338129496399</v>
      </c>
      <c r="AD1354">
        <v>73</v>
      </c>
      <c r="AE1354">
        <v>1</v>
      </c>
      <c r="AF1354">
        <v>73</v>
      </c>
      <c r="AG1354" s="3">
        <v>44709</v>
      </c>
      <c r="AH1354">
        <v>0</v>
      </c>
    </row>
    <row r="1355" spans="1:34" hidden="1" x14ac:dyDescent="0.25">
      <c r="A1355" t="s">
        <v>22</v>
      </c>
      <c r="B1355" t="s">
        <v>10</v>
      </c>
      <c r="C1355" t="s">
        <v>451</v>
      </c>
      <c r="D1355" t="s">
        <v>50</v>
      </c>
      <c r="E1355">
        <v>664353</v>
      </c>
      <c r="G1355">
        <v>1.04</v>
      </c>
      <c r="I1355" t="s">
        <v>502</v>
      </c>
      <c r="J1355" t="s">
        <v>50</v>
      </c>
      <c r="K1355">
        <v>553993</v>
      </c>
      <c r="M1355">
        <v>103.4</v>
      </c>
      <c r="N1355">
        <v>185</v>
      </c>
      <c r="O1355">
        <f t="shared" si="0"/>
        <v>102.00000000000007</v>
      </c>
      <c r="P1355">
        <v>8.8235294117646995E-2</v>
      </c>
      <c r="Q1355">
        <v>9</v>
      </c>
      <c r="R1355">
        <v>103.4</v>
      </c>
      <c r="S1355">
        <v>139</v>
      </c>
      <c r="T1355">
        <f t="shared" si="1"/>
        <v>76.637837837837893</v>
      </c>
      <c r="U1355" s="5">
        <f t="shared" si="2"/>
        <v>0.10438707857243609</v>
      </c>
      <c r="V1355">
        <v>8</v>
      </c>
      <c r="W1355">
        <v>0.41463414634146301</v>
      </c>
      <c r="X1355">
        <v>0.28048780487804797</v>
      </c>
      <c r="Y1355">
        <v>175</v>
      </c>
      <c r="Z1355">
        <v>7</v>
      </c>
      <c r="AA1355">
        <v>25</v>
      </c>
      <c r="AB1355">
        <v>0.27338129496402802</v>
      </c>
      <c r="AC1355">
        <v>0.15827338129496399</v>
      </c>
      <c r="AD1355">
        <v>73</v>
      </c>
      <c r="AE1355">
        <v>1</v>
      </c>
      <c r="AF1355">
        <v>73</v>
      </c>
      <c r="AG1355" s="3">
        <v>44709</v>
      </c>
      <c r="AH1355">
        <v>0</v>
      </c>
    </row>
    <row r="1356" spans="1:34" hidden="1" x14ac:dyDescent="0.25">
      <c r="A1356" t="s">
        <v>25</v>
      </c>
      <c r="B1356" t="s">
        <v>17</v>
      </c>
      <c r="C1356" t="s">
        <v>452</v>
      </c>
      <c r="D1356" t="s">
        <v>50</v>
      </c>
      <c r="E1356">
        <v>543037</v>
      </c>
      <c r="G1356">
        <v>0.91</v>
      </c>
      <c r="I1356" t="s">
        <v>498</v>
      </c>
      <c r="J1356" t="s">
        <v>50</v>
      </c>
      <c r="K1356">
        <v>668227</v>
      </c>
      <c r="M1356">
        <v>104.36</v>
      </c>
      <c r="N1356">
        <v>180</v>
      </c>
      <c r="O1356">
        <f t="shared" si="0"/>
        <v>123.00000000000011</v>
      </c>
      <c r="P1356">
        <v>3.2520325203252001E-2</v>
      </c>
      <c r="Q1356">
        <v>4</v>
      </c>
      <c r="R1356">
        <v>104.36</v>
      </c>
      <c r="S1356">
        <v>146</v>
      </c>
      <c r="T1356">
        <f t="shared" si="1"/>
        <v>99.766666666666765</v>
      </c>
      <c r="U1356" s="5">
        <f t="shared" si="2"/>
        <v>4.0093551620447671E-2</v>
      </c>
      <c r="V1356">
        <v>4</v>
      </c>
      <c r="W1356">
        <v>0.132653061224489</v>
      </c>
      <c r="X1356">
        <v>4.08163265306122E-2</v>
      </c>
      <c r="Y1356">
        <v>210</v>
      </c>
      <c r="Z1356">
        <v>6</v>
      </c>
      <c r="AA1356">
        <v>35</v>
      </c>
      <c r="AB1356">
        <v>0.25735294117647001</v>
      </c>
      <c r="AC1356">
        <v>9.5588235294117599E-2</v>
      </c>
      <c r="AD1356">
        <v>87</v>
      </c>
      <c r="AE1356">
        <v>3</v>
      </c>
      <c r="AF1356">
        <v>29</v>
      </c>
      <c r="AG1356" s="3">
        <v>44709</v>
      </c>
      <c r="AH1356">
        <v>0</v>
      </c>
    </row>
    <row r="1357" spans="1:34" hidden="1" x14ac:dyDescent="0.25">
      <c r="A1357" t="s">
        <v>28</v>
      </c>
      <c r="B1357" t="s">
        <v>8</v>
      </c>
      <c r="C1357" t="s">
        <v>448</v>
      </c>
      <c r="D1357" t="s">
        <v>50</v>
      </c>
      <c r="E1357">
        <v>641771</v>
      </c>
      <c r="G1357">
        <v>1.0900000000000001</v>
      </c>
      <c r="I1357" t="s">
        <v>499</v>
      </c>
      <c r="J1357" t="s">
        <v>50</v>
      </c>
      <c r="K1357">
        <v>443558</v>
      </c>
      <c r="M1357">
        <v>103.12</v>
      </c>
      <c r="N1357">
        <v>176</v>
      </c>
      <c r="O1357">
        <f t="shared" si="0"/>
        <v>125</v>
      </c>
      <c r="P1357">
        <v>3.2000000000000001E-2</v>
      </c>
      <c r="Q1357">
        <v>4</v>
      </c>
      <c r="R1357">
        <v>103.12</v>
      </c>
      <c r="S1357">
        <v>117</v>
      </c>
      <c r="T1357">
        <f t="shared" si="1"/>
        <v>83.096590909090907</v>
      </c>
      <c r="U1357" s="5">
        <f t="shared" si="2"/>
        <v>4.8136752136752135E-2</v>
      </c>
      <c r="V1357">
        <v>4</v>
      </c>
      <c r="W1357">
        <v>0.19277108433734899</v>
      </c>
      <c r="X1357">
        <v>0.108433734939759</v>
      </c>
      <c r="Y1357">
        <v>175</v>
      </c>
      <c r="Z1357">
        <v>4</v>
      </c>
      <c r="AA1357">
        <v>43.75</v>
      </c>
      <c r="AB1357">
        <v>0.20472440944881801</v>
      </c>
      <c r="AC1357">
        <v>0.102362204724409</v>
      </c>
      <c r="AD1357">
        <v>105</v>
      </c>
      <c r="AE1357">
        <v>3</v>
      </c>
      <c r="AF1357">
        <v>35</v>
      </c>
      <c r="AG1357" s="3">
        <v>44709</v>
      </c>
      <c r="AH1357">
        <v>0</v>
      </c>
    </row>
    <row r="1358" spans="1:34" hidden="1" x14ac:dyDescent="0.25">
      <c r="A1358" t="s">
        <v>25</v>
      </c>
      <c r="B1358" t="s">
        <v>17</v>
      </c>
      <c r="C1358" t="s">
        <v>453</v>
      </c>
      <c r="D1358" t="s">
        <v>50</v>
      </c>
      <c r="E1358">
        <v>446372</v>
      </c>
      <c r="G1358">
        <v>0.91</v>
      </c>
      <c r="I1358" t="s">
        <v>513</v>
      </c>
      <c r="J1358" t="s">
        <v>50</v>
      </c>
      <c r="K1358">
        <v>592450</v>
      </c>
      <c r="M1358">
        <v>107.26</v>
      </c>
      <c r="N1358">
        <v>188</v>
      </c>
      <c r="O1358">
        <f t="shared" si="0"/>
        <v>119.00000000000072</v>
      </c>
      <c r="P1358">
        <v>0.14285714285714199</v>
      </c>
      <c r="Q1358">
        <v>17</v>
      </c>
      <c r="R1358">
        <v>107.26</v>
      </c>
      <c r="S1358">
        <v>130</v>
      </c>
      <c r="T1358">
        <f t="shared" si="1"/>
        <v>82.287234042553692</v>
      </c>
      <c r="U1358" s="5">
        <f t="shared" si="2"/>
        <v>0.15798319327730997</v>
      </c>
      <c r="V1358">
        <v>13</v>
      </c>
      <c r="W1358">
        <v>0.40229885057471199</v>
      </c>
      <c r="X1358">
        <v>0.28735632183908</v>
      </c>
      <c r="Y1358">
        <v>166</v>
      </c>
      <c r="Z1358">
        <v>5</v>
      </c>
      <c r="AA1358">
        <v>33.200000000000003</v>
      </c>
      <c r="AB1358">
        <v>0.256410256410256</v>
      </c>
      <c r="AC1358">
        <v>0.15384615384615299</v>
      </c>
      <c r="AD1358">
        <v>76</v>
      </c>
      <c r="AE1358">
        <v>1</v>
      </c>
      <c r="AF1358">
        <v>76</v>
      </c>
      <c r="AG1358" s="3">
        <v>44709</v>
      </c>
      <c r="AH1358">
        <v>0</v>
      </c>
    </row>
    <row r="1359" spans="1:34" hidden="1" x14ac:dyDescent="0.25">
      <c r="A1359" t="s">
        <v>11</v>
      </c>
      <c r="B1359" t="s">
        <v>27</v>
      </c>
      <c r="C1359" t="s">
        <v>454</v>
      </c>
      <c r="D1359" t="s">
        <v>50</v>
      </c>
      <c r="E1359">
        <v>547179</v>
      </c>
      <c r="G1359">
        <v>1.04</v>
      </c>
      <c r="I1359" t="s">
        <v>514</v>
      </c>
      <c r="J1359" t="s">
        <v>50</v>
      </c>
      <c r="K1359">
        <v>666182</v>
      </c>
      <c r="M1359">
        <v>103.34</v>
      </c>
      <c r="N1359">
        <v>196</v>
      </c>
      <c r="O1359">
        <f t="shared" si="0"/>
        <v>138.00000000000006</v>
      </c>
      <c r="P1359">
        <v>4.3478260869565202E-2</v>
      </c>
      <c r="Q1359">
        <v>6</v>
      </c>
      <c r="R1359">
        <v>103.34</v>
      </c>
      <c r="S1359">
        <v>168</v>
      </c>
      <c r="T1359">
        <f t="shared" si="1"/>
        <v>118.28571428571435</v>
      </c>
      <c r="U1359" s="5">
        <f t="shared" si="2"/>
        <v>4.2270531400966163E-2</v>
      </c>
      <c r="V1359">
        <v>5</v>
      </c>
      <c r="W1359">
        <v>0.19008264462809901</v>
      </c>
      <c r="X1359">
        <v>0.11570247933884199</v>
      </c>
      <c r="Y1359">
        <v>160</v>
      </c>
      <c r="Z1359">
        <v>4</v>
      </c>
      <c r="AA1359">
        <v>40</v>
      </c>
      <c r="AB1359">
        <v>0.22413793103448201</v>
      </c>
      <c r="AC1359">
        <v>0.12068965517241299</v>
      </c>
      <c r="AD1359">
        <v>75</v>
      </c>
      <c r="AE1359">
        <v>4</v>
      </c>
      <c r="AF1359">
        <v>18.75</v>
      </c>
      <c r="AG1359" s="3">
        <v>44709</v>
      </c>
      <c r="AH1359">
        <v>0</v>
      </c>
    </row>
    <row r="1360" spans="1:34" hidden="1" x14ac:dyDescent="0.25">
      <c r="A1360" t="s">
        <v>11</v>
      </c>
      <c r="B1360" t="s">
        <v>27</v>
      </c>
      <c r="C1360" t="s">
        <v>454</v>
      </c>
      <c r="D1360" t="s">
        <v>50</v>
      </c>
      <c r="E1360">
        <v>547179</v>
      </c>
      <c r="G1360">
        <v>1.04</v>
      </c>
      <c r="I1360" t="s">
        <v>515</v>
      </c>
      <c r="J1360" t="s">
        <v>50</v>
      </c>
      <c r="K1360">
        <v>665489</v>
      </c>
      <c r="M1360">
        <v>106.56</v>
      </c>
      <c r="N1360">
        <v>182</v>
      </c>
      <c r="O1360">
        <f t="shared" si="0"/>
        <v>130.00000000000006</v>
      </c>
      <c r="P1360">
        <v>6.9230769230769207E-2</v>
      </c>
      <c r="Q1360">
        <v>9</v>
      </c>
      <c r="R1360">
        <v>106.56</v>
      </c>
      <c r="S1360">
        <v>158</v>
      </c>
      <c r="T1360">
        <f t="shared" si="1"/>
        <v>112.85714285714292</v>
      </c>
      <c r="U1360" s="5">
        <f t="shared" si="2"/>
        <v>7.9746835443037928E-2</v>
      </c>
      <c r="V1360">
        <v>9</v>
      </c>
      <c r="W1360">
        <v>0.162162162162162</v>
      </c>
      <c r="X1360">
        <v>9.90990990990991E-2</v>
      </c>
      <c r="Y1360">
        <v>160</v>
      </c>
      <c r="Z1360">
        <v>4</v>
      </c>
      <c r="AA1360">
        <v>40</v>
      </c>
      <c r="AB1360">
        <v>0.22413793103448201</v>
      </c>
      <c r="AC1360">
        <v>0.12068965517241299</v>
      </c>
      <c r="AD1360">
        <v>75</v>
      </c>
      <c r="AE1360">
        <v>4</v>
      </c>
      <c r="AF1360">
        <v>18.75</v>
      </c>
      <c r="AG1360" s="3">
        <v>44709</v>
      </c>
      <c r="AH1360">
        <v>0</v>
      </c>
    </row>
    <row r="1361" spans="1:34" hidden="1" x14ac:dyDescent="0.25">
      <c r="A1361" t="s">
        <v>11</v>
      </c>
      <c r="B1361" t="s">
        <v>27</v>
      </c>
      <c r="C1361" t="s">
        <v>454</v>
      </c>
      <c r="D1361" t="s">
        <v>50</v>
      </c>
      <c r="E1361">
        <v>547179</v>
      </c>
      <c r="G1361">
        <v>1.04</v>
      </c>
      <c r="I1361" t="s">
        <v>516</v>
      </c>
      <c r="J1361" t="s">
        <v>50</v>
      </c>
      <c r="K1361">
        <v>656305</v>
      </c>
      <c r="M1361">
        <v>104.3</v>
      </c>
      <c r="N1361">
        <v>169</v>
      </c>
      <c r="O1361">
        <f t="shared" si="0"/>
        <v>106.00000000000011</v>
      </c>
      <c r="P1361">
        <v>5.6603773584905599E-2</v>
      </c>
      <c r="Q1361">
        <v>6</v>
      </c>
      <c r="R1361">
        <v>104.3</v>
      </c>
      <c r="S1361">
        <v>142</v>
      </c>
      <c r="T1361">
        <f t="shared" si="1"/>
        <v>89.065088757396538</v>
      </c>
      <c r="U1361" s="5">
        <f t="shared" si="2"/>
        <v>5.613871910709535E-2</v>
      </c>
      <c r="V1361">
        <v>5</v>
      </c>
      <c r="W1361">
        <v>0.33333333333333298</v>
      </c>
      <c r="X1361">
        <v>0.238095238095238</v>
      </c>
      <c r="Y1361">
        <v>160</v>
      </c>
      <c r="Z1361">
        <v>4</v>
      </c>
      <c r="AA1361">
        <v>40</v>
      </c>
      <c r="AB1361">
        <v>0.22413793103448201</v>
      </c>
      <c r="AC1361">
        <v>0.12068965517241299</v>
      </c>
      <c r="AD1361">
        <v>75</v>
      </c>
      <c r="AE1361">
        <v>4</v>
      </c>
      <c r="AF1361">
        <v>18.75</v>
      </c>
      <c r="AG1361" s="3">
        <v>44709</v>
      </c>
      <c r="AH1361">
        <v>0</v>
      </c>
    </row>
    <row r="1362" spans="1:34" hidden="1" x14ac:dyDescent="0.25">
      <c r="A1362" t="s">
        <v>1</v>
      </c>
      <c r="B1362" t="s">
        <v>13</v>
      </c>
      <c r="C1362" t="s">
        <v>455</v>
      </c>
      <c r="D1362" t="s">
        <v>50</v>
      </c>
      <c r="E1362">
        <v>622694</v>
      </c>
      <c r="G1362">
        <v>0.92</v>
      </c>
      <c r="I1362" t="s">
        <v>496</v>
      </c>
      <c r="J1362" t="s">
        <v>63</v>
      </c>
      <c r="K1362">
        <v>621566</v>
      </c>
      <c r="M1362">
        <v>105.04</v>
      </c>
      <c r="N1362">
        <v>206</v>
      </c>
      <c r="O1362">
        <f t="shared" si="0"/>
        <v>124.00000000000028</v>
      </c>
      <c r="P1362">
        <v>4.0322580645161199E-2</v>
      </c>
      <c r="Q1362">
        <v>5</v>
      </c>
      <c r="R1362">
        <v>105.04</v>
      </c>
      <c r="S1362">
        <v>137</v>
      </c>
      <c r="T1362">
        <f t="shared" si="1"/>
        <v>82.46601941747592</v>
      </c>
      <c r="U1362" s="5">
        <f t="shared" si="2"/>
        <v>3.6378620202495798E-2</v>
      </c>
      <c r="V1362">
        <v>3</v>
      </c>
      <c r="W1362">
        <v>0.17647058823529399</v>
      </c>
      <c r="X1362">
        <v>9.41176470588235E-2</v>
      </c>
      <c r="Y1362">
        <v>172</v>
      </c>
      <c r="Z1362">
        <v>11</v>
      </c>
      <c r="AA1362">
        <v>15.636363636363599</v>
      </c>
      <c r="AB1362">
        <v>0.38333333333333303</v>
      </c>
      <c r="AC1362">
        <v>0.20833333333333301</v>
      </c>
      <c r="AD1362">
        <v>103</v>
      </c>
      <c r="AE1362">
        <v>8</v>
      </c>
      <c r="AF1362">
        <v>12.875</v>
      </c>
      <c r="AG1362" s="3">
        <v>44710</v>
      </c>
      <c r="AH1362">
        <v>0</v>
      </c>
    </row>
    <row r="1363" spans="1:34" hidden="1" x14ac:dyDescent="0.25">
      <c r="A1363" t="s">
        <v>11</v>
      </c>
      <c r="B1363" t="s">
        <v>27</v>
      </c>
      <c r="C1363" t="s">
        <v>456</v>
      </c>
      <c r="D1363" t="s">
        <v>50</v>
      </c>
      <c r="E1363">
        <v>621244</v>
      </c>
      <c r="G1363">
        <v>1.29</v>
      </c>
      <c r="I1363" t="s">
        <v>505</v>
      </c>
      <c r="J1363" t="s">
        <v>63</v>
      </c>
      <c r="K1363">
        <v>660271</v>
      </c>
      <c r="L1363">
        <v>2.9</v>
      </c>
      <c r="M1363">
        <v>104.64</v>
      </c>
      <c r="N1363">
        <v>196</v>
      </c>
      <c r="O1363">
        <f t="shared" si="0"/>
        <v>132.00000000000017</v>
      </c>
      <c r="P1363">
        <v>6.8181818181818094E-2</v>
      </c>
      <c r="Q1363">
        <v>9</v>
      </c>
      <c r="R1363">
        <v>104.64</v>
      </c>
      <c r="S1363">
        <v>123</v>
      </c>
      <c r="T1363">
        <f t="shared" si="1"/>
        <v>82.836734693877659</v>
      </c>
      <c r="U1363" s="5">
        <f t="shared" si="2"/>
        <v>7.2431633407243068E-2</v>
      </c>
      <c r="V1363">
        <v>6</v>
      </c>
      <c r="W1363">
        <v>0.32098765432098703</v>
      </c>
      <c r="X1363">
        <v>0.209876543209876</v>
      </c>
      <c r="Y1363">
        <v>206</v>
      </c>
      <c r="Z1363">
        <v>7</v>
      </c>
      <c r="AA1363">
        <v>29.428571428571399</v>
      </c>
      <c r="AB1363">
        <v>0.28662420382165599</v>
      </c>
      <c r="AC1363">
        <v>0.146496815286624</v>
      </c>
      <c r="AD1363">
        <v>91</v>
      </c>
      <c r="AE1363">
        <v>4</v>
      </c>
      <c r="AF1363">
        <v>22.75</v>
      </c>
      <c r="AG1363" s="3">
        <v>44710</v>
      </c>
      <c r="AH1363">
        <v>2</v>
      </c>
    </row>
    <row r="1364" spans="1:34" hidden="1" x14ac:dyDescent="0.25">
      <c r="A1364" t="s">
        <v>11</v>
      </c>
      <c r="B1364" t="s">
        <v>27</v>
      </c>
      <c r="C1364" t="s">
        <v>456</v>
      </c>
      <c r="D1364" t="s">
        <v>50</v>
      </c>
      <c r="E1364">
        <v>621244</v>
      </c>
      <c r="G1364">
        <v>1.29</v>
      </c>
      <c r="I1364" t="s">
        <v>506</v>
      </c>
      <c r="J1364" t="s">
        <v>63</v>
      </c>
      <c r="K1364">
        <v>665120</v>
      </c>
      <c r="M1364">
        <v>103.28</v>
      </c>
      <c r="N1364">
        <v>167</v>
      </c>
      <c r="O1364">
        <f t="shared" si="0"/>
        <v>107.00000000000006</v>
      </c>
      <c r="P1364">
        <v>9.34579439252336E-2</v>
      </c>
      <c r="Q1364">
        <v>10</v>
      </c>
      <c r="R1364">
        <v>103.28</v>
      </c>
      <c r="S1364">
        <v>125</v>
      </c>
      <c r="T1364">
        <f t="shared" si="1"/>
        <v>80.089820359281489</v>
      </c>
      <c r="U1364" s="5">
        <f t="shared" si="2"/>
        <v>0.11237383177570086</v>
      </c>
      <c r="V1364">
        <v>9</v>
      </c>
      <c r="W1364">
        <v>0.341772151898734</v>
      </c>
      <c r="X1364">
        <v>0.20253164556962</v>
      </c>
      <c r="Y1364">
        <v>206</v>
      </c>
      <c r="Z1364">
        <v>7</v>
      </c>
      <c r="AA1364">
        <v>29.428571428571399</v>
      </c>
      <c r="AB1364">
        <v>0.28662420382165599</v>
      </c>
      <c r="AC1364">
        <v>0.146496815286624</v>
      </c>
      <c r="AD1364">
        <v>91</v>
      </c>
      <c r="AE1364">
        <v>4</v>
      </c>
      <c r="AF1364">
        <v>22.75</v>
      </c>
      <c r="AG1364" s="3">
        <v>44710</v>
      </c>
      <c r="AH1364">
        <v>0</v>
      </c>
    </row>
    <row r="1365" spans="1:34" hidden="1" x14ac:dyDescent="0.25">
      <c r="A1365" t="s">
        <v>28</v>
      </c>
      <c r="B1365" t="s">
        <v>8</v>
      </c>
      <c r="C1365" t="s">
        <v>457</v>
      </c>
      <c r="D1365" t="s">
        <v>63</v>
      </c>
      <c r="E1365">
        <v>607536</v>
      </c>
      <c r="G1365">
        <v>1.1399999999999999</v>
      </c>
      <c r="I1365" t="s">
        <v>490</v>
      </c>
      <c r="J1365" t="s">
        <v>63</v>
      </c>
      <c r="K1365">
        <v>665742</v>
      </c>
      <c r="L1365">
        <v>3.9</v>
      </c>
      <c r="M1365">
        <v>102.38</v>
      </c>
      <c r="N1365">
        <v>210</v>
      </c>
      <c r="O1365">
        <f t="shared" si="0"/>
        <v>140.00000000000011</v>
      </c>
      <c r="P1365">
        <v>5.7142857142857099E-2</v>
      </c>
      <c r="Q1365">
        <v>8</v>
      </c>
      <c r="R1365">
        <v>102.38</v>
      </c>
      <c r="S1365">
        <v>78</v>
      </c>
      <c r="T1365">
        <f t="shared" si="1"/>
        <v>52.000000000000043</v>
      </c>
      <c r="U1365" s="5">
        <f t="shared" si="2"/>
        <v>1.9230769230769214E-2</v>
      </c>
      <c r="V1365">
        <v>1</v>
      </c>
      <c r="W1365">
        <v>0.21568627450980299</v>
      </c>
      <c r="X1365">
        <v>0.11764705882352899</v>
      </c>
      <c r="Y1365">
        <v>212</v>
      </c>
      <c r="Z1365">
        <v>4</v>
      </c>
      <c r="AA1365">
        <v>53</v>
      </c>
      <c r="AB1365">
        <v>0.21052631578947301</v>
      </c>
      <c r="AC1365">
        <v>0.13815789473684201</v>
      </c>
      <c r="AD1365">
        <v>61</v>
      </c>
      <c r="AE1365">
        <v>2</v>
      </c>
      <c r="AF1365">
        <v>30.5</v>
      </c>
      <c r="AG1365" s="3">
        <v>44710</v>
      </c>
      <c r="AH1365">
        <v>1</v>
      </c>
    </row>
    <row r="1366" spans="1:34" hidden="1" x14ac:dyDescent="0.25">
      <c r="A1366" t="s">
        <v>28</v>
      </c>
      <c r="B1366" t="s">
        <v>8</v>
      </c>
      <c r="C1366" t="s">
        <v>458</v>
      </c>
      <c r="D1366" t="s">
        <v>50</v>
      </c>
      <c r="E1366">
        <v>680686</v>
      </c>
      <c r="G1366">
        <v>1.1399999999999999</v>
      </c>
      <c r="I1366" t="s">
        <v>517</v>
      </c>
      <c r="J1366" t="s">
        <v>63</v>
      </c>
      <c r="K1366">
        <v>641857</v>
      </c>
      <c r="M1366">
        <v>103.6</v>
      </c>
      <c r="N1366">
        <v>183</v>
      </c>
      <c r="O1366">
        <f t="shared" si="0"/>
        <v>112.00000000000006</v>
      </c>
      <c r="P1366">
        <v>3.5714285714285698E-2</v>
      </c>
      <c r="Q1366">
        <v>4</v>
      </c>
      <c r="R1366">
        <v>103.6</v>
      </c>
      <c r="S1366">
        <v>130</v>
      </c>
      <c r="T1366">
        <f t="shared" si="1"/>
        <v>79.562841530054683</v>
      </c>
      <c r="U1366" s="5">
        <f t="shared" si="2"/>
        <v>5.0274725274725249E-2</v>
      </c>
      <c r="V1366">
        <v>4</v>
      </c>
      <c r="W1366">
        <v>0.27500000000000002</v>
      </c>
      <c r="X1366">
        <v>0.2</v>
      </c>
      <c r="Y1366">
        <v>200</v>
      </c>
      <c r="Z1366">
        <v>12</v>
      </c>
      <c r="AA1366">
        <v>16.6666666666666</v>
      </c>
      <c r="AB1366">
        <v>0.34677419354838701</v>
      </c>
      <c r="AC1366">
        <v>0.21774193548387</v>
      </c>
      <c r="AD1366">
        <v>94</v>
      </c>
      <c r="AE1366">
        <v>7</v>
      </c>
      <c r="AF1366">
        <v>13.4285714285714</v>
      </c>
      <c r="AG1366" s="3">
        <v>44710</v>
      </c>
      <c r="AH1366">
        <v>0</v>
      </c>
    </row>
    <row r="1367" spans="1:34" hidden="1" x14ac:dyDescent="0.25">
      <c r="A1367" t="s">
        <v>16</v>
      </c>
      <c r="B1367" t="s">
        <v>19</v>
      </c>
      <c r="C1367" t="s">
        <v>459</v>
      </c>
      <c r="D1367" t="s">
        <v>50</v>
      </c>
      <c r="E1367">
        <v>605135</v>
      </c>
      <c r="G1367">
        <v>0.98</v>
      </c>
      <c r="I1367" t="s">
        <v>518</v>
      </c>
      <c r="J1367" t="s">
        <v>63</v>
      </c>
      <c r="K1367">
        <v>656941</v>
      </c>
      <c r="M1367">
        <v>102.1</v>
      </c>
      <c r="N1367">
        <v>189</v>
      </c>
      <c r="O1367">
        <f t="shared" si="0"/>
        <v>102.00000000000001</v>
      </c>
      <c r="P1367">
        <v>9.8039215686274495E-2</v>
      </c>
      <c r="Q1367">
        <v>10</v>
      </c>
      <c r="R1367">
        <v>102.1</v>
      </c>
      <c r="S1367">
        <v>113</v>
      </c>
      <c r="T1367">
        <f t="shared" si="1"/>
        <v>60.984126984126995</v>
      </c>
      <c r="U1367" s="5">
        <f t="shared" si="2"/>
        <v>0.11478396668401872</v>
      </c>
      <c r="V1367">
        <v>7</v>
      </c>
      <c r="W1367">
        <v>0.328358208955223</v>
      </c>
      <c r="X1367">
        <v>0.20895522388059701</v>
      </c>
      <c r="Y1367">
        <v>223</v>
      </c>
      <c r="Z1367">
        <v>9</v>
      </c>
      <c r="AA1367">
        <v>24.7777777777777</v>
      </c>
      <c r="AB1367">
        <v>0.26174496644295298</v>
      </c>
      <c r="AC1367">
        <v>0.14765100671140899</v>
      </c>
      <c r="AD1367">
        <v>108</v>
      </c>
      <c r="AE1367">
        <v>5</v>
      </c>
      <c r="AF1367">
        <v>21.6</v>
      </c>
      <c r="AG1367" s="3">
        <v>44710</v>
      </c>
      <c r="AH1367">
        <v>0</v>
      </c>
    </row>
    <row r="1368" spans="1:34" hidden="1" x14ac:dyDescent="0.25">
      <c r="A1368" t="s">
        <v>16</v>
      </c>
      <c r="B1368" t="s">
        <v>19</v>
      </c>
      <c r="C1368" t="s">
        <v>459</v>
      </c>
      <c r="D1368" t="s">
        <v>50</v>
      </c>
      <c r="E1368">
        <v>605135</v>
      </c>
      <c r="G1368">
        <v>0.98</v>
      </c>
      <c r="I1368" t="s">
        <v>492</v>
      </c>
      <c r="J1368" t="s">
        <v>63</v>
      </c>
      <c r="K1368">
        <v>547180</v>
      </c>
      <c r="M1368">
        <v>105.3</v>
      </c>
      <c r="N1368">
        <v>182</v>
      </c>
      <c r="O1368">
        <f t="shared" si="0"/>
        <v>132.00000000000009</v>
      </c>
      <c r="P1368">
        <v>7.5757575757575704E-2</v>
      </c>
      <c r="Q1368">
        <v>10</v>
      </c>
      <c r="R1368">
        <v>105.3</v>
      </c>
      <c r="S1368">
        <v>125</v>
      </c>
      <c r="T1368">
        <f t="shared" si="1"/>
        <v>90.659340659340714</v>
      </c>
      <c r="U1368" s="5">
        <f t="shared" si="2"/>
        <v>7.7212121212121163E-2</v>
      </c>
      <c r="V1368">
        <v>7</v>
      </c>
      <c r="W1368">
        <v>0.329787234042553</v>
      </c>
      <c r="X1368">
        <v>0.180851063829787</v>
      </c>
      <c r="Y1368">
        <v>223</v>
      </c>
      <c r="Z1368">
        <v>9</v>
      </c>
      <c r="AA1368">
        <v>24.7777777777777</v>
      </c>
      <c r="AB1368">
        <v>0.26174496644295298</v>
      </c>
      <c r="AC1368">
        <v>0.14765100671140899</v>
      </c>
      <c r="AD1368">
        <v>108</v>
      </c>
      <c r="AE1368">
        <v>5</v>
      </c>
      <c r="AF1368">
        <v>21.6</v>
      </c>
      <c r="AG1368" s="3">
        <v>44710</v>
      </c>
      <c r="AH1368">
        <v>0</v>
      </c>
    </row>
    <row r="1369" spans="1:34" hidden="1" x14ac:dyDescent="0.25">
      <c r="A1369" t="s">
        <v>1</v>
      </c>
      <c r="B1369" t="s">
        <v>13</v>
      </c>
      <c r="C1369" t="s">
        <v>455</v>
      </c>
      <c r="D1369" t="s">
        <v>50</v>
      </c>
      <c r="E1369">
        <v>622694</v>
      </c>
      <c r="G1369">
        <v>0.94</v>
      </c>
      <c r="I1369" t="s">
        <v>519</v>
      </c>
      <c r="J1369" t="s">
        <v>50</v>
      </c>
      <c r="K1369">
        <v>542303</v>
      </c>
      <c r="L1369">
        <v>3.85</v>
      </c>
      <c r="M1369">
        <v>103.06</v>
      </c>
      <c r="N1369">
        <v>193</v>
      </c>
      <c r="O1369">
        <f t="shared" si="0"/>
        <v>139.00000000000017</v>
      </c>
      <c r="P1369">
        <v>5.7553956834532301E-2</v>
      </c>
      <c r="Q1369">
        <v>8</v>
      </c>
      <c r="R1369">
        <v>103.06</v>
      </c>
      <c r="S1369">
        <v>142</v>
      </c>
      <c r="T1369">
        <f t="shared" si="1"/>
        <v>102.2694300518136</v>
      </c>
      <c r="U1369" s="5">
        <f t="shared" si="2"/>
        <v>6.8446651129800293E-2</v>
      </c>
      <c r="V1369">
        <v>7</v>
      </c>
      <c r="W1369">
        <v>0.375</v>
      </c>
      <c r="X1369">
        <v>0.240384615384615</v>
      </c>
      <c r="Y1369">
        <v>172</v>
      </c>
      <c r="Z1369">
        <v>11</v>
      </c>
      <c r="AA1369">
        <v>15.636363636363599</v>
      </c>
      <c r="AB1369">
        <v>0.38333333333333303</v>
      </c>
      <c r="AC1369">
        <v>0.20833333333333301</v>
      </c>
      <c r="AD1369">
        <v>103</v>
      </c>
      <c r="AE1369">
        <v>8</v>
      </c>
      <c r="AF1369">
        <v>12.875</v>
      </c>
      <c r="AG1369" s="3">
        <v>44710</v>
      </c>
      <c r="AH1369">
        <v>2</v>
      </c>
    </row>
    <row r="1370" spans="1:34" hidden="1" x14ac:dyDescent="0.25">
      <c r="A1370" t="s">
        <v>1</v>
      </c>
      <c r="B1370" t="s">
        <v>13</v>
      </c>
      <c r="C1370" t="s">
        <v>455</v>
      </c>
      <c r="D1370" t="s">
        <v>50</v>
      </c>
      <c r="E1370">
        <v>622694</v>
      </c>
      <c r="G1370">
        <v>0.94</v>
      </c>
      <c r="I1370" t="s">
        <v>497</v>
      </c>
      <c r="J1370" t="s">
        <v>50</v>
      </c>
      <c r="K1370">
        <v>663586</v>
      </c>
      <c r="L1370">
        <v>3.9</v>
      </c>
      <c r="M1370">
        <v>106.7</v>
      </c>
      <c r="N1370">
        <v>200</v>
      </c>
      <c r="O1370">
        <f t="shared" si="0"/>
        <v>123.00000000000013</v>
      </c>
      <c r="P1370">
        <v>8.1300813008129996E-2</v>
      </c>
      <c r="Q1370">
        <v>10</v>
      </c>
      <c r="R1370">
        <v>106.7</v>
      </c>
      <c r="S1370">
        <v>141</v>
      </c>
      <c r="T1370">
        <f t="shared" si="1"/>
        <v>86.715000000000089</v>
      </c>
      <c r="U1370" s="5">
        <f t="shared" si="2"/>
        <v>6.9192181283514897E-2</v>
      </c>
      <c r="V1370">
        <v>6</v>
      </c>
      <c r="W1370">
        <v>0.282608695652173</v>
      </c>
      <c r="X1370">
        <v>0.19565217391304299</v>
      </c>
      <c r="Y1370">
        <v>172</v>
      </c>
      <c r="Z1370">
        <v>11</v>
      </c>
      <c r="AA1370">
        <v>15.636363636363599</v>
      </c>
      <c r="AB1370">
        <v>0.38333333333333303</v>
      </c>
      <c r="AC1370">
        <v>0.20833333333333301</v>
      </c>
      <c r="AD1370">
        <v>103</v>
      </c>
      <c r="AE1370">
        <v>8</v>
      </c>
      <c r="AF1370">
        <v>12.875</v>
      </c>
      <c r="AG1370" s="3">
        <v>44710</v>
      </c>
      <c r="AH1370">
        <v>1</v>
      </c>
    </row>
    <row r="1371" spans="1:34" hidden="1" x14ac:dyDescent="0.25">
      <c r="A1371" t="s">
        <v>11</v>
      </c>
      <c r="B1371" t="s">
        <v>27</v>
      </c>
      <c r="C1371" t="s">
        <v>456</v>
      </c>
      <c r="D1371" t="s">
        <v>50</v>
      </c>
      <c r="E1371">
        <v>621244</v>
      </c>
      <c r="G1371">
        <v>1.04</v>
      </c>
      <c r="I1371" t="s">
        <v>511</v>
      </c>
      <c r="J1371" t="s">
        <v>50</v>
      </c>
      <c r="K1371">
        <v>545361</v>
      </c>
      <c r="M1371">
        <v>106.2</v>
      </c>
      <c r="N1371">
        <v>176</v>
      </c>
      <c r="O1371">
        <f t="shared" si="0"/>
        <v>106.00000000000023</v>
      </c>
      <c r="P1371">
        <v>0.122641509433962</v>
      </c>
      <c r="Q1371">
        <v>13</v>
      </c>
      <c r="R1371">
        <v>106.2</v>
      </c>
      <c r="S1371">
        <v>127</v>
      </c>
      <c r="T1371">
        <f t="shared" si="1"/>
        <v>76.488636363636516</v>
      </c>
      <c r="U1371" s="5">
        <f t="shared" si="2"/>
        <v>0.13073837468429628</v>
      </c>
      <c r="V1371">
        <v>10</v>
      </c>
      <c r="W1371">
        <v>0.45333333333333298</v>
      </c>
      <c r="X1371">
        <v>0.293333333333333</v>
      </c>
      <c r="Y1371">
        <v>206</v>
      </c>
      <c r="Z1371">
        <v>7</v>
      </c>
      <c r="AA1371">
        <v>29.428571428571399</v>
      </c>
      <c r="AB1371">
        <v>0.28662420382165599</v>
      </c>
      <c r="AC1371">
        <v>0.146496815286624</v>
      </c>
      <c r="AD1371">
        <v>91</v>
      </c>
      <c r="AE1371">
        <v>4</v>
      </c>
      <c r="AF1371">
        <v>22.75</v>
      </c>
      <c r="AG1371" s="3">
        <v>44710</v>
      </c>
      <c r="AH1371">
        <v>0</v>
      </c>
    </row>
    <row r="1372" spans="1:34" hidden="1" x14ac:dyDescent="0.25">
      <c r="A1372" t="s">
        <v>16</v>
      </c>
      <c r="B1372" t="s">
        <v>19</v>
      </c>
      <c r="C1372" t="s">
        <v>460</v>
      </c>
      <c r="D1372" t="s">
        <v>50</v>
      </c>
      <c r="E1372">
        <v>554430</v>
      </c>
      <c r="G1372">
        <v>1.07</v>
      </c>
      <c r="I1372" t="s">
        <v>512</v>
      </c>
      <c r="J1372" t="s">
        <v>50</v>
      </c>
      <c r="K1372">
        <v>624413</v>
      </c>
      <c r="M1372">
        <v>104.84</v>
      </c>
      <c r="N1372">
        <v>205</v>
      </c>
      <c r="O1372">
        <f t="shared" si="0"/>
        <v>144.00000000000006</v>
      </c>
      <c r="P1372">
        <v>8.3333333333333301E-2</v>
      </c>
      <c r="Q1372">
        <v>12</v>
      </c>
      <c r="R1372">
        <v>104.84</v>
      </c>
      <c r="S1372">
        <v>160</v>
      </c>
      <c r="T1372">
        <f t="shared" si="1"/>
        <v>112.39024390243907</v>
      </c>
      <c r="U1372" s="5">
        <f t="shared" si="2"/>
        <v>8.0078124999999972E-2</v>
      </c>
      <c r="V1372">
        <v>9</v>
      </c>
      <c r="W1372">
        <v>0.31578947368421001</v>
      </c>
      <c r="X1372">
        <v>0.19298245614035001</v>
      </c>
      <c r="Y1372">
        <v>183</v>
      </c>
      <c r="Z1372">
        <v>2</v>
      </c>
      <c r="AA1372">
        <v>91.5</v>
      </c>
      <c r="AB1372">
        <v>0.27500000000000002</v>
      </c>
      <c r="AC1372">
        <v>0.108333333333333</v>
      </c>
      <c r="AD1372">
        <v>82</v>
      </c>
      <c r="AE1372">
        <v>2</v>
      </c>
      <c r="AF1372">
        <v>41</v>
      </c>
      <c r="AG1372" s="3">
        <v>44710</v>
      </c>
      <c r="AH1372">
        <v>0</v>
      </c>
    </row>
    <row r="1373" spans="1:34" hidden="1" x14ac:dyDescent="0.25">
      <c r="A1373" t="s">
        <v>22</v>
      </c>
      <c r="B1373" t="s">
        <v>10</v>
      </c>
      <c r="C1373" t="s">
        <v>461</v>
      </c>
      <c r="D1373" t="s">
        <v>50</v>
      </c>
      <c r="E1373">
        <v>677651</v>
      </c>
      <c r="G1373">
        <v>1.04</v>
      </c>
      <c r="I1373" t="s">
        <v>500</v>
      </c>
      <c r="J1373" t="s">
        <v>50</v>
      </c>
      <c r="K1373">
        <v>664034</v>
      </c>
      <c r="M1373">
        <v>103.539999999999</v>
      </c>
      <c r="N1373">
        <v>211</v>
      </c>
      <c r="O1373">
        <f t="shared" si="0"/>
        <v>165.00000000000009</v>
      </c>
      <c r="P1373">
        <v>4.2424242424242399E-2</v>
      </c>
      <c r="Q1373">
        <v>7</v>
      </c>
      <c r="R1373">
        <v>103.539999999999</v>
      </c>
      <c r="S1373">
        <v>160</v>
      </c>
      <c r="T1373">
        <f t="shared" si="1"/>
        <v>125.11848341232235</v>
      </c>
      <c r="U1373" s="5">
        <f t="shared" si="2"/>
        <v>3.9962121212121192E-2</v>
      </c>
      <c r="V1373">
        <v>5</v>
      </c>
      <c r="W1373">
        <v>0.173228346456692</v>
      </c>
      <c r="X1373">
        <v>6.2992125984251898E-2</v>
      </c>
      <c r="Y1373">
        <v>177</v>
      </c>
      <c r="Z1373">
        <v>7</v>
      </c>
      <c r="AA1373">
        <v>25.285714285714199</v>
      </c>
      <c r="AB1373">
        <v>0.35897435897435898</v>
      </c>
      <c r="AC1373">
        <v>0.23076923076923</v>
      </c>
      <c r="AD1373">
        <v>85</v>
      </c>
      <c r="AE1373">
        <v>2</v>
      </c>
      <c r="AF1373">
        <v>42.5</v>
      </c>
      <c r="AG1373" s="3">
        <v>44710</v>
      </c>
      <c r="AH1373">
        <v>0</v>
      </c>
    </row>
    <row r="1374" spans="1:34" hidden="1" x14ac:dyDescent="0.25">
      <c r="A1374" t="s">
        <v>22</v>
      </c>
      <c r="B1374" t="s">
        <v>10</v>
      </c>
      <c r="C1374" t="s">
        <v>461</v>
      </c>
      <c r="D1374" t="s">
        <v>50</v>
      </c>
      <c r="E1374">
        <v>677651</v>
      </c>
      <c r="G1374">
        <v>1.04</v>
      </c>
      <c r="I1374" t="s">
        <v>501</v>
      </c>
      <c r="J1374" t="s">
        <v>50</v>
      </c>
      <c r="K1374">
        <v>677594</v>
      </c>
      <c r="M1374">
        <v>105</v>
      </c>
      <c r="N1374">
        <v>186</v>
      </c>
      <c r="O1374">
        <f t="shared" si="0"/>
        <v>118.0000000000001</v>
      </c>
      <c r="P1374">
        <v>5.0847457627118599E-2</v>
      </c>
      <c r="Q1374">
        <v>6</v>
      </c>
      <c r="R1374">
        <v>105</v>
      </c>
      <c r="S1374">
        <v>137</v>
      </c>
      <c r="T1374">
        <f t="shared" si="1"/>
        <v>86.913978494623734</v>
      </c>
      <c r="U1374" s="5">
        <f t="shared" si="2"/>
        <v>4.6022516392428513E-2</v>
      </c>
      <c r="V1374">
        <v>4</v>
      </c>
      <c r="W1374">
        <v>0.17582417582417501</v>
      </c>
      <c r="X1374">
        <v>0.109890109890109</v>
      </c>
      <c r="Y1374">
        <v>177</v>
      </c>
      <c r="Z1374">
        <v>7</v>
      </c>
      <c r="AA1374">
        <v>25.285714285714199</v>
      </c>
      <c r="AB1374">
        <v>0.35897435897435898</v>
      </c>
      <c r="AC1374">
        <v>0.23076923076923</v>
      </c>
      <c r="AD1374">
        <v>85</v>
      </c>
      <c r="AE1374">
        <v>2</v>
      </c>
      <c r="AF1374">
        <v>42.5</v>
      </c>
      <c r="AG1374" s="3">
        <v>44710</v>
      </c>
      <c r="AH1374">
        <v>0</v>
      </c>
    </row>
    <row r="1375" spans="1:34" hidden="1" x14ac:dyDescent="0.25">
      <c r="A1375" t="s">
        <v>22</v>
      </c>
      <c r="B1375" t="s">
        <v>10</v>
      </c>
      <c r="C1375" t="s">
        <v>461</v>
      </c>
      <c r="D1375" t="s">
        <v>50</v>
      </c>
      <c r="E1375">
        <v>677651</v>
      </c>
      <c r="G1375">
        <v>1.04</v>
      </c>
      <c r="I1375" t="s">
        <v>502</v>
      </c>
      <c r="J1375" t="s">
        <v>50</v>
      </c>
      <c r="K1375">
        <v>553993</v>
      </c>
      <c r="M1375">
        <v>103.4</v>
      </c>
      <c r="N1375">
        <v>190</v>
      </c>
      <c r="O1375">
        <f t="shared" si="0"/>
        <v>106.00000000000011</v>
      </c>
      <c r="P1375">
        <v>8.4905660377358402E-2</v>
      </c>
      <c r="Q1375">
        <v>9</v>
      </c>
      <c r="R1375">
        <v>103.4</v>
      </c>
      <c r="S1375">
        <v>143</v>
      </c>
      <c r="T1375">
        <f t="shared" si="1"/>
        <v>79.778947368421143</v>
      </c>
      <c r="U1375" s="5">
        <f t="shared" si="2"/>
        <v>0.10027708140915677</v>
      </c>
      <c r="V1375">
        <v>8</v>
      </c>
      <c r="W1375">
        <v>0.4</v>
      </c>
      <c r="X1375">
        <v>0.27058823529411702</v>
      </c>
      <c r="Y1375">
        <v>177</v>
      </c>
      <c r="Z1375">
        <v>7</v>
      </c>
      <c r="AA1375">
        <v>25.285714285714199</v>
      </c>
      <c r="AB1375">
        <v>0.35897435897435898</v>
      </c>
      <c r="AC1375">
        <v>0.23076923076923</v>
      </c>
      <c r="AD1375">
        <v>85</v>
      </c>
      <c r="AE1375">
        <v>2</v>
      </c>
      <c r="AF1375">
        <v>42.5</v>
      </c>
      <c r="AG1375" s="3">
        <v>44710</v>
      </c>
      <c r="AH1375">
        <v>0</v>
      </c>
    </row>
    <row r="1376" spans="1:34" hidden="1" x14ac:dyDescent="0.25">
      <c r="A1376" t="s">
        <v>28</v>
      </c>
      <c r="B1376" t="s">
        <v>8</v>
      </c>
      <c r="C1376" t="s">
        <v>458</v>
      </c>
      <c r="D1376" t="s">
        <v>50</v>
      </c>
      <c r="E1376">
        <v>680686</v>
      </c>
      <c r="G1376">
        <v>1.0900000000000001</v>
      </c>
      <c r="I1376" t="s">
        <v>520</v>
      </c>
      <c r="J1376" t="s">
        <v>50</v>
      </c>
      <c r="K1376">
        <v>543068</v>
      </c>
      <c r="M1376">
        <v>103.56</v>
      </c>
      <c r="N1376">
        <v>195</v>
      </c>
      <c r="O1376">
        <f t="shared" si="0"/>
        <v>132.00000000000011</v>
      </c>
      <c r="P1376">
        <v>9.8484848484848397E-2</v>
      </c>
      <c r="Q1376">
        <v>13</v>
      </c>
      <c r="R1376">
        <v>103.56</v>
      </c>
      <c r="S1376">
        <v>149</v>
      </c>
      <c r="T1376">
        <f t="shared" si="1"/>
        <v>100.86153846153854</v>
      </c>
      <c r="U1376" s="5">
        <f t="shared" si="2"/>
        <v>8.9231238560097542E-2</v>
      </c>
      <c r="V1376">
        <v>9</v>
      </c>
      <c r="W1376">
        <v>0.26213592233009703</v>
      </c>
      <c r="X1376">
        <v>0.14563106796116501</v>
      </c>
      <c r="Y1376">
        <v>200</v>
      </c>
      <c r="Z1376">
        <v>12</v>
      </c>
      <c r="AA1376">
        <v>16.6666666666666</v>
      </c>
      <c r="AB1376">
        <v>0.34677419354838701</v>
      </c>
      <c r="AC1376">
        <v>0.21774193548387</v>
      </c>
      <c r="AD1376">
        <v>94</v>
      </c>
      <c r="AE1376">
        <v>7</v>
      </c>
      <c r="AF1376">
        <v>13.4285714285714</v>
      </c>
      <c r="AG1376" s="3">
        <v>44710</v>
      </c>
      <c r="AH1376">
        <v>0</v>
      </c>
    </row>
    <row r="1377" spans="1:34" hidden="1" x14ac:dyDescent="0.25">
      <c r="A1377" t="s">
        <v>25</v>
      </c>
      <c r="B1377" t="s">
        <v>17</v>
      </c>
      <c r="C1377" t="s">
        <v>462</v>
      </c>
      <c r="D1377" t="s">
        <v>63</v>
      </c>
      <c r="E1377">
        <v>663556</v>
      </c>
      <c r="G1377">
        <v>0.91</v>
      </c>
      <c r="I1377" t="s">
        <v>513</v>
      </c>
      <c r="J1377" t="s">
        <v>50</v>
      </c>
      <c r="K1377">
        <v>592450</v>
      </c>
      <c r="L1377">
        <v>3.8</v>
      </c>
      <c r="M1377">
        <v>107.02</v>
      </c>
      <c r="N1377">
        <v>192</v>
      </c>
      <c r="O1377">
        <f t="shared" si="0"/>
        <v>121.00000000000004</v>
      </c>
      <c r="P1377">
        <v>0.14049586776859499</v>
      </c>
      <c r="Q1377">
        <v>17</v>
      </c>
      <c r="R1377">
        <v>107.02</v>
      </c>
      <c r="S1377">
        <v>59</v>
      </c>
      <c r="T1377">
        <f t="shared" si="1"/>
        <v>37.182291666666679</v>
      </c>
      <c r="U1377" s="5">
        <f t="shared" si="2"/>
        <v>0.10757809216977164</v>
      </c>
      <c r="V1377">
        <v>4</v>
      </c>
      <c r="W1377">
        <v>0.24242424242424199</v>
      </c>
      <c r="X1377">
        <v>0.24242424242424199</v>
      </c>
      <c r="Y1377">
        <v>198</v>
      </c>
      <c r="Z1377">
        <v>6</v>
      </c>
      <c r="AA1377">
        <v>33</v>
      </c>
      <c r="AB1377">
        <v>0.25225225225225201</v>
      </c>
      <c r="AC1377">
        <v>9.90990990990991E-2</v>
      </c>
      <c r="AD1377">
        <v>31</v>
      </c>
      <c r="AE1377">
        <v>1</v>
      </c>
      <c r="AF1377">
        <v>31</v>
      </c>
      <c r="AG1377" s="3">
        <v>44710</v>
      </c>
      <c r="AH1377">
        <v>1</v>
      </c>
    </row>
    <row r="1378" spans="1:34" hidden="1" x14ac:dyDescent="0.25">
      <c r="A1378" t="s">
        <v>16</v>
      </c>
      <c r="B1378" t="s">
        <v>19</v>
      </c>
      <c r="C1378" t="s">
        <v>459</v>
      </c>
      <c r="D1378" t="s">
        <v>50</v>
      </c>
      <c r="E1378">
        <v>605135</v>
      </c>
      <c r="G1378">
        <v>1.07</v>
      </c>
      <c r="I1378" t="s">
        <v>503</v>
      </c>
      <c r="J1378" t="s">
        <v>50</v>
      </c>
      <c r="K1378">
        <v>664761</v>
      </c>
      <c r="M1378">
        <v>103.64</v>
      </c>
      <c r="N1378">
        <v>170</v>
      </c>
      <c r="O1378">
        <f t="shared" si="0"/>
        <v>119.00000000000021</v>
      </c>
      <c r="P1378">
        <v>2.5210084033613401E-2</v>
      </c>
      <c r="Q1378">
        <v>3</v>
      </c>
      <c r="R1378">
        <v>103.64</v>
      </c>
      <c r="S1378">
        <v>116</v>
      </c>
      <c r="T1378">
        <f t="shared" si="1"/>
        <v>81.200000000000145</v>
      </c>
      <c r="U1378" s="5">
        <f t="shared" si="2"/>
        <v>2.4630541871921138E-2</v>
      </c>
      <c r="V1378">
        <v>2</v>
      </c>
      <c r="W1378">
        <v>0.16250000000000001</v>
      </c>
      <c r="X1378">
        <v>0.05</v>
      </c>
      <c r="Y1378">
        <v>223</v>
      </c>
      <c r="Z1378">
        <v>9</v>
      </c>
      <c r="AA1378">
        <v>24.7777777777777</v>
      </c>
      <c r="AB1378">
        <v>0.26174496644295298</v>
      </c>
      <c r="AC1378">
        <v>0.14765100671140899</v>
      </c>
      <c r="AD1378">
        <v>108</v>
      </c>
      <c r="AE1378">
        <v>5</v>
      </c>
      <c r="AF1378">
        <v>21.6</v>
      </c>
      <c r="AG1378" s="3">
        <v>44710</v>
      </c>
      <c r="AH1378">
        <v>0</v>
      </c>
    </row>
    <row r="1379" spans="1:34" hidden="1" x14ac:dyDescent="0.25">
      <c r="A1379" t="s">
        <v>11</v>
      </c>
      <c r="B1379" t="s">
        <v>27</v>
      </c>
      <c r="C1379" t="s">
        <v>463</v>
      </c>
      <c r="D1379" t="s">
        <v>63</v>
      </c>
      <c r="E1379">
        <v>663776</v>
      </c>
      <c r="G1379">
        <v>1.04</v>
      </c>
      <c r="I1379" t="s">
        <v>521</v>
      </c>
      <c r="J1379" t="s">
        <v>50</v>
      </c>
      <c r="K1379">
        <v>543807</v>
      </c>
      <c r="M1379">
        <v>102.6</v>
      </c>
      <c r="N1379">
        <v>175</v>
      </c>
      <c r="O1379">
        <f t="shared" si="0"/>
        <v>118.0000000000001</v>
      </c>
      <c r="P1379">
        <v>7.6271186440677902E-2</v>
      </c>
      <c r="Q1379">
        <v>9</v>
      </c>
      <c r="R1379">
        <v>102.6</v>
      </c>
      <c r="S1379">
        <v>30</v>
      </c>
      <c r="T1379">
        <f t="shared" si="1"/>
        <v>20.228571428571446</v>
      </c>
      <c r="U1379" s="5">
        <f t="shared" si="2"/>
        <v>4.9435028248587531E-2</v>
      </c>
      <c r="V1379">
        <v>1</v>
      </c>
      <c r="W1379">
        <v>0.31578947368421001</v>
      </c>
      <c r="X1379">
        <v>0.157894736842105</v>
      </c>
      <c r="Y1379">
        <v>167</v>
      </c>
      <c r="AB1379">
        <v>0.20909090909090899</v>
      </c>
      <c r="AC1379">
        <v>0.109090909090909</v>
      </c>
      <c r="AD1379">
        <v>28</v>
      </c>
      <c r="AG1379" s="3">
        <v>44710</v>
      </c>
      <c r="AH1379">
        <v>0</v>
      </c>
    </row>
    <row r="1380" spans="1:34" hidden="1" x14ac:dyDescent="0.25">
      <c r="A1380" t="s">
        <v>11</v>
      </c>
      <c r="B1380" t="s">
        <v>27</v>
      </c>
      <c r="C1380" t="s">
        <v>463</v>
      </c>
      <c r="D1380" t="s">
        <v>63</v>
      </c>
      <c r="E1380">
        <v>663776</v>
      </c>
      <c r="G1380">
        <v>1.04</v>
      </c>
      <c r="I1380" t="s">
        <v>522</v>
      </c>
      <c r="J1380" t="s">
        <v>50</v>
      </c>
      <c r="K1380">
        <v>666971</v>
      </c>
      <c r="M1380">
        <v>103</v>
      </c>
      <c r="N1380">
        <v>161</v>
      </c>
      <c r="O1380">
        <f t="shared" si="0"/>
        <v>121.00000000000007</v>
      </c>
      <c r="P1380">
        <v>1.6528925619834701E-2</v>
      </c>
      <c r="Q1380">
        <v>2</v>
      </c>
      <c r="R1380">
        <v>103</v>
      </c>
      <c r="S1380">
        <v>24</v>
      </c>
      <c r="T1380">
        <f t="shared" si="1"/>
        <v>18.037267080745352</v>
      </c>
      <c r="U1380" s="5">
        <f t="shared" si="2"/>
        <v>0</v>
      </c>
      <c r="W1380">
        <v>0.1875</v>
      </c>
      <c r="X1380">
        <v>6.25E-2</v>
      </c>
      <c r="Y1380">
        <v>167</v>
      </c>
      <c r="AB1380">
        <v>0.20909090909090899</v>
      </c>
      <c r="AC1380">
        <v>0.109090909090909</v>
      </c>
      <c r="AD1380">
        <v>28</v>
      </c>
      <c r="AG1380" s="3">
        <v>44710</v>
      </c>
      <c r="AH1380">
        <v>0</v>
      </c>
    </row>
    <row r="1381" spans="1:34" hidden="1" x14ac:dyDescent="0.25">
      <c r="A1381" t="s">
        <v>16</v>
      </c>
      <c r="B1381" t="s">
        <v>28</v>
      </c>
      <c r="C1381" t="s">
        <v>436</v>
      </c>
      <c r="D1381" t="s">
        <v>50</v>
      </c>
      <c r="E1381">
        <v>607200</v>
      </c>
      <c r="G1381">
        <v>1.07</v>
      </c>
      <c r="I1381" t="s">
        <v>512</v>
      </c>
      <c r="J1381" t="s">
        <v>50</v>
      </c>
      <c r="K1381">
        <v>624413</v>
      </c>
      <c r="L1381">
        <v>3.8</v>
      </c>
      <c r="M1381">
        <v>104.8</v>
      </c>
      <c r="N1381">
        <v>208</v>
      </c>
      <c r="O1381">
        <f t="shared" si="0"/>
        <v>146</v>
      </c>
      <c r="P1381">
        <v>8.2191780821917804E-2</v>
      </c>
      <c r="Q1381">
        <v>12</v>
      </c>
      <c r="R1381">
        <v>104.8</v>
      </c>
      <c r="S1381">
        <v>163</v>
      </c>
      <c r="T1381">
        <f t="shared" si="1"/>
        <v>114.41346153846153</v>
      </c>
      <c r="U1381" s="5">
        <f t="shared" si="2"/>
        <v>7.8662072443062447E-2</v>
      </c>
      <c r="V1381">
        <v>9</v>
      </c>
      <c r="W1381">
        <v>0.318965517241379</v>
      </c>
      <c r="X1381">
        <v>0.18965517241379301</v>
      </c>
      <c r="Y1381">
        <v>194</v>
      </c>
      <c r="Z1381">
        <v>5</v>
      </c>
      <c r="AA1381">
        <v>38.799999999999997</v>
      </c>
      <c r="AB1381">
        <v>0.25954198473282403</v>
      </c>
      <c r="AC1381">
        <v>0.122137404580152</v>
      </c>
      <c r="AD1381">
        <v>103</v>
      </c>
      <c r="AE1381">
        <v>3</v>
      </c>
      <c r="AF1381">
        <v>34.3333333333333</v>
      </c>
      <c r="AG1381" s="3">
        <v>44711</v>
      </c>
      <c r="AH1381">
        <v>1</v>
      </c>
    </row>
    <row r="1382" spans="1:34" hidden="1" x14ac:dyDescent="0.25">
      <c r="A1382" t="s">
        <v>7</v>
      </c>
      <c r="B1382" t="s">
        <v>64</v>
      </c>
      <c r="C1382" t="s">
        <v>464</v>
      </c>
      <c r="D1382" t="s">
        <v>50</v>
      </c>
      <c r="E1382">
        <v>668676</v>
      </c>
      <c r="G1382">
        <v>0.98</v>
      </c>
      <c r="I1382" t="s">
        <v>523</v>
      </c>
      <c r="J1382" t="s">
        <v>50</v>
      </c>
      <c r="K1382">
        <v>677951</v>
      </c>
      <c r="M1382">
        <v>104.32</v>
      </c>
      <c r="N1382">
        <v>181</v>
      </c>
      <c r="O1382">
        <f t="shared" si="0"/>
        <v>128</v>
      </c>
      <c r="P1382">
        <v>4.6875E-2</v>
      </c>
      <c r="Q1382">
        <v>6</v>
      </c>
      <c r="R1382">
        <v>104.32</v>
      </c>
      <c r="S1382">
        <v>138</v>
      </c>
      <c r="T1382">
        <f t="shared" si="1"/>
        <v>97.591160220994468</v>
      </c>
      <c r="U1382" s="5">
        <f t="shared" si="2"/>
        <v>6.1480978260869568E-2</v>
      </c>
      <c r="V1382">
        <v>6</v>
      </c>
      <c r="W1382">
        <v>0.29292929292929198</v>
      </c>
      <c r="X1382">
        <v>0.11111111111111099</v>
      </c>
      <c r="Y1382">
        <v>192</v>
      </c>
      <c r="Z1382">
        <v>7</v>
      </c>
      <c r="AA1382">
        <v>27.428571428571399</v>
      </c>
      <c r="AB1382">
        <v>0.29054054054054002</v>
      </c>
      <c r="AC1382">
        <v>0.168918918918918</v>
      </c>
      <c r="AD1382">
        <v>92</v>
      </c>
      <c r="AE1382">
        <v>5</v>
      </c>
      <c r="AF1382">
        <v>18.399999999999999</v>
      </c>
      <c r="AG1382" s="3">
        <v>44711</v>
      </c>
      <c r="AH1382">
        <v>0</v>
      </c>
    </row>
    <row r="1383" spans="1:34" hidden="1" x14ac:dyDescent="0.25">
      <c r="A1383" t="s">
        <v>7</v>
      </c>
      <c r="B1383" t="s">
        <v>64</v>
      </c>
      <c r="C1383" t="s">
        <v>464</v>
      </c>
      <c r="D1383" t="s">
        <v>50</v>
      </c>
      <c r="E1383">
        <v>668676</v>
      </c>
      <c r="G1383">
        <v>0.98</v>
      </c>
      <c r="I1383" t="s">
        <v>524</v>
      </c>
      <c r="J1383" t="s">
        <v>50</v>
      </c>
      <c r="K1383">
        <v>641531</v>
      </c>
      <c r="M1383">
        <v>102.9</v>
      </c>
      <c r="N1383">
        <v>169</v>
      </c>
      <c r="O1383">
        <f t="shared" si="0"/>
        <v>119.00000000000021</v>
      </c>
      <c r="P1383">
        <v>4.2016806722689003E-2</v>
      </c>
      <c r="Q1383">
        <v>5</v>
      </c>
      <c r="R1383">
        <v>102.9</v>
      </c>
      <c r="S1383">
        <v>126</v>
      </c>
      <c r="T1383">
        <f t="shared" si="1"/>
        <v>88.721893491124419</v>
      </c>
      <c r="U1383" s="5">
        <f t="shared" si="2"/>
        <v>5.6355875683606678E-2</v>
      </c>
      <c r="V1383">
        <v>5</v>
      </c>
      <c r="W1383">
        <v>0.30681818181818099</v>
      </c>
      <c r="X1383">
        <v>0.18181818181818099</v>
      </c>
      <c r="Y1383">
        <v>192</v>
      </c>
      <c r="Z1383">
        <v>7</v>
      </c>
      <c r="AA1383">
        <v>27.428571428571399</v>
      </c>
      <c r="AB1383">
        <v>0.29054054054054002</v>
      </c>
      <c r="AC1383">
        <v>0.168918918918918</v>
      </c>
      <c r="AD1383">
        <v>92</v>
      </c>
      <c r="AE1383">
        <v>5</v>
      </c>
      <c r="AF1383">
        <v>18.399999999999999</v>
      </c>
      <c r="AG1383" s="3">
        <v>44711</v>
      </c>
      <c r="AH1383">
        <v>0</v>
      </c>
    </row>
    <row r="1384" spans="1:34" hidden="1" x14ac:dyDescent="0.25">
      <c r="A1384" t="s">
        <v>0</v>
      </c>
      <c r="B1384" t="s">
        <v>1</v>
      </c>
      <c r="C1384" t="s">
        <v>434</v>
      </c>
      <c r="D1384" t="s">
        <v>50</v>
      </c>
      <c r="E1384">
        <v>450203</v>
      </c>
      <c r="G1384">
        <v>0.97</v>
      </c>
      <c r="I1384" t="s">
        <v>525</v>
      </c>
      <c r="J1384" t="s">
        <v>63</v>
      </c>
      <c r="K1384">
        <v>656976</v>
      </c>
      <c r="M1384">
        <v>100.8</v>
      </c>
      <c r="N1384">
        <v>160</v>
      </c>
      <c r="O1384">
        <f t="shared" si="0"/>
        <v>93.000000000000099</v>
      </c>
      <c r="P1384">
        <v>6.4516129032257993E-2</v>
      </c>
      <c r="Q1384">
        <v>6</v>
      </c>
      <c r="R1384">
        <v>100.8</v>
      </c>
      <c r="S1384">
        <v>112</v>
      </c>
      <c r="T1384">
        <f t="shared" si="1"/>
        <v>65.100000000000065</v>
      </c>
      <c r="U1384" s="5">
        <f t="shared" si="2"/>
        <v>7.6804915514592856E-2</v>
      </c>
      <c r="V1384">
        <v>5</v>
      </c>
      <c r="W1384">
        <v>0.29850746268656703</v>
      </c>
      <c r="X1384">
        <v>0.164179104477611</v>
      </c>
      <c r="Y1384">
        <v>202</v>
      </c>
      <c r="Z1384">
        <v>5</v>
      </c>
      <c r="AA1384">
        <v>40.4</v>
      </c>
      <c r="AB1384">
        <v>0.31851851851851798</v>
      </c>
      <c r="AC1384">
        <v>0.133333333333333</v>
      </c>
      <c r="AD1384">
        <v>92</v>
      </c>
      <c r="AE1384">
        <v>4</v>
      </c>
      <c r="AF1384">
        <v>23</v>
      </c>
      <c r="AG1384" s="3">
        <v>44712</v>
      </c>
      <c r="AH1384">
        <v>0</v>
      </c>
    </row>
    <row r="1385" spans="1:34" hidden="1" x14ac:dyDescent="0.25">
      <c r="A1385" t="s">
        <v>0</v>
      </c>
      <c r="B1385" t="s">
        <v>1</v>
      </c>
      <c r="C1385" t="s">
        <v>465</v>
      </c>
      <c r="D1385" t="s">
        <v>50</v>
      </c>
      <c r="E1385">
        <v>528748</v>
      </c>
      <c r="G1385">
        <v>0.97</v>
      </c>
      <c r="I1385" t="s">
        <v>496</v>
      </c>
      <c r="J1385" t="s">
        <v>63</v>
      </c>
      <c r="K1385">
        <v>621566</v>
      </c>
      <c r="L1385">
        <v>3.5</v>
      </c>
      <c r="M1385">
        <v>104.7</v>
      </c>
      <c r="N1385">
        <v>214</v>
      </c>
      <c r="O1385">
        <f t="shared" si="0"/>
        <v>131.00000000000006</v>
      </c>
      <c r="P1385">
        <v>3.8167938931297697E-2</v>
      </c>
      <c r="Q1385">
        <v>5</v>
      </c>
      <c r="R1385">
        <v>104.7</v>
      </c>
      <c r="S1385">
        <v>144</v>
      </c>
      <c r="T1385">
        <f t="shared" si="1"/>
        <v>88.149532710280411</v>
      </c>
      <c r="U1385" s="5">
        <f t="shared" si="2"/>
        <v>3.403307888040711E-2</v>
      </c>
      <c r="V1385">
        <v>3</v>
      </c>
      <c r="W1385">
        <v>0.17582417582417501</v>
      </c>
      <c r="X1385">
        <v>0.109890109890109</v>
      </c>
      <c r="Y1385">
        <v>172</v>
      </c>
      <c r="Z1385">
        <v>6</v>
      </c>
      <c r="AA1385">
        <v>28.6666666666666</v>
      </c>
      <c r="AB1385">
        <v>0.29770992366412202</v>
      </c>
      <c r="AC1385">
        <v>0.12977099236641201</v>
      </c>
      <c r="AD1385">
        <v>81</v>
      </c>
      <c r="AE1385">
        <v>3</v>
      </c>
      <c r="AF1385">
        <v>27</v>
      </c>
      <c r="AG1385" s="3">
        <v>44712</v>
      </c>
      <c r="AH1385">
        <v>1</v>
      </c>
    </row>
    <row r="1386" spans="1:34" hidden="1" x14ac:dyDescent="0.25">
      <c r="A1386" t="s">
        <v>17</v>
      </c>
      <c r="B1386" t="s">
        <v>11</v>
      </c>
      <c r="C1386" t="s">
        <v>466</v>
      </c>
      <c r="D1386" t="s">
        <v>50</v>
      </c>
      <c r="E1386">
        <v>592789</v>
      </c>
      <c r="G1386">
        <v>1.02</v>
      </c>
      <c r="I1386" t="s">
        <v>513</v>
      </c>
      <c r="J1386" t="s">
        <v>50</v>
      </c>
      <c r="K1386">
        <v>592450</v>
      </c>
      <c r="M1386">
        <v>107.2</v>
      </c>
      <c r="N1386">
        <v>196</v>
      </c>
      <c r="O1386">
        <f t="shared" si="0"/>
        <v>124.00000000000055</v>
      </c>
      <c r="P1386">
        <v>0.14516129032257999</v>
      </c>
      <c r="Q1386">
        <v>18</v>
      </c>
      <c r="R1386">
        <v>107.2</v>
      </c>
      <c r="S1386">
        <v>133</v>
      </c>
      <c r="T1386">
        <f t="shared" si="1"/>
        <v>84.142857142857522</v>
      </c>
      <c r="U1386" s="5">
        <f t="shared" si="2"/>
        <v>0.15449915110356466</v>
      </c>
      <c r="V1386">
        <v>13</v>
      </c>
      <c r="W1386">
        <v>0.39772727272727199</v>
      </c>
      <c r="X1386">
        <v>0.28409090909090901</v>
      </c>
      <c r="Y1386">
        <v>156</v>
      </c>
      <c r="Z1386">
        <v>3</v>
      </c>
      <c r="AA1386">
        <v>52</v>
      </c>
      <c r="AB1386">
        <v>0.218487394957983</v>
      </c>
      <c r="AC1386">
        <v>0.10084033613445301</v>
      </c>
      <c r="AD1386">
        <v>82</v>
      </c>
      <c r="AE1386">
        <v>2</v>
      </c>
      <c r="AF1386">
        <v>41</v>
      </c>
      <c r="AG1386" s="3">
        <v>44712</v>
      </c>
      <c r="AH1386">
        <v>0</v>
      </c>
    </row>
    <row r="1387" spans="1:34" hidden="1" x14ac:dyDescent="0.25">
      <c r="A1387" t="s">
        <v>27</v>
      </c>
      <c r="B1387" t="s">
        <v>5</v>
      </c>
      <c r="C1387" t="s">
        <v>467</v>
      </c>
      <c r="D1387" t="s">
        <v>50</v>
      </c>
      <c r="E1387">
        <v>608337</v>
      </c>
      <c r="G1387">
        <v>1.1000000000000001</v>
      </c>
      <c r="I1387" t="s">
        <v>521</v>
      </c>
      <c r="J1387" t="s">
        <v>50</v>
      </c>
      <c r="K1387">
        <v>543807</v>
      </c>
      <c r="M1387">
        <v>102.3</v>
      </c>
      <c r="N1387">
        <v>181</v>
      </c>
      <c r="O1387">
        <f t="shared" si="0"/>
        <v>124.00000000000004</v>
      </c>
      <c r="P1387">
        <v>7.25806451612903E-2</v>
      </c>
      <c r="Q1387">
        <v>9</v>
      </c>
      <c r="R1387">
        <v>102.3</v>
      </c>
      <c r="S1387">
        <v>149</v>
      </c>
      <c r="T1387">
        <f t="shared" si="1"/>
        <v>102.07734806629838</v>
      </c>
      <c r="U1387" s="5">
        <f t="shared" si="2"/>
        <v>7.8371941978783249E-2</v>
      </c>
      <c r="V1387">
        <v>8</v>
      </c>
      <c r="W1387">
        <v>0.242718446601941</v>
      </c>
      <c r="X1387">
        <v>0.12621359223300899</v>
      </c>
      <c r="Y1387">
        <v>152</v>
      </c>
      <c r="Z1387">
        <v>6</v>
      </c>
      <c r="AA1387">
        <v>25.3333333333333</v>
      </c>
      <c r="AB1387">
        <v>0.36781609195402298</v>
      </c>
      <c r="AC1387">
        <v>0.114942528735632</v>
      </c>
      <c r="AD1387">
        <v>70</v>
      </c>
      <c r="AE1387">
        <v>2</v>
      </c>
      <c r="AF1387">
        <v>35</v>
      </c>
      <c r="AG1387" s="3">
        <v>44712</v>
      </c>
      <c r="AH1387">
        <v>0</v>
      </c>
    </row>
    <row r="1388" spans="1:34" hidden="1" x14ac:dyDescent="0.25">
      <c r="A1388" t="s">
        <v>27</v>
      </c>
      <c r="B1388" t="s">
        <v>5</v>
      </c>
      <c r="C1388" t="s">
        <v>467</v>
      </c>
      <c r="D1388" t="s">
        <v>50</v>
      </c>
      <c r="E1388">
        <v>608337</v>
      </c>
      <c r="G1388">
        <v>1.1000000000000001</v>
      </c>
      <c r="I1388" t="s">
        <v>514</v>
      </c>
      <c r="J1388" t="s">
        <v>50</v>
      </c>
      <c r="K1388">
        <v>666182</v>
      </c>
      <c r="M1388">
        <v>103.48</v>
      </c>
      <c r="N1388">
        <v>207</v>
      </c>
      <c r="O1388">
        <f t="shared" ref="O1388:O1451" si="3">Q1388/P1388</f>
        <v>147.00000000000006</v>
      </c>
      <c r="P1388">
        <v>4.7619047619047603E-2</v>
      </c>
      <c r="Q1388">
        <v>7</v>
      </c>
      <c r="R1388">
        <v>103.48</v>
      </c>
      <c r="S1388">
        <v>177</v>
      </c>
      <c r="T1388">
        <f t="shared" ref="T1388:T1451" si="4">SUM(O1388/N1388)*S1388</f>
        <v>125.69565217391309</v>
      </c>
      <c r="U1388" s="5">
        <f t="shared" ref="U1388:U1451" si="5">+V1388/T1388</f>
        <v>4.7734347976478707E-2</v>
      </c>
      <c r="V1388">
        <v>6</v>
      </c>
      <c r="W1388">
        <v>0.193798449612403</v>
      </c>
      <c r="X1388">
        <v>0.116279069767441</v>
      </c>
      <c r="Y1388">
        <v>152</v>
      </c>
      <c r="Z1388">
        <v>6</v>
      </c>
      <c r="AA1388">
        <v>25.3333333333333</v>
      </c>
      <c r="AB1388">
        <v>0.36781609195402298</v>
      </c>
      <c r="AC1388">
        <v>0.114942528735632</v>
      </c>
      <c r="AD1388">
        <v>70</v>
      </c>
      <c r="AE1388">
        <v>2</v>
      </c>
      <c r="AF1388">
        <v>35</v>
      </c>
      <c r="AG1388" s="3">
        <v>44712</v>
      </c>
      <c r="AH1388">
        <v>0</v>
      </c>
    </row>
    <row r="1389" spans="1:34" hidden="1" x14ac:dyDescent="0.25">
      <c r="A1389" t="s">
        <v>27</v>
      </c>
      <c r="B1389" t="s">
        <v>5</v>
      </c>
      <c r="C1389" t="s">
        <v>467</v>
      </c>
      <c r="D1389" t="s">
        <v>50</v>
      </c>
      <c r="E1389">
        <v>608337</v>
      </c>
      <c r="G1389">
        <v>1.1000000000000001</v>
      </c>
      <c r="I1389" t="s">
        <v>515</v>
      </c>
      <c r="J1389" t="s">
        <v>50</v>
      </c>
      <c r="K1389">
        <v>665489</v>
      </c>
      <c r="M1389">
        <v>106.6</v>
      </c>
      <c r="N1389">
        <v>187</v>
      </c>
      <c r="O1389">
        <f t="shared" si="3"/>
        <v>134.00000000000003</v>
      </c>
      <c r="P1389">
        <v>6.7164179104477598E-2</v>
      </c>
      <c r="Q1389">
        <v>9</v>
      </c>
      <c r="R1389">
        <v>106.6</v>
      </c>
      <c r="S1389">
        <v>163</v>
      </c>
      <c r="T1389">
        <f t="shared" si="4"/>
        <v>116.80213903743319</v>
      </c>
      <c r="U1389" s="5">
        <f t="shared" si="5"/>
        <v>7.7053383389799446E-2</v>
      </c>
      <c r="V1389">
        <v>9</v>
      </c>
      <c r="W1389">
        <v>0.16521739130434701</v>
      </c>
      <c r="X1389">
        <v>9.5652173913043398E-2</v>
      </c>
      <c r="Y1389">
        <v>152</v>
      </c>
      <c r="Z1389">
        <v>6</v>
      </c>
      <c r="AA1389">
        <v>25.3333333333333</v>
      </c>
      <c r="AB1389">
        <v>0.36781609195402298</v>
      </c>
      <c r="AC1389">
        <v>0.114942528735632</v>
      </c>
      <c r="AD1389">
        <v>70</v>
      </c>
      <c r="AE1389">
        <v>2</v>
      </c>
      <c r="AF1389">
        <v>35</v>
      </c>
      <c r="AG1389" s="3">
        <v>44712</v>
      </c>
      <c r="AH1389">
        <v>0</v>
      </c>
    </row>
    <row r="1390" spans="1:34" hidden="1" x14ac:dyDescent="0.25">
      <c r="A1390" t="s">
        <v>27</v>
      </c>
      <c r="B1390" t="s">
        <v>5</v>
      </c>
      <c r="C1390" t="s">
        <v>467</v>
      </c>
      <c r="D1390" t="s">
        <v>50</v>
      </c>
      <c r="E1390">
        <v>608337</v>
      </c>
      <c r="G1390">
        <v>1.1000000000000001</v>
      </c>
      <c r="I1390" t="s">
        <v>522</v>
      </c>
      <c r="J1390" t="s">
        <v>50</v>
      </c>
      <c r="K1390">
        <v>666971</v>
      </c>
      <c r="M1390">
        <v>102.46</v>
      </c>
      <c r="N1390">
        <v>166</v>
      </c>
      <c r="O1390">
        <f t="shared" si="3"/>
        <v>124.00000000000014</v>
      </c>
      <c r="P1390">
        <v>1.6129032258064498E-2</v>
      </c>
      <c r="Q1390">
        <v>2</v>
      </c>
      <c r="R1390">
        <v>102.46</v>
      </c>
      <c r="S1390">
        <v>139</v>
      </c>
      <c r="T1390">
        <f t="shared" si="4"/>
        <v>103.83132530120494</v>
      </c>
      <c r="U1390" s="5">
        <f t="shared" si="5"/>
        <v>1.9262009747041054E-2</v>
      </c>
      <c r="V1390">
        <v>2</v>
      </c>
      <c r="W1390">
        <v>0.320754716981132</v>
      </c>
      <c r="X1390">
        <v>0.15094339622641501</v>
      </c>
      <c r="Y1390">
        <v>152</v>
      </c>
      <c r="Z1390">
        <v>6</v>
      </c>
      <c r="AA1390">
        <v>25.3333333333333</v>
      </c>
      <c r="AB1390">
        <v>0.36781609195402298</v>
      </c>
      <c r="AC1390">
        <v>0.114942528735632</v>
      </c>
      <c r="AD1390">
        <v>70</v>
      </c>
      <c r="AE1390">
        <v>2</v>
      </c>
      <c r="AF1390">
        <v>35</v>
      </c>
      <c r="AG1390" s="3">
        <v>44712</v>
      </c>
      <c r="AH1390">
        <v>0</v>
      </c>
    </row>
    <row r="1391" spans="1:34" hidden="1" x14ac:dyDescent="0.25">
      <c r="A1391" t="s">
        <v>27</v>
      </c>
      <c r="B1391" t="s">
        <v>5</v>
      </c>
      <c r="C1391" t="s">
        <v>467</v>
      </c>
      <c r="D1391" t="s">
        <v>50</v>
      </c>
      <c r="E1391">
        <v>608337</v>
      </c>
      <c r="G1391">
        <v>1.1000000000000001</v>
      </c>
      <c r="I1391" t="s">
        <v>516</v>
      </c>
      <c r="J1391" t="s">
        <v>50</v>
      </c>
      <c r="K1391">
        <v>656305</v>
      </c>
      <c r="M1391">
        <v>104.16</v>
      </c>
      <c r="N1391">
        <v>178</v>
      </c>
      <c r="O1391">
        <f t="shared" si="3"/>
        <v>113.00000000000013</v>
      </c>
      <c r="P1391">
        <v>5.30973451327433E-2</v>
      </c>
      <c r="Q1391">
        <v>6</v>
      </c>
      <c r="R1391">
        <v>104.16</v>
      </c>
      <c r="S1391">
        <v>147</v>
      </c>
      <c r="T1391">
        <f t="shared" si="4"/>
        <v>93.320224719101233</v>
      </c>
      <c r="U1391" s="5">
        <f t="shared" si="5"/>
        <v>5.3578953705375895E-2</v>
      </c>
      <c r="V1391">
        <v>5</v>
      </c>
      <c r="W1391">
        <v>0.32954545454545398</v>
      </c>
      <c r="X1391">
        <v>0.23863636363636301</v>
      </c>
      <c r="Y1391">
        <v>152</v>
      </c>
      <c r="Z1391">
        <v>6</v>
      </c>
      <c r="AA1391">
        <v>25.3333333333333</v>
      </c>
      <c r="AB1391">
        <v>0.36781609195402298</v>
      </c>
      <c r="AC1391">
        <v>0.114942528735632</v>
      </c>
      <c r="AD1391">
        <v>70</v>
      </c>
      <c r="AE1391">
        <v>2</v>
      </c>
      <c r="AF1391">
        <v>35</v>
      </c>
      <c r="AG1391" s="3">
        <v>44712</v>
      </c>
      <c r="AH1391">
        <v>0</v>
      </c>
    </row>
    <row r="1392" spans="1:34" hidden="1" x14ac:dyDescent="0.25">
      <c r="A1392" t="s">
        <v>7</v>
      </c>
      <c r="B1392" t="s">
        <v>64</v>
      </c>
      <c r="C1392" t="s">
        <v>468</v>
      </c>
      <c r="D1392" t="s">
        <v>50</v>
      </c>
      <c r="E1392">
        <v>615698</v>
      </c>
      <c r="G1392">
        <v>0.98</v>
      </c>
      <c r="I1392" t="s">
        <v>523</v>
      </c>
      <c r="J1392" t="s">
        <v>50</v>
      </c>
      <c r="K1392">
        <v>677951</v>
      </c>
      <c r="M1392">
        <v>104.24</v>
      </c>
      <c r="N1392">
        <v>185</v>
      </c>
      <c r="O1392">
        <f t="shared" si="3"/>
        <v>130.00000000000014</v>
      </c>
      <c r="P1392">
        <v>4.6153846153846101E-2</v>
      </c>
      <c r="Q1392">
        <v>6</v>
      </c>
      <c r="R1392">
        <v>104.24</v>
      </c>
      <c r="S1392">
        <v>142</v>
      </c>
      <c r="T1392">
        <f t="shared" si="4"/>
        <v>99.783783783783903</v>
      </c>
      <c r="U1392" s="5">
        <f t="shared" si="5"/>
        <v>6.0130010834236115E-2</v>
      </c>
      <c r="V1392">
        <v>6</v>
      </c>
      <c r="W1392">
        <v>0.29702970297029702</v>
      </c>
      <c r="X1392">
        <v>0.10891089108910799</v>
      </c>
      <c r="Y1392">
        <v>192</v>
      </c>
      <c r="Z1392">
        <v>3</v>
      </c>
      <c r="AA1392">
        <v>64</v>
      </c>
      <c r="AB1392">
        <v>0.31944444444444398</v>
      </c>
      <c r="AC1392">
        <v>9.7222222222222196E-2</v>
      </c>
      <c r="AD1392">
        <v>81</v>
      </c>
      <c r="AE1392">
        <v>2</v>
      </c>
      <c r="AF1392">
        <v>40.5</v>
      </c>
      <c r="AG1392" s="3">
        <v>44712</v>
      </c>
      <c r="AH1392">
        <v>0</v>
      </c>
    </row>
    <row r="1393" spans="1:34" hidden="1" x14ac:dyDescent="0.25">
      <c r="A1393" t="s">
        <v>7</v>
      </c>
      <c r="B1393" t="s">
        <v>64</v>
      </c>
      <c r="C1393" t="s">
        <v>468</v>
      </c>
      <c r="D1393" t="s">
        <v>50</v>
      </c>
      <c r="E1393">
        <v>615698</v>
      </c>
      <c r="G1393">
        <v>0.98</v>
      </c>
      <c r="I1393" t="s">
        <v>524</v>
      </c>
      <c r="J1393" t="s">
        <v>50</v>
      </c>
      <c r="K1393">
        <v>641531</v>
      </c>
      <c r="M1393">
        <v>102.9</v>
      </c>
      <c r="N1393">
        <v>173</v>
      </c>
      <c r="O1393">
        <f t="shared" si="3"/>
        <v>121.00000000000021</v>
      </c>
      <c r="P1393">
        <v>4.1322314049586702E-2</v>
      </c>
      <c r="Q1393">
        <v>5</v>
      </c>
      <c r="R1393">
        <v>102.9</v>
      </c>
      <c r="S1393">
        <v>130</v>
      </c>
      <c r="T1393">
        <f t="shared" si="4"/>
        <v>90.924855491329637</v>
      </c>
      <c r="U1393" s="5">
        <f t="shared" si="5"/>
        <v>5.4990464081373078E-2</v>
      </c>
      <c r="V1393">
        <v>5</v>
      </c>
      <c r="W1393">
        <v>0.3</v>
      </c>
      <c r="X1393">
        <v>0.17777777777777701</v>
      </c>
      <c r="Y1393">
        <v>192</v>
      </c>
      <c r="Z1393">
        <v>3</v>
      </c>
      <c r="AA1393">
        <v>64</v>
      </c>
      <c r="AB1393">
        <v>0.31944444444444398</v>
      </c>
      <c r="AC1393">
        <v>9.7222222222222196E-2</v>
      </c>
      <c r="AD1393">
        <v>81</v>
      </c>
      <c r="AE1393">
        <v>2</v>
      </c>
      <c r="AF1393">
        <v>40.5</v>
      </c>
      <c r="AG1393" s="3">
        <v>44712</v>
      </c>
      <c r="AH1393">
        <v>0</v>
      </c>
    </row>
    <row r="1394" spans="1:34" hidden="1" x14ac:dyDescent="0.25">
      <c r="A1394" t="s">
        <v>12</v>
      </c>
      <c r="B1394" t="s">
        <v>20</v>
      </c>
      <c r="C1394" t="s">
        <v>432</v>
      </c>
      <c r="D1394" t="s">
        <v>63</v>
      </c>
      <c r="E1394">
        <v>628711</v>
      </c>
      <c r="G1394">
        <v>1.2</v>
      </c>
      <c r="I1394" t="s">
        <v>526</v>
      </c>
      <c r="J1394" t="s">
        <v>50</v>
      </c>
      <c r="K1394">
        <v>663647</v>
      </c>
      <c r="M1394">
        <v>103.58</v>
      </c>
      <c r="N1394">
        <v>183</v>
      </c>
      <c r="O1394">
        <f t="shared" si="3"/>
        <v>126.00000000000009</v>
      </c>
      <c r="P1394">
        <v>7.9365079365079309E-3</v>
      </c>
      <c r="Q1394">
        <v>1</v>
      </c>
      <c r="R1394">
        <v>103.58</v>
      </c>
      <c r="S1394">
        <v>49</v>
      </c>
      <c r="T1394">
        <f t="shared" si="4"/>
        <v>33.737704918032811</v>
      </c>
      <c r="U1394" s="5">
        <f t="shared" si="5"/>
        <v>2.964042759961125E-2</v>
      </c>
      <c r="V1394">
        <v>1</v>
      </c>
      <c r="W1394">
        <v>0.18421052631578899</v>
      </c>
      <c r="X1394">
        <v>0.13157894736842099</v>
      </c>
      <c r="Y1394">
        <v>185</v>
      </c>
      <c r="Z1394">
        <v>7</v>
      </c>
      <c r="AA1394">
        <v>26.428571428571399</v>
      </c>
      <c r="AB1394">
        <v>0.26428571428571401</v>
      </c>
      <c r="AC1394">
        <v>0.121428571428571</v>
      </c>
      <c r="AD1394">
        <v>44</v>
      </c>
      <c r="AE1394">
        <v>3</v>
      </c>
      <c r="AF1394">
        <v>14.6666666666666</v>
      </c>
      <c r="AG1394" s="3">
        <v>44712</v>
      </c>
      <c r="AH1394">
        <v>0</v>
      </c>
    </row>
    <row r="1395" spans="1:34" hidden="1" x14ac:dyDescent="0.25">
      <c r="A1395" t="s">
        <v>12</v>
      </c>
      <c r="B1395" t="s">
        <v>20</v>
      </c>
      <c r="C1395" t="s">
        <v>432</v>
      </c>
      <c r="D1395" t="s">
        <v>63</v>
      </c>
      <c r="E1395">
        <v>628711</v>
      </c>
      <c r="G1395">
        <v>1.2</v>
      </c>
      <c r="I1395" t="s">
        <v>504</v>
      </c>
      <c r="J1395" t="s">
        <v>50</v>
      </c>
      <c r="K1395">
        <v>668804</v>
      </c>
      <c r="M1395">
        <v>100.44</v>
      </c>
      <c r="N1395">
        <v>187</v>
      </c>
      <c r="O1395">
        <f t="shared" si="3"/>
        <v>124.00000000000001</v>
      </c>
      <c r="P1395">
        <v>5.6451612903225798E-2</v>
      </c>
      <c r="Q1395">
        <v>7</v>
      </c>
      <c r="R1395">
        <v>100.44</v>
      </c>
      <c r="S1395">
        <v>50</v>
      </c>
      <c r="T1395">
        <f t="shared" si="4"/>
        <v>33.155080213903751</v>
      </c>
      <c r="U1395" s="5">
        <f t="shared" si="5"/>
        <v>6.0322580645161272E-2</v>
      </c>
      <c r="V1395">
        <v>2</v>
      </c>
      <c r="W1395">
        <v>0.13157894736842099</v>
      </c>
      <c r="X1395">
        <v>2.6315789473684199E-2</v>
      </c>
      <c r="Y1395">
        <v>185</v>
      </c>
      <c r="Z1395">
        <v>7</v>
      </c>
      <c r="AA1395">
        <v>26.428571428571399</v>
      </c>
      <c r="AB1395">
        <v>0.26428571428571401</v>
      </c>
      <c r="AC1395">
        <v>0.121428571428571</v>
      </c>
      <c r="AD1395">
        <v>44</v>
      </c>
      <c r="AE1395">
        <v>3</v>
      </c>
      <c r="AF1395">
        <v>14.6666666666666</v>
      </c>
      <c r="AG1395" s="3">
        <v>44712</v>
      </c>
      <c r="AH1395">
        <v>0</v>
      </c>
    </row>
    <row r="1396" spans="1:34" hidden="1" x14ac:dyDescent="0.25">
      <c r="A1396" t="s">
        <v>0</v>
      </c>
      <c r="B1396" t="s">
        <v>1</v>
      </c>
      <c r="C1396" t="s">
        <v>440</v>
      </c>
      <c r="D1396" t="s">
        <v>50</v>
      </c>
      <c r="E1396">
        <v>657140</v>
      </c>
      <c r="G1396">
        <v>0.97</v>
      </c>
      <c r="I1396" t="s">
        <v>527</v>
      </c>
      <c r="J1396" t="s">
        <v>63</v>
      </c>
      <c r="K1396">
        <v>444482</v>
      </c>
      <c r="M1396">
        <v>102.66</v>
      </c>
      <c r="N1396">
        <v>163</v>
      </c>
      <c r="O1396">
        <f t="shared" si="3"/>
        <v>109.00000000000006</v>
      </c>
      <c r="P1396">
        <v>7.3394495412843999E-2</v>
      </c>
      <c r="Q1396">
        <v>8</v>
      </c>
      <c r="R1396">
        <v>102.66</v>
      </c>
      <c r="S1396">
        <v>132</v>
      </c>
      <c r="T1396">
        <f t="shared" si="4"/>
        <v>88.269938650306798</v>
      </c>
      <c r="U1396" s="5">
        <f t="shared" si="5"/>
        <v>9.0631081456769486E-2</v>
      </c>
      <c r="V1396">
        <v>8</v>
      </c>
      <c r="W1396">
        <v>0.37362637362637302</v>
      </c>
      <c r="X1396">
        <v>0.15384615384615299</v>
      </c>
      <c r="Y1396">
        <v>215</v>
      </c>
      <c r="Z1396">
        <v>3</v>
      </c>
      <c r="AA1396">
        <v>71.6666666666666</v>
      </c>
      <c r="AB1396">
        <v>0.213740458015267</v>
      </c>
      <c r="AC1396">
        <v>0.114503816793893</v>
      </c>
      <c r="AD1396">
        <v>99</v>
      </c>
      <c r="AE1396">
        <v>1</v>
      </c>
      <c r="AF1396">
        <v>99</v>
      </c>
      <c r="AG1396" s="3">
        <v>44713</v>
      </c>
      <c r="AH1396">
        <v>0</v>
      </c>
    </row>
    <row r="1397" spans="1:34" hidden="1" x14ac:dyDescent="0.25">
      <c r="A1397" t="s">
        <v>0</v>
      </c>
      <c r="B1397" t="s">
        <v>1</v>
      </c>
      <c r="C1397" t="s">
        <v>440</v>
      </c>
      <c r="D1397" t="s">
        <v>50</v>
      </c>
      <c r="E1397">
        <v>657140</v>
      </c>
      <c r="G1397">
        <v>0.97</v>
      </c>
      <c r="I1397" t="s">
        <v>525</v>
      </c>
      <c r="J1397" t="s">
        <v>63</v>
      </c>
      <c r="K1397">
        <v>656976</v>
      </c>
      <c r="M1397">
        <v>100.4</v>
      </c>
      <c r="N1397">
        <v>163</v>
      </c>
      <c r="O1397">
        <f t="shared" si="3"/>
        <v>95.000000000000014</v>
      </c>
      <c r="P1397">
        <v>6.3157894736842093E-2</v>
      </c>
      <c r="Q1397">
        <v>6</v>
      </c>
      <c r="R1397">
        <v>100.4</v>
      </c>
      <c r="S1397">
        <v>114</v>
      </c>
      <c r="T1397">
        <f t="shared" si="4"/>
        <v>66.441717791411051</v>
      </c>
      <c r="U1397" s="5">
        <f t="shared" si="5"/>
        <v>7.5253924284395188E-2</v>
      </c>
      <c r="V1397">
        <v>5</v>
      </c>
      <c r="W1397">
        <v>0.29411764705882298</v>
      </c>
      <c r="X1397">
        <v>0.16176470588235201</v>
      </c>
      <c r="Y1397">
        <v>215</v>
      </c>
      <c r="Z1397">
        <v>3</v>
      </c>
      <c r="AA1397">
        <v>71.6666666666666</v>
      </c>
      <c r="AB1397">
        <v>0.213740458015267</v>
      </c>
      <c r="AC1397">
        <v>0.114503816793893</v>
      </c>
      <c r="AD1397">
        <v>99</v>
      </c>
      <c r="AE1397">
        <v>1</v>
      </c>
      <c r="AF1397">
        <v>99</v>
      </c>
      <c r="AG1397" s="3">
        <v>44713</v>
      </c>
      <c r="AH1397">
        <v>0</v>
      </c>
    </row>
    <row r="1398" spans="1:34" hidden="1" x14ac:dyDescent="0.25">
      <c r="A1398" t="s">
        <v>16</v>
      </c>
      <c r="B1398" t="s">
        <v>28</v>
      </c>
      <c r="C1398" t="s">
        <v>443</v>
      </c>
      <c r="D1398" t="s">
        <v>50</v>
      </c>
      <c r="E1398">
        <v>471911</v>
      </c>
      <c r="G1398">
        <v>0.98</v>
      </c>
      <c r="I1398" t="s">
        <v>490</v>
      </c>
      <c r="J1398" t="s">
        <v>63</v>
      </c>
      <c r="K1398">
        <v>665742</v>
      </c>
      <c r="M1398">
        <v>102.34</v>
      </c>
      <c r="N1398">
        <v>223</v>
      </c>
      <c r="O1398">
        <f t="shared" si="3"/>
        <v>149.00000000000023</v>
      </c>
      <c r="P1398">
        <v>6.0402684563758302E-2</v>
      </c>
      <c r="Q1398">
        <v>9</v>
      </c>
      <c r="R1398">
        <v>102.34</v>
      </c>
      <c r="S1398">
        <v>137</v>
      </c>
      <c r="T1398">
        <f t="shared" si="4"/>
        <v>91.5381165919284</v>
      </c>
      <c r="U1398" s="5">
        <f t="shared" si="5"/>
        <v>7.6470876402292526E-2</v>
      </c>
      <c r="V1398">
        <v>7</v>
      </c>
      <c r="W1398">
        <v>0.27956989247311798</v>
      </c>
      <c r="X1398">
        <v>0.204301075268817</v>
      </c>
      <c r="Y1398">
        <v>211</v>
      </c>
      <c r="Z1398">
        <v>3</v>
      </c>
      <c r="AA1398">
        <v>70.3333333333333</v>
      </c>
      <c r="AB1398">
        <v>0.21935483870967701</v>
      </c>
      <c r="AC1398">
        <v>8.3870967741935407E-2</v>
      </c>
      <c r="AD1398">
        <v>103</v>
      </c>
      <c r="AE1398">
        <v>1</v>
      </c>
      <c r="AF1398">
        <v>103</v>
      </c>
      <c r="AG1398" s="3">
        <v>44713</v>
      </c>
      <c r="AH1398">
        <v>0</v>
      </c>
    </row>
    <row r="1399" spans="1:34" hidden="1" x14ac:dyDescent="0.25">
      <c r="A1399" t="s">
        <v>16</v>
      </c>
      <c r="B1399" t="s">
        <v>28</v>
      </c>
      <c r="C1399" t="s">
        <v>443</v>
      </c>
      <c r="D1399" t="s">
        <v>50</v>
      </c>
      <c r="E1399">
        <v>471911</v>
      </c>
      <c r="G1399">
        <v>0.98</v>
      </c>
      <c r="I1399" t="s">
        <v>508</v>
      </c>
      <c r="J1399" t="s">
        <v>63</v>
      </c>
      <c r="K1399">
        <v>605137</v>
      </c>
      <c r="M1399">
        <v>100.84</v>
      </c>
      <c r="N1399">
        <v>208</v>
      </c>
      <c r="O1399">
        <f t="shared" si="3"/>
        <v>160</v>
      </c>
      <c r="P1399">
        <v>2.5000000000000001E-2</v>
      </c>
      <c r="Q1399">
        <v>4</v>
      </c>
      <c r="R1399">
        <v>100.84</v>
      </c>
      <c r="S1399">
        <v>130</v>
      </c>
      <c r="T1399">
        <f t="shared" si="4"/>
        <v>100</v>
      </c>
      <c r="U1399" s="5">
        <f t="shared" si="5"/>
        <v>0.04</v>
      </c>
      <c r="V1399">
        <v>4</v>
      </c>
      <c r="W1399">
        <v>0.22448979591836701</v>
      </c>
      <c r="X1399">
        <v>8.16326530612244E-2</v>
      </c>
      <c r="Y1399">
        <v>211</v>
      </c>
      <c r="Z1399">
        <v>3</v>
      </c>
      <c r="AA1399">
        <v>70.3333333333333</v>
      </c>
      <c r="AB1399">
        <v>0.21935483870967701</v>
      </c>
      <c r="AC1399">
        <v>8.3870967741935407E-2</v>
      </c>
      <c r="AD1399">
        <v>103</v>
      </c>
      <c r="AE1399">
        <v>1</v>
      </c>
      <c r="AF1399">
        <v>103</v>
      </c>
      <c r="AG1399" s="3">
        <v>44713</v>
      </c>
      <c r="AH1399">
        <v>0</v>
      </c>
    </row>
    <row r="1400" spans="1:34" hidden="1" x14ac:dyDescent="0.25">
      <c r="A1400" t="s">
        <v>2</v>
      </c>
      <c r="B1400" t="s">
        <v>22</v>
      </c>
      <c r="C1400" t="s">
        <v>469</v>
      </c>
      <c r="D1400" t="s">
        <v>63</v>
      </c>
      <c r="E1400">
        <v>592662</v>
      </c>
      <c r="G1400">
        <v>1.2</v>
      </c>
      <c r="I1400" t="s">
        <v>528</v>
      </c>
      <c r="J1400" t="s">
        <v>50</v>
      </c>
      <c r="K1400">
        <v>663624</v>
      </c>
      <c r="L1400">
        <v>4.8</v>
      </c>
      <c r="M1400">
        <v>101.88</v>
      </c>
      <c r="N1400">
        <v>164</v>
      </c>
      <c r="O1400">
        <f t="shared" si="3"/>
        <v>115.00000000000013</v>
      </c>
      <c r="P1400">
        <v>5.2173913043478203E-2</v>
      </c>
      <c r="Q1400">
        <v>6</v>
      </c>
      <c r="R1400">
        <v>101.88</v>
      </c>
      <c r="S1400">
        <v>44</v>
      </c>
      <c r="T1400">
        <f t="shared" si="4"/>
        <v>30.853658536585399</v>
      </c>
      <c r="U1400" s="5">
        <f t="shared" si="5"/>
        <v>3.2411067193675855E-2</v>
      </c>
      <c r="V1400">
        <v>1</v>
      </c>
      <c r="W1400">
        <v>0.32258064516128998</v>
      </c>
      <c r="X1400">
        <v>0.225806451612903</v>
      </c>
      <c r="Y1400">
        <v>250</v>
      </c>
      <c r="Z1400">
        <v>10</v>
      </c>
      <c r="AA1400">
        <v>25</v>
      </c>
      <c r="AB1400">
        <v>0.27044025157232698</v>
      </c>
      <c r="AC1400">
        <v>0.15094339622641501</v>
      </c>
      <c r="AD1400">
        <v>38</v>
      </c>
      <c r="AE1400">
        <v>1</v>
      </c>
      <c r="AF1400">
        <v>38</v>
      </c>
      <c r="AG1400" s="3">
        <v>44713</v>
      </c>
      <c r="AH1400">
        <v>1</v>
      </c>
    </row>
    <row r="1401" spans="1:34" hidden="1" x14ac:dyDescent="0.25">
      <c r="A1401" t="s">
        <v>3</v>
      </c>
      <c r="B1401" t="s">
        <v>6</v>
      </c>
      <c r="C1401" t="s">
        <v>470</v>
      </c>
      <c r="D1401" t="s">
        <v>50</v>
      </c>
      <c r="E1401">
        <v>668881</v>
      </c>
      <c r="G1401">
        <v>0.98</v>
      </c>
      <c r="I1401" t="s">
        <v>509</v>
      </c>
      <c r="J1401" t="s">
        <v>50</v>
      </c>
      <c r="K1401">
        <v>502110</v>
      </c>
      <c r="M1401">
        <v>104.04</v>
      </c>
      <c r="N1401">
        <v>180</v>
      </c>
      <c r="O1401">
        <f t="shared" si="3"/>
        <v>118</v>
      </c>
      <c r="P1401">
        <v>4.2372881355932202E-2</v>
      </c>
      <c r="Q1401">
        <v>5</v>
      </c>
      <c r="R1401">
        <v>104.04</v>
      </c>
      <c r="S1401">
        <v>146</v>
      </c>
      <c r="T1401">
        <f t="shared" si="4"/>
        <v>95.711111111111109</v>
      </c>
      <c r="U1401" s="5">
        <f t="shared" si="5"/>
        <v>5.224053865799861E-2</v>
      </c>
      <c r="V1401">
        <v>5</v>
      </c>
      <c r="W1401">
        <v>0.27659574468085102</v>
      </c>
      <c r="X1401">
        <v>0.159574468085106</v>
      </c>
      <c r="Y1401">
        <v>202</v>
      </c>
      <c r="Z1401">
        <v>15</v>
      </c>
      <c r="AA1401">
        <v>13.466666666666599</v>
      </c>
      <c r="AB1401">
        <v>0.43801652892561899</v>
      </c>
      <c r="AC1401">
        <v>0.18181818181818099</v>
      </c>
      <c r="AD1401">
        <v>92</v>
      </c>
      <c r="AE1401">
        <v>4</v>
      </c>
      <c r="AF1401">
        <v>23</v>
      </c>
      <c r="AG1401" s="3">
        <v>44713</v>
      </c>
      <c r="AH1401">
        <v>0</v>
      </c>
    </row>
    <row r="1402" spans="1:34" hidden="1" x14ac:dyDescent="0.25">
      <c r="A1402" t="s">
        <v>3</v>
      </c>
      <c r="B1402" t="s">
        <v>6</v>
      </c>
      <c r="C1402" t="s">
        <v>470</v>
      </c>
      <c r="D1402" t="s">
        <v>50</v>
      </c>
      <c r="E1402">
        <v>668881</v>
      </c>
      <c r="G1402">
        <v>0.98</v>
      </c>
      <c r="I1402" t="s">
        <v>510</v>
      </c>
      <c r="J1402" t="s">
        <v>50</v>
      </c>
      <c r="K1402">
        <v>593428</v>
      </c>
      <c r="M1402">
        <v>102.6</v>
      </c>
      <c r="N1402">
        <v>204</v>
      </c>
      <c r="O1402">
        <f t="shared" si="3"/>
        <v>140.00000000000006</v>
      </c>
      <c r="P1402">
        <v>3.5714285714285698E-2</v>
      </c>
      <c r="Q1402">
        <v>5</v>
      </c>
      <c r="R1402">
        <v>102.6</v>
      </c>
      <c r="S1402">
        <v>162</v>
      </c>
      <c r="T1402">
        <f t="shared" si="4"/>
        <v>111.17647058823533</v>
      </c>
      <c r="U1402" s="5">
        <f t="shared" si="5"/>
        <v>3.5978835978835964E-2</v>
      </c>
      <c r="V1402">
        <v>4</v>
      </c>
      <c r="W1402">
        <v>0.247706422018348</v>
      </c>
      <c r="X1402">
        <v>0.12844036697247699</v>
      </c>
      <c r="Y1402">
        <v>202</v>
      </c>
      <c r="Z1402">
        <v>15</v>
      </c>
      <c r="AA1402">
        <v>13.466666666666599</v>
      </c>
      <c r="AB1402">
        <v>0.43801652892561899</v>
      </c>
      <c r="AC1402">
        <v>0.18181818181818099</v>
      </c>
      <c r="AD1402">
        <v>92</v>
      </c>
      <c r="AE1402">
        <v>4</v>
      </c>
      <c r="AF1402">
        <v>23</v>
      </c>
      <c r="AG1402" s="3">
        <v>44713</v>
      </c>
      <c r="AH1402">
        <v>0</v>
      </c>
    </row>
    <row r="1403" spans="1:34" hidden="1" x14ac:dyDescent="0.25">
      <c r="A1403" t="s">
        <v>3</v>
      </c>
      <c r="B1403" t="s">
        <v>6</v>
      </c>
      <c r="C1403" t="s">
        <v>470</v>
      </c>
      <c r="D1403" t="s">
        <v>50</v>
      </c>
      <c r="E1403">
        <v>668881</v>
      </c>
      <c r="G1403">
        <v>0.98</v>
      </c>
      <c r="I1403" t="s">
        <v>529</v>
      </c>
      <c r="J1403" t="s">
        <v>50</v>
      </c>
      <c r="K1403">
        <v>596115</v>
      </c>
      <c r="M1403">
        <v>103.1</v>
      </c>
      <c r="N1403">
        <v>194</v>
      </c>
      <c r="O1403">
        <f t="shared" si="3"/>
        <v>111.00000000000011</v>
      </c>
      <c r="P1403">
        <v>8.1081081081081002E-2</v>
      </c>
      <c r="Q1403">
        <v>9</v>
      </c>
      <c r="R1403">
        <v>103.1</v>
      </c>
      <c r="S1403">
        <v>155</v>
      </c>
      <c r="T1403">
        <f t="shared" si="4"/>
        <v>88.68556701030937</v>
      </c>
      <c r="U1403" s="5">
        <f t="shared" si="5"/>
        <v>6.7654751525719203E-2</v>
      </c>
      <c r="V1403">
        <v>6</v>
      </c>
      <c r="W1403">
        <v>0.282608695652173</v>
      </c>
      <c r="X1403">
        <v>0.141304347826086</v>
      </c>
      <c r="Y1403">
        <v>202</v>
      </c>
      <c r="Z1403">
        <v>15</v>
      </c>
      <c r="AA1403">
        <v>13.466666666666599</v>
      </c>
      <c r="AB1403">
        <v>0.43801652892561899</v>
      </c>
      <c r="AC1403">
        <v>0.18181818181818099</v>
      </c>
      <c r="AD1403">
        <v>92</v>
      </c>
      <c r="AE1403">
        <v>4</v>
      </c>
      <c r="AF1403">
        <v>23</v>
      </c>
      <c r="AG1403" s="3">
        <v>44713</v>
      </c>
      <c r="AH1403">
        <v>0</v>
      </c>
    </row>
    <row r="1404" spans="1:34" hidden="1" x14ac:dyDescent="0.25">
      <c r="A1404" t="s">
        <v>27</v>
      </c>
      <c r="B1404" t="s">
        <v>5</v>
      </c>
      <c r="C1404" t="s">
        <v>471</v>
      </c>
      <c r="D1404" t="s">
        <v>50</v>
      </c>
      <c r="E1404">
        <v>656629</v>
      </c>
      <c r="G1404">
        <v>1.1000000000000001</v>
      </c>
      <c r="I1404" t="s">
        <v>514</v>
      </c>
      <c r="J1404" t="s">
        <v>50</v>
      </c>
      <c r="K1404">
        <v>666182</v>
      </c>
      <c r="M1404">
        <v>103.4</v>
      </c>
      <c r="N1404">
        <v>212</v>
      </c>
      <c r="O1404">
        <f t="shared" si="3"/>
        <v>149.00000000000026</v>
      </c>
      <c r="P1404">
        <v>4.6979865771811999E-2</v>
      </c>
      <c r="Q1404">
        <v>7</v>
      </c>
      <c r="R1404">
        <v>103.4</v>
      </c>
      <c r="S1404">
        <v>182</v>
      </c>
      <c r="T1404">
        <f t="shared" si="4"/>
        <v>127.91509433962287</v>
      </c>
      <c r="U1404" s="5">
        <f t="shared" si="5"/>
        <v>4.6906114020207897E-2</v>
      </c>
      <c r="V1404">
        <v>6</v>
      </c>
      <c r="W1404">
        <v>0.19083969465648801</v>
      </c>
      <c r="X1404">
        <v>0.114503816793893</v>
      </c>
      <c r="Y1404">
        <v>161</v>
      </c>
      <c r="AB1404">
        <v>0.41176470588235198</v>
      </c>
      <c r="AC1404">
        <v>0.19607843137254899</v>
      </c>
      <c r="AD1404">
        <v>71</v>
      </c>
      <c r="AG1404" s="3">
        <v>44713</v>
      </c>
      <c r="AH1404">
        <v>0</v>
      </c>
    </row>
    <row r="1405" spans="1:34" hidden="1" x14ac:dyDescent="0.25">
      <c r="A1405" t="s">
        <v>27</v>
      </c>
      <c r="B1405" t="s">
        <v>5</v>
      </c>
      <c r="C1405" t="s">
        <v>471</v>
      </c>
      <c r="D1405" t="s">
        <v>50</v>
      </c>
      <c r="E1405">
        <v>656629</v>
      </c>
      <c r="G1405">
        <v>1.1000000000000001</v>
      </c>
      <c r="I1405" t="s">
        <v>515</v>
      </c>
      <c r="J1405" t="s">
        <v>50</v>
      </c>
      <c r="K1405">
        <v>665489</v>
      </c>
      <c r="L1405">
        <v>3.2</v>
      </c>
      <c r="M1405">
        <v>106.44</v>
      </c>
      <c r="N1405">
        <v>192</v>
      </c>
      <c r="O1405">
        <f t="shared" si="3"/>
        <v>138.00000000000006</v>
      </c>
      <c r="P1405">
        <v>6.5217391304347797E-2</v>
      </c>
      <c r="Q1405">
        <v>9</v>
      </c>
      <c r="R1405">
        <v>106.44</v>
      </c>
      <c r="S1405">
        <v>168</v>
      </c>
      <c r="T1405">
        <f t="shared" si="4"/>
        <v>120.75000000000006</v>
      </c>
      <c r="U1405" s="5">
        <f t="shared" si="5"/>
        <v>7.453416149068319E-2</v>
      </c>
      <c r="V1405">
        <v>9</v>
      </c>
      <c r="W1405">
        <v>0.17647058823529399</v>
      </c>
      <c r="X1405">
        <v>0.10084033613445301</v>
      </c>
      <c r="Y1405">
        <v>161</v>
      </c>
      <c r="AB1405">
        <v>0.41176470588235198</v>
      </c>
      <c r="AC1405">
        <v>0.19607843137254899</v>
      </c>
      <c r="AD1405">
        <v>71</v>
      </c>
      <c r="AG1405" s="3">
        <v>44713</v>
      </c>
      <c r="AH1405">
        <v>1</v>
      </c>
    </row>
    <row r="1406" spans="1:34" hidden="1" x14ac:dyDescent="0.25">
      <c r="A1406" t="s">
        <v>27</v>
      </c>
      <c r="B1406" t="s">
        <v>5</v>
      </c>
      <c r="C1406" t="s">
        <v>471</v>
      </c>
      <c r="D1406" t="s">
        <v>50</v>
      </c>
      <c r="E1406">
        <v>656629</v>
      </c>
      <c r="G1406">
        <v>1.1000000000000001</v>
      </c>
      <c r="I1406" t="s">
        <v>522</v>
      </c>
      <c r="J1406" t="s">
        <v>50</v>
      </c>
      <c r="K1406">
        <v>666971</v>
      </c>
      <c r="M1406">
        <v>102.82</v>
      </c>
      <c r="N1406">
        <v>170</v>
      </c>
      <c r="O1406">
        <f t="shared" si="3"/>
        <v>127.00000000000072</v>
      </c>
      <c r="P1406">
        <v>1.5748031496062902E-2</v>
      </c>
      <c r="Q1406">
        <v>2</v>
      </c>
      <c r="R1406">
        <v>102.82</v>
      </c>
      <c r="S1406">
        <v>142</v>
      </c>
      <c r="T1406">
        <f t="shared" si="4"/>
        <v>106.08235294117708</v>
      </c>
      <c r="U1406" s="5">
        <f t="shared" si="5"/>
        <v>1.8853277143173898E-2</v>
      </c>
      <c r="V1406">
        <v>2</v>
      </c>
      <c r="W1406">
        <v>0.31481481481481399</v>
      </c>
      <c r="X1406">
        <v>0.148148148148148</v>
      </c>
      <c r="Y1406">
        <v>161</v>
      </c>
      <c r="AB1406">
        <v>0.41176470588235198</v>
      </c>
      <c r="AC1406">
        <v>0.19607843137254899</v>
      </c>
      <c r="AD1406">
        <v>71</v>
      </c>
      <c r="AG1406" s="3">
        <v>44713</v>
      </c>
      <c r="AH1406">
        <v>0</v>
      </c>
    </row>
    <row r="1407" spans="1:34" hidden="1" x14ac:dyDescent="0.25">
      <c r="A1407" t="s">
        <v>27</v>
      </c>
      <c r="B1407" t="s">
        <v>5</v>
      </c>
      <c r="C1407" t="s">
        <v>471</v>
      </c>
      <c r="D1407" t="s">
        <v>50</v>
      </c>
      <c r="E1407">
        <v>656629</v>
      </c>
      <c r="G1407">
        <v>1.1000000000000001</v>
      </c>
      <c r="I1407" t="s">
        <v>516</v>
      </c>
      <c r="J1407" t="s">
        <v>50</v>
      </c>
      <c r="K1407">
        <v>656305</v>
      </c>
      <c r="M1407">
        <v>104.1</v>
      </c>
      <c r="N1407">
        <v>182</v>
      </c>
      <c r="O1407">
        <f t="shared" si="3"/>
        <v>116.00000000000018</v>
      </c>
      <c r="P1407">
        <v>5.1724137931034399E-2</v>
      </c>
      <c r="Q1407">
        <v>6</v>
      </c>
      <c r="R1407">
        <v>104.1</v>
      </c>
      <c r="S1407">
        <v>150</v>
      </c>
      <c r="T1407">
        <f t="shared" si="4"/>
        <v>95.604395604395762</v>
      </c>
      <c r="U1407" s="5">
        <f t="shared" si="5"/>
        <v>5.2298850574712556E-2</v>
      </c>
      <c r="V1407">
        <v>5</v>
      </c>
      <c r="W1407">
        <v>0.32222222222222202</v>
      </c>
      <c r="X1407">
        <v>0.233333333333333</v>
      </c>
      <c r="Y1407">
        <v>161</v>
      </c>
      <c r="AB1407">
        <v>0.41176470588235198</v>
      </c>
      <c r="AC1407">
        <v>0.19607843137254899</v>
      </c>
      <c r="AD1407">
        <v>71</v>
      </c>
      <c r="AG1407" s="3">
        <v>44713</v>
      </c>
      <c r="AH1407">
        <v>0</v>
      </c>
    </row>
    <row r="1408" spans="1:34" hidden="1" x14ac:dyDescent="0.25">
      <c r="A1408" t="s">
        <v>3</v>
      </c>
      <c r="B1408" t="s">
        <v>6</v>
      </c>
      <c r="C1408" t="s">
        <v>472</v>
      </c>
      <c r="D1408" t="s">
        <v>50</v>
      </c>
      <c r="E1408">
        <v>676477</v>
      </c>
      <c r="G1408">
        <v>0.98</v>
      </c>
      <c r="I1408" t="s">
        <v>530</v>
      </c>
      <c r="J1408" t="s">
        <v>50</v>
      </c>
      <c r="K1408">
        <v>592273</v>
      </c>
      <c r="M1408">
        <v>103</v>
      </c>
      <c r="N1408">
        <v>160</v>
      </c>
      <c r="O1408">
        <f t="shared" si="3"/>
        <v>109.00000000000007</v>
      </c>
      <c r="P1408">
        <v>6.4220183486238494E-2</v>
      </c>
      <c r="Q1408">
        <v>7</v>
      </c>
      <c r="R1408">
        <v>103</v>
      </c>
      <c r="S1408">
        <v>115</v>
      </c>
      <c r="T1408">
        <f t="shared" si="4"/>
        <v>78.343750000000057</v>
      </c>
      <c r="U1408" s="5">
        <f t="shared" si="5"/>
        <v>6.3821300358994762E-2</v>
      </c>
      <c r="V1408">
        <v>5</v>
      </c>
      <c r="W1408">
        <v>0.256410256410256</v>
      </c>
      <c r="X1408">
        <v>0.10256410256410201</v>
      </c>
      <c r="Y1408">
        <v>160</v>
      </c>
      <c r="Z1408">
        <v>5</v>
      </c>
      <c r="AA1408">
        <v>32</v>
      </c>
      <c r="AB1408">
        <v>0.23076923076923</v>
      </c>
      <c r="AC1408">
        <v>0.115384615384615</v>
      </c>
      <c r="AD1408">
        <v>72</v>
      </c>
      <c r="AE1408">
        <v>1</v>
      </c>
      <c r="AF1408">
        <v>72</v>
      </c>
      <c r="AG1408" s="3">
        <v>44713</v>
      </c>
      <c r="AH1408">
        <v>0</v>
      </c>
    </row>
    <row r="1409" spans="1:34" hidden="1" x14ac:dyDescent="0.25">
      <c r="A1409" t="s">
        <v>8</v>
      </c>
      <c r="B1409" t="s">
        <v>13</v>
      </c>
      <c r="C1409" t="s">
        <v>438</v>
      </c>
      <c r="D1409" t="s">
        <v>50</v>
      </c>
      <c r="E1409">
        <v>608566</v>
      </c>
      <c r="G1409">
        <v>1.21</v>
      </c>
      <c r="I1409" t="s">
        <v>531</v>
      </c>
      <c r="J1409" t="s">
        <v>50</v>
      </c>
      <c r="K1409">
        <v>643265</v>
      </c>
      <c r="M1409">
        <v>104.8</v>
      </c>
      <c r="N1409">
        <v>170</v>
      </c>
      <c r="O1409">
        <f t="shared" si="3"/>
        <v>107.00000000000036</v>
      </c>
      <c r="P1409">
        <v>2.8037383177569999E-2</v>
      </c>
      <c r="Q1409">
        <v>3</v>
      </c>
      <c r="R1409">
        <v>104.8</v>
      </c>
      <c r="S1409">
        <v>126</v>
      </c>
      <c r="T1409">
        <f t="shared" si="4"/>
        <v>79.305882352941438</v>
      </c>
      <c r="U1409" s="5">
        <f t="shared" si="5"/>
        <v>3.7828215398308732E-2</v>
      </c>
      <c r="V1409">
        <v>3</v>
      </c>
      <c r="W1409">
        <v>0.23749999999999999</v>
      </c>
      <c r="X1409">
        <v>0.15</v>
      </c>
      <c r="Y1409">
        <v>226</v>
      </c>
      <c r="Z1409">
        <v>8</v>
      </c>
      <c r="AA1409">
        <v>28.25</v>
      </c>
      <c r="AB1409">
        <v>0.213017751479289</v>
      </c>
      <c r="AC1409">
        <v>0.124260355029585</v>
      </c>
      <c r="AD1409">
        <v>98</v>
      </c>
      <c r="AE1409">
        <v>5</v>
      </c>
      <c r="AF1409">
        <v>19.600000000000001</v>
      </c>
      <c r="AG1409" s="3">
        <v>44713</v>
      </c>
      <c r="AH1409">
        <v>0</v>
      </c>
    </row>
    <row r="1410" spans="1:34" hidden="1" x14ac:dyDescent="0.25">
      <c r="A1410" t="s">
        <v>16</v>
      </c>
      <c r="B1410" t="s">
        <v>28</v>
      </c>
      <c r="C1410" t="s">
        <v>443</v>
      </c>
      <c r="D1410" t="s">
        <v>50</v>
      </c>
      <c r="E1410">
        <v>471911</v>
      </c>
      <c r="G1410">
        <v>1.07</v>
      </c>
      <c r="I1410" t="s">
        <v>499</v>
      </c>
      <c r="J1410" t="s">
        <v>50</v>
      </c>
      <c r="K1410">
        <v>443558</v>
      </c>
      <c r="M1410">
        <v>102.06</v>
      </c>
      <c r="N1410">
        <v>191</v>
      </c>
      <c r="O1410">
        <f t="shared" si="3"/>
        <v>133.00000000000006</v>
      </c>
      <c r="P1410">
        <v>3.00751879699248E-2</v>
      </c>
      <c r="Q1410">
        <v>4</v>
      </c>
      <c r="R1410">
        <v>102.06</v>
      </c>
      <c r="S1410">
        <v>125</v>
      </c>
      <c r="T1410">
        <f t="shared" si="4"/>
        <v>87.041884816753964</v>
      </c>
      <c r="U1410" s="5">
        <f t="shared" si="5"/>
        <v>4.5954887218045096E-2</v>
      </c>
      <c r="V1410">
        <v>4</v>
      </c>
      <c r="W1410">
        <v>0.195402298850574</v>
      </c>
      <c r="X1410">
        <v>0.10344827586206801</v>
      </c>
      <c r="Y1410">
        <v>211</v>
      </c>
      <c r="Z1410">
        <v>3</v>
      </c>
      <c r="AA1410">
        <v>70.3333333333333</v>
      </c>
      <c r="AB1410">
        <v>0.21935483870967701</v>
      </c>
      <c r="AC1410">
        <v>8.3870967741935407E-2</v>
      </c>
      <c r="AD1410">
        <v>103</v>
      </c>
      <c r="AE1410">
        <v>1</v>
      </c>
      <c r="AF1410">
        <v>103</v>
      </c>
      <c r="AG1410" s="3">
        <v>44713</v>
      </c>
      <c r="AH1410">
        <v>0</v>
      </c>
    </row>
    <row r="1411" spans="1:34" hidden="1" x14ac:dyDescent="0.25">
      <c r="A1411" t="s">
        <v>17</v>
      </c>
      <c r="B1411" t="s">
        <v>11</v>
      </c>
      <c r="C1411" t="s">
        <v>442</v>
      </c>
      <c r="D1411" t="s">
        <v>63</v>
      </c>
      <c r="E1411">
        <v>641482</v>
      </c>
      <c r="G1411">
        <v>1.1000000000000001</v>
      </c>
      <c r="I1411" t="s">
        <v>505</v>
      </c>
      <c r="J1411" t="s">
        <v>63</v>
      </c>
      <c r="K1411">
        <v>660271</v>
      </c>
      <c r="M1411">
        <v>105.5</v>
      </c>
      <c r="N1411">
        <v>205</v>
      </c>
      <c r="O1411">
        <f t="shared" si="3"/>
        <v>137.00000000000003</v>
      </c>
      <c r="P1411">
        <v>8.0291970802919693E-2</v>
      </c>
      <c r="Q1411">
        <v>11</v>
      </c>
      <c r="R1411">
        <v>105.5</v>
      </c>
      <c r="S1411">
        <v>78</v>
      </c>
      <c r="T1411">
        <f t="shared" si="4"/>
        <v>52.126829268292695</v>
      </c>
      <c r="U1411" s="5">
        <f t="shared" si="5"/>
        <v>5.7551937113980899E-2</v>
      </c>
      <c r="V1411">
        <v>3</v>
      </c>
      <c r="W1411">
        <v>0.22641509433962201</v>
      </c>
      <c r="X1411">
        <v>0.13207547169811301</v>
      </c>
      <c r="Y1411">
        <v>201</v>
      </c>
      <c r="Z1411">
        <v>4</v>
      </c>
      <c r="AA1411">
        <v>50.25</v>
      </c>
      <c r="AB1411">
        <v>0.26771653543307</v>
      </c>
      <c r="AC1411">
        <v>9.4488188976377896E-2</v>
      </c>
      <c r="AD1411">
        <v>21</v>
      </c>
      <c r="AE1411">
        <v>1</v>
      </c>
      <c r="AF1411">
        <v>21</v>
      </c>
      <c r="AG1411" s="3">
        <v>44714</v>
      </c>
      <c r="AH1411">
        <v>0</v>
      </c>
    </row>
    <row r="1412" spans="1:34" hidden="1" x14ac:dyDescent="0.25">
      <c r="A1412" t="s">
        <v>17</v>
      </c>
      <c r="B1412" t="s">
        <v>11</v>
      </c>
      <c r="C1412" t="s">
        <v>473</v>
      </c>
      <c r="D1412" t="s">
        <v>50</v>
      </c>
      <c r="E1412">
        <v>592791</v>
      </c>
      <c r="G1412">
        <v>1.1000000000000001</v>
      </c>
      <c r="I1412" t="s">
        <v>506</v>
      </c>
      <c r="J1412" t="s">
        <v>63</v>
      </c>
      <c r="K1412">
        <v>665120</v>
      </c>
      <c r="M1412">
        <v>103.26</v>
      </c>
      <c r="N1412">
        <v>176</v>
      </c>
      <c r="O1412">
        <f t="shared" si="3"/>
        <v>113.00000000000006</v>
      </c>
      <c r="P1412">
        <v>8.8495575221238895E-2</v>
      </c>
      <c r="Q1412">
        <v>10</v>
      </c>
      <c r="R1412">
        <v>103.26</v>
      </c>
      <c r="S1412">
        <v>130</v>
      </c>
      <c r="T1412">
        <f t="shared" si="4"/>
        <v>83.465909090909136</v>
      </c>
      <c r="U1412" s="5">
        <f t="shared" si="5"/>
        <v>0.10782845473110954</v>
      </c>
      <c r="V1412">
        <v>9</v>
      </c>
      <c r="W1412">
        <v>0.33333333333333298</v>
      </c>
      <c r="X1412">
        <v>0.19753086419752999</v>
      </c>
      <c r="Y1412">
        <v>203</v>
      </c>
      <c r="Z1412">
        <v>4</v>
      </c>
      <c r="AA1412">
        <v>50.75</v>
      </c>
      <c r="AB1412">
        <v>0.21794871794871701</v>
      </c>
      <c r="AC1412">
        <v>8.9743589743589702E-2</v>
      </c>
      <c r="AD1412">
        <v>72</v>
      </c>
      <c r="AE1412">
        <v>1</v>
      </c>
      <c r="AF1412">
        <v>72</v>
      </c>
      <c r="AG1412" s="3">
        <v>44714</v>
      </c>
      <c r="AH1412">
        <v>0</v>
      </c>
    </row>
    <row r="1413" spans="1:34" hidden="1" x14ac:dyDescent="0.25">
      <c r="A1413" t="s">
        <v>2</v>
      </c>
      <c r="B1413" t="s">
        <v>22</v>
      </c>
      <c r="C1413" t="s">
        <v>474</v>
      </c>
      <c r="D1413" t="s">
        <v>50</v>
      </c>
      <c r="E1413">
        <v>623167</v>
      </c>
      <c r="G1413">
        <v>1.2</v>
      </c>
      <c r="I1413" t="s">
        <v>532</v>
      </c>
      <c r="J1413" t="s">
        <v>50</v>
      </c>
      <c r="K1413">
        <v>602104</v>
      </c>
      <c r="M1413">
        <v>101.98</v>
      </c>
      <c r="N1413">
        <v>169</v>
      </c>
      <c r="O1413">
        <f t="shared" si="3"/>
        <v>118</v>
      </c>
      <c r="P1413">
        <v>4.2372881355932202E-2</v>
      </c>
      <c r="Q1413">
        <v>5</v>
      </c>
      <c r="R1413">
        <v>101.98</v>
      </c>
      <c r="S1413">
        <v>115</v>
      </c>
      <c r="T1413">
        <f t="shared" si="4"/>
        <v>80.295857988165679</v>
      </c>
      <c r="U1413" s="5">
        <f t="shared" si="5"/>
        <v>4.9815770081061167E-2</v>
      </c>
      <c r="V1413">
        <v>4</v>
      </c>
      <c r="W1413">
        <v>0.19512195121951201</v>
      </c>
      <c r="X1413">
        <v>0.134146341463414</v>
      </c>
      <c r="Y1413">
        <v>216</v>
      </c>
      <c r="Z1413">
        <v>9</v>
      </c>
      <c r="AA1413">
        <v>24</v>
      </c>
      <c r="AB1413">
        <v>0.32716049382716</v>
      </c>
      <c r="AC1413">
        <v>0.148148148148148</v>
      </c>
      <c r="AD1413">
        <v>83</v>
      </c>
      <c r="AE1413">
        <v>3</v>
      </c>
      <c r="AF1413">
        <v>27.6666666666666</v>
      </c>
      <c r="AG1413" s="3">
        <v>44714</v>
      </c>
      <c r="AH1413">
        <v>0</v>
      </c>
    </row>
    <row r="1414" spans="1:34" hidden="1" x14ac:dyDescent="0.25">
      <c r="A1414" t="s">
        <v>6</v>
      </c>
      <c r="B1414" t="s">
        <v>28</v>
      </c>
      <c r="C1414" t="s">
        <v>475</v>
      </c>
      <c r="D1414" t="s">
        <v>50</v>
      </c>
      <c r="E1414">
        <v>672851</v>
      </c>
      <c r="G1414">
        <v>1.3</v>
      </c>
      <c r="I1414" t="s">
        <v>530</v>
      </c>
      <c r="J1414" t="s">
        <v>50</v>
      </c>
      <c r="K1414">
        <v>592273</v>
      </c>
      <c r="M1414">
        <v>103.1</v>
      </c>
      <c r="N1414">
        <v>164</v>
      </c>
      <c r="O1414">
        <f t="shared" si="3"/>
        <v>113.0000000000001</v>
      </c>
      <c r="P1414">
        <v>6.19469026548672E-2</v>
      </c>
      <c r="Q1414">
        <v>7</v>
      </c>
      <c r="R1414">
        <v>103.1</v>
      </c>
      <c r="S1414">
        <v>119</v>
      </c>
      <c r="T1414">
        <f t="shared" si="4"/>
        <v>81.993902439024467</v>
      </c>
      <c r="U1414" s="5">
        <f t="shared" si="5"/>
        <v>6.0980144270097361E-2</v>
      </c>
      <c r="V1414">
        <v>5</v>
      </c>
      <c r="W1414">
        <v>0.26829268292682901</v>
      </c>
      <c r="X1414">
        <v>9.7560975609756101E-2</v>
      </c>
      <c r="Y1414">
        <v>223</v>
      </c>
      <c r="Z1414">
        <v>5</v>
      </c>
      <c r="AA1414">
        <v>44.6</v>
      </c>
      <c r="AB1414">
        <v>0.258278145695364</v>
      </c>
      <c r="AC1414">
        <v>0.13245033112582699</v>
      </c>
      <c r="AD1414">
        <v>109</v>
      </c>
      <c r="AE1414">
        <v>3</v>
      </c>
      <c r="AF1414">
        <v>36.3333333333333</v>
      </c>
      <c r="AG1414" s="3">
        <v>44714</v>
      </c>
      <c r="AH1414">
        <v>0</v>
      </c>
    </row>
    <row r="1415" spans="1:34" hidden="1" x14ac:dyDescent="0.25">
      <c r="A1415" t="s">
        <v>6</v>
      </c>
      <c r="B1415" t="s">
        <v>28</v>
      </c>
      <c r="C1415" t="s">
        <v>475</v>
      </c>
      <c r="D1415" t="s">
        <v>50</v>
      </c>
      <c r="E1415">
        <v>672851</v>
      </c>
      <c r="G1415">
        <v>1.3</v>
      </c>
      <c r="I1415" t="s">
        <v>493</v>
      </c>
      <c r="J1415" t="s">
        <v>50</v>
      </c>
      <c r="K1415">
        <v>502054</v>
      </c>
      <c r="M1415">
        <v>104.42</v>
      </c>
      <c r="N1415">
        <v>174</v>
      </c>
      <c r="O1415">
        <f t="shared" si="3"/>
        <v>110.00000000000013</v>
      </c>
      <c r="P1415">
        <v>4.54545454545454E-2</v>
      </c>
      <c r="Q1415">
        <v>5</v>
      </c>
      <c r="R1415">
        <v>104.42</v>
      </c>
      <c r="S1415">
        <v>125</v>
      </c>
      <c r="T1415">
        <f t="shared" si="4"/>
        <v>79.022988505747222</v>
      </c>
      <c r="U1415" s="5">
        <f t="shared" si="5"/>
        <v>3.7963636363636317E-2</v>
      </c>
      <c r="V1415">
        <v>3</v>
      </c>
      <c r="W1415">
        <v>0.24691358024691301</v>
      </c>
      <c r="X1415">
        <v>0.16049382716049301</v>
      </c>
      <c r="Y1415">
        <v>223</v>
      </c>
      <c r="Z1415">
        <v>5</v>
      </c>
      <c r="AA1415">
        <v>44.6</v>
      </c>
      <c r="AB1415">
        <v>0.258278145695364</v>
      </c>
      <c r="AC1415">
        <v>0.13245033112582699</v>
      </c>
      <c r="AD1415">
        <v>109</v>
      </c>
      <c r="AE1415">
        <v>3</v>
      </c>
      <c r="AF1415">
        <v>36.3333333333333</v>
      </c>
      <c r="AG1415" s="3">
        <v>44714</v>
      </c>
      <c r="AH1415">
        <v>0</v>
      </c>
    </row>
    <row r="1416" spans="1:34" hidden="1" x14ac:dyDescent="0.25">
      <c r="A1416" t="s">
        <v>9</v>
      </c>
      <c r="B1416" t="s">
        <v>15</v>
      </c>
      <c r="C1416" t="s">
        <v>476</v>
      </c>
      <c r="D1416" t="s">
        <v>50</v>
      </c>
      <c r="E1416">
        <v>502042</v>
      </c>
      <c r="G1416">
        <v>0.96</v>
      </c>
      <c r="I1416" t="s">
        <v>533</v>
      </c>
      <c r="J1416" t="s">
        <v>50</v>
      </c>
      <c r="K1416">
        <v>570731</v>
      </c>
      <c r="M1416">
        <v>100.58</v>
      </c>
      <c r="N1416">
        <v>196</v>
      </c>
      <c r="O1416">
        <f t="shared" si="3"/>
        <v>148.00000000000037</v>
      </c>
      <c r="P1416">
        <v>3.3783783783783702E-2</v>
      </c>
      <c r="Q1416">
        <v>5</v>
      </c>
      <c r="R1416">
        <v>100.58</v>
      </c>
      <c r="S1416">
        <v>152</v>
      </c>
      <c r="T1416">
        <f t="shared" si="4"/>
        <v>114.77551020408191</v>
      </c>
      <c r="U1416" s="5">
        <f t="shared" si="5"/>
        <v>4.3563300142247408E-2</v>
      </c>
      <c r="V1416">
        <v>5</v>
      </c>
      <c r="W1416">
        <v>0.139130434782608</v>
      </c>
      <c r="X1416">
        <v>0.104347826086956</v>
      </c>
      <c r="Y1416">
        <v>154</v>
      </c>
      <c r="Z1416">
        <v>6</v>
      </c>
      <c r="AA1416">
        <v>25.6666666666666</v>
      </c>
      <c r="AB1416">
        <v>0.35185185185185103</v>
      </c>
      <c r="AC1416">
        <v>0.16666666666666599</v>
      </c>
      <c r="AD1416">
        <v>64</v>
      </c>
      <c r="AE1416">
        <v>2</v>
      </c>
      <c r="AF1416">
        <v>32</v>
      </c>
      <c r="AG1416" s="3">
        <v>44714</v>
      </c>
      <c r="AH1416">
        <v>0</v>
      </c>
    </row>
    <row r="1417" spans="1:34" hidden="1" x14ac:dyDescent="0.25">
      <c r="A1417" t="s">
        <v>17</v>
      </c>
      <c r="B1417" t="s">
        <v>11</v>
      </c>
      <c r="C1417" t="s">
        <v>477</v>
      </c>
      <c r="D1417" t="s">
        <v>63</v>
      </c>
      <c r="E1417">
        <v>672282</v>
      </c>
      <c r="G1417">
        <v>1.02</v>
      </c>
      <c r="I1417" t="s">
        <v>534</v>
      </c>
      <c r="J1417" t="s">
        <v>50</v>
      </c>
      <c r="K1417">
        <v>650402</v>
      </c>
      <c r="M1417">
        <v>102.38</v>
      </c>
      <c r="N1417">
        <v>161</v>
      </c>
      <c r="O1417">
        <f t="shared" si="3"/>
        <v>123.00000000000013</v>
      </c>
      <c r="P1417">
        <v>7.3170731707316999E-2</v>
      </c>
      <c r="Q1417">
        <v>9</v>
      </c>
      <c r="R1417">
        <v>102.38</v>
      </c>
      <c r="S1417">
        <v>52</v>
      </c>
      <c r="T1417">
        <f t="shared" si="4"/>
        <v>39.726708074534201</v>
      </c>
      <c r="U1417" s="5">
        <f t="shared" si="5"/>
        <v>0.1510318949343338</v>
      </c>
      <c r="V1417">
        <v>6</v>
      </c>
      <c r="W1417">
        <v>0.5</v>
      </c>
      <c r="X1417">
        <v>0.31818181818181801</v>
      </c>
      <c r="Y1417">
        <v>157</v>
      </c>
      <c r="Z1417">
        <v>7</v>
      </c>
      <c r="AA1417">
        <v>22.428571428571399</v>
      </c>
      <c r="AB1417">
        <v>0.32478632478632402</v>
      </c>
      <c r="AC1417">
        <v>0.188034188034188</v>
      </c>
      <c r="AD1417">
        <v>36</v>
      </c>
      <c r="AE1417">
        <v>3</v>
      </c>
      <c r="AF1417">
        <v>12</v>
      </c>
      <c r="AG1417" s="3">
        <v>44714</v>
      </c>
      <c r="AH1417">
        <v>0</v>
      </c>
    </row>
    <row r="1418" spans="1:34" hidden="1" x14ac:dyDescent="0.25">
      <c r="A1418" t="s">
        <v>26</v>
      </c>
      <c r="B1418" t="s">
        <v>25</v>
      </c>
      <c r="C1418" t="s">
        <v>453</v>
      </c>
      <c r="D1418" t="s">
        <v>50</v>
      </c>
      <c r="E1418">
        <v>446372</v>
      </c>
      <c r="G1418">
        <v>0.96</v>
      </c>
      <c r="I1418" t="s">
        <v>535</v>
      </c>
      <c r="J1418" t="s">
        <v>50</v>
      </c>
      <c r="K1418">
        <v>666969</v>
      </c>
      <c r="M1418">
        <v>102.18</v>
      </c>
      <c r="N1418">
        <v>198</v>
      </c>
      <c r="O1418">
        <f t="shared" si="3"/>
        <v>132</v>
      </c>
      <c r="P1418">
        <v>6.0606060606060601E-2</v>
      </c>
      <c r="Q1418">
        <v>8</v>
      </c>
      <c r="R1418">
        <v>102.18</v>
      </c>
      <c r="S1418">
        <v>133</v>
      </c>
      <c r="T1418">
        <f t="shared" si="4"/>
        <v>88.666666666666657</v>
      </c>
      <c r="U1418" s="5">
        <f t="shared" si="5"/>
        <v>5.6390977443609026E-2</v>
      </c>
      <c r="V1418">
        <v>5</v>
      </c>
      <c r="W1418">
        <v>0.26373626373626302</v>
      </c>
      <c r="X1418">
        <v>0.18681318681318601</v>
      </c>
      <c r="Y1418">
        <v>185</v>
      </c>
      <c r="Z1418">
        <v>5</v>
      </c>
      <c r="AA1418">
        <v>37</v>
      </c>
      <c r="AB1418">
        <v>0.26717557251908303</v>
      </c>
      <c r="AC1418">
        <v>0.15267175572519001</v>
      </c>
      <c r="AD1418">
        <v>82</v>
      </c>
      <c r="AE1418">
        <v>1</v>
      </c>
      <c r="AF1418">
        <v>82</v>
      </c>
      <c r="AG1418" s="3">
        <v>44714</v>
      </c>
      <c r="AH1418">
        <v>0</v>
      </c>
    </row>
    <row r="1419" spans="1:34" hidden="1" x14ac:dyDescent="0.25">
      <c r="A1419" t="s">
        <v>17</v>
      </c>
      <c r="B1419" t="s">
        <v>11</v>
      </c>
      <c r="C1419" t="s">
        <v>442</v>
      </c>
      <c r="D1419" t="s">
        <v>63</v>
      </c>
      <c r="E1419">
        <v>641482</v>
      </c>
      <c r="G1419">
        <v>1.02</v>
      </c>
      <c r="I1419" t="s">
        <v>511</v>
      </c>
      <c r="J1419" t="s">
        <v>50</v>
      </c>
      <c r="K1419">
        <v>545361</v>
      </c>
      <c r="M1419">
        <v>106.16</v>
      </c>
      <c r="N1419">
        <v>185</v>
      </c>
      <c r="O1419">
        <f t="shared" si="3"/>
        <v>113.00000000000061</v>
      </c>
      <c r="P1419">
        <v>0.11504424778760999</v>
      </c>
      <c r="Q1419">
        <v>13</v>
      </c>
      <c r="R1419">
        <v>106.16</v>
      </c>
      <c r="S1419">
        <v>53</v>
      </c>
      <c r="T1419">
        <f t="shared" si="4"/>
        <v>32.372972972973152</v>
      </c>
      <c r="U1419" s="5">
        <f t="shared" si="5"/>
        <v>9.2669894807145922E-2</v>
      </c>
      <c r="V1419">
        <v>3</v>
      </c>
      <c r="W1419">
        <v>0.33333333333333298</v>
      </c>
      <c r="X1419">
        <v>0.21212121212121199</v>
      </c>
      <c r="Y1419">
        <v>201</v>
      </c>
      <c r="Z1419">
        <v>4</v>
      </c>
      <c r="AA1419">
        <v>50.25</v>
      </c>
      <c r="AB1419">
        <v>0.26771653543307</v>
      </c>
      <c r="AC1419">
        <v>9.4488188976377896E-2</v>
      </c>
      <c r="AD1419">
        <v>21</v>
      </c>
      <c r="AE1419">
        <v>1</v>
      </c>
      <c r="AF1419">
        <v>21</v>
      </c>
      <c r="AG1419" s="3">
        <v>44714</v>
      </c>
      <c r="AH1419">
        <v>0</v>
      </c>
    </row>
    <row r="1420" spans="1:34" hidden="1" x14ac:dyDescent="0.25">
      <c r="A1420" t="s">
        <v>2</v>
      </c>
      <c r="B1420" t="s">
        <v>22</v>
      </c>
      <c r="C1420" t="s">
        <v>449</v>
      </c>
      <c r="D1420" t="s">
        <v>50</v>
      </c>
      <c r="E1420">
        <v>543475</v>
      </c>
      <c r="G1420">
        <v>1.2</v>
      </c>
      <c r="I1420" t="s">
        <v>500</v>
      </c>
      <c r="J1420" t="s">
        <v>50</v>
      </c>
      <c r="K1420">
        <v>664034</v>
      </c>
      <c r="M1420">
        <v>103.28</v>
      </c>
      <c r="N1420">
        <v>223</v>
      </c>
      <c r="O1420">
        <f t="shared" si="3"/>
        <v>174.00000000000028</v>
      </c>
      <c r="P1420">
        <v>4.0229885057471201E-2</v>
      </c>
      <c r="Q1420">
        <v>7</v>
      </c>
      <c r="R1420">
        <v>103.28</v>
      </c>
      <c r="S1420">
        <v>169</v>
      </c>
      <c r="T1420">
        <f t="shared" si="4"/>
        <v>131.86547085201815</v>
      </c>
      <c r="U1420" s="5">
        <f t="shared" si="5"/>
        <v>3.7917431816636003E-2</v>
      </c>
      <c r="V1420">
        <v>5</v>
      </c>
      <c r="W1420">
        <v>0.17293233082706699</v>
      </c>
      <c r="X1420">
        <v>6.01503759398496E-2</v>
      </c>
      <c r="Y1420">
        <v>247</v>
      </c>
      <c r="Z1420">
        <v>7</v>
      </c>
      <c r="AA1420">
        <v>35.285714285714199</v>
      </c>
      <c r="AB1420">
        <v>0.20571428571428499</v>
      </c>
      <c r="AC1420">
        <v>0.10285714285714199</v>
      </c>
      <c r="AD1420">
        <v>109</v>
      </c>
      <c r="AE1420">
        <v>4</v>
      </c>
      <c r="AF1420">
        <v>27.25</v>
      </c>
      <c r="AG1420" s="3">
        <v>44714</v>
      </c>
      <c r="AH1420">
        <v>0</v>
      </c>
    </row>
    <row r="1421" spans="1:34" hidden="1" x14ac:dyDescent="0.25">
      <c r="A1421" t="s">
        <v>2</v>
      </c>
      <c r="B1421" t="s">
        <v>22</v>
      </c>
      <c r="C1421" t="s">
        <v>449</v>
      </c>
      <c r="D1421" t="s">
        <v>50</v>
      </c>
      <c r="E1421">
        <v>543475</v>
      </c>
      <c r="G1421">
        <v>1.2</v>
      </c>
      <c r="I1421" t="s">
        <v>501</v>
      </c>
      <c r="J1421" t="s">
        <v>50</v>
      </c>
      <c r="K1421">
        <v>677594</v>
      </c>
      <c r="M1421">
        <v>104</v>
      </c>
      <c r="N1421">
        <v>199</v>
      </c>
      <c r="O1421">
        <f t="shared" si="3"/>
        <v>126.00000000000004</v>
      </c>
      <c r="P1421">
        <v>4.7619047619047603E-2</v>
      </c>
      <c r="Q1421">
        <v>6</v>
      </c>
      <c r="R1421">
        <v>104</v>
      </c>
      <c r="S1421">
        <v>147</v>
      </c>
      <c r="T1421">
        <f t="shared" si="4"/>
        <v>93.075376884422141</v>
      </c>
      <c r="U1421" s="5">
        <f t="shared" si="5"/>
        <v>4.2975920526940922E-2</v>
      </c>
      <c r="V1421">
        <v>4</v>
      </c>
      <c r="W1421">
        <v>0.17708333333333301</v>
      </c>
      <c r="X1421">
        <v>0.114583333333333</v>
      </c>
      <c r="Y1421">
        <v>247</v>
      </c>
      <c r="Z1421">
        <v>7</v>
      </c>
      <c r="AA1421">
        <v>35.285714285714199</v>
      </c>
      <c r="AB1421">
        <v>0.20571428571428499</v>
      </c>
      <c r="AC1421">
        <v>0.10285714285714199</v>
      </c>
      <c r="AD1421">
        <v>109</v>
      </c>
      <c r="AE1421">
        <v>4</v>
      </c>
      <c r="AF1421">
        <v>27.25</v>
      </c>
      <c r="AG1421" s="3">
        <v>44714</v>
      </c>
      <c r="AH1421">
        <v>0</v>
      </c>
    </row>
    <row r="1422" spans="1:34" hidden="1" x14ac:dyDescent="0.25">
      <c r="A1422" t="s">
        <v>2</v>
      </c>
      <c r="B1422" t="s">
        <v>22</v>
      </c>
      <c r="C1422" t="s">
        <v>449</v>
      </c>
      <c r="D1422" t="s">
        <v>50</v>
      </c>
      <c r="E1422">
        <v>543475</v>
      </c>
      <c r="G1422">
        <v>1.2</v>
      </c>
      <c r="I1422" t="s">
        <v>502</v>
      </c>
      <c r="J1422" t="s">
        <v>50</v>
      </c>
      <c r="K1422">
        <v>553993</v>
      </c>
      <c r="M1422">
        <v>103.4</v>
      </c>
      <c r="N1422">
        <v>203</v>
      </c>
      <c r="O1422">
        <f t="shared" si="3"/>
        <v>113.00000000000006</v>
      </c>
      <c r="P1422">
        <v>7.9646017699115002E-2</v>
      </c>
      <c r="Q1422">
        <v>9</v>
      </c>
      <c r="R1422">
        <v>103.4</v>
      </c>
      <c r="S1422">
        <v>151</v>
      </c>
      <c r="T1422">
        <f t="shared" si="4"/>
        <v>84.054187192118277</v>
      </c>
      <c r="U1422" s="5">
        <f t="shared" si="5"/>
        <v>9.5176698118736386E-2</v>
      </c>
      <c r="V1422">
        <v>8</v>
      </c>
      <c r="W1422">
        <v>0.38202247191011202</v>
      </c>
      <c r="X1422">
        <v>0.25842696629213402</v>
      </c>
      <c r="Y1422">
        <v>247</v>
      </c>
      <c r="Z1422">
        <v>7</v>
      </c>
      <c r="AA1422">
        <v>35.285714285714199</v>
      </c>
      <c r="AB1422">
        <v>0.20571428571428499</v>
      </c>
      <c r="AC1422">
        <v>0.10285714285714199</v>
      </c>
      <c r="AD1422">
        <v>109</v>
      </c>
      <c r="AE1422">
        <v>4</v>
      </c>
      <c r="AF1422">
        <v>27.25</v>
      </c>
      <c r="AG1422" s="3">
        <v>44714</v>
      </c>
      <c r="AH1422">
        <v>0</v>
      </c>
    </row>
    <row r="1423" spans="1:34" hidden="1" x14ac:dyDescent="0.25">
      <c r="A1423" t="s">
        <v>4</v>
      </c>
      <c r="B1423" t="s">
        <v>24</v>
      </c>
      <c r="C1423" t="s">
        <v>478</v>
      </c>
      <c r="D1423" t="s">
        <v>50</v>
      </c>
      <c r="E1423">
        <v>624522</v>
      </c>
      <c r="G1423">
        <v>0.98</v>
      </c>
      <c r="I1423" t="s">
        <v>536</v>
      </c>
      <c r="J1423" t="s">
        <v>50</v>
      </c>
      <c r="K1423">
        <v>502671</v>
      </c>
      <c r="M1423">
        <v>103.4</v>
      </c>
      <c r="N1423">
        <v>210</v>
      </c>
      <c r="O1423">
        <f t="shared" si="3"/>
        <v>144</v>
      </c>
      <c r="P1423">
        <v>7.6388888888888895E-2</v>
      </c>
      <c r="Q1423">
        <v>11</v>
      </c>
      <c r="R1423">
        <v>103.4</v>
      </c>
      <c r="S1423">
        <v>169</v>
      </c>
      <c r="T1423">
        <f t="shared" si="4"/>
        <v>115.88571428571429</v>
      </c>
      <c r="U1423" s="5">
        <f t="shared" si="5"/>
        <v>6.9033530571992116E-2</v>
      </c>
      <c r="V1423">
        <v>8</v>
      </c>
      <c r="W1423">
        <v>0.29914529914529903</v>
      </c>
      <c r="X1423">
        <v>0.19658119658119599</v>
      </c>
      <c r="Y1423">
        <v>152</v>
      </c>
      <c r="Z1423">
        <v>3</v>
      </c>
      <c r="AA1423">
        <v>50.6666666666666</v>
      </c>
      <c r="AB1423">
        <v>0.213592233009708</v>
      </c>
      <c r="AC1423">
        <v>0.14563106796116501</v>
      </c>
      <c r="AD1423">
        <v>63</v>
      </c>
      <c r="AG1423" s="3">
        <v>44714</v>
      </c>
      <c r="AH1423">
        <v>0</v>
      </c>
    </row>
    <row r="1424" spans="1:34" hidden="1" x14ac:dyDescent="0.25">
      <c r="A1424" t="s">
        <v>26</v>
      </c>
      <c r="B1424" t="s">
        <v>25</v>
      </c>
      <c r="C1424" t="s">
        <v>479</v>
      </c>
      <c r="D1424" t="s">
        <v>63</v>
      </c>
      <c r="E1424">
        <v>621368</v>
      </c>
      <c r="G1424">
        <v>0.96</v>
      </c>
      <c r="I1424" t="s">
        <v>498</v>
      </c>
      <c r="J1424" t="s">
        <v>50</v>
      </c>
      <c r="K1424">
        <v>668227</v>
      </c>
      <c r="M1424">
        <v>104.3</v>
      </c>
      <c r="N1424">
        <v>197</v>
      </c>
      <c r="O1424">
        <f t="shared" si="3"/>
        <v>135.00000000000014</v>
      </c>
      <c r="P1424">
        <v>3.7037037037037E-2</v>
      </c>
      <c r="Q1424">
        <v>5</v>
      </c>
      <c r="R1424">
        <v>104.3</v>
      </c>
      <c r="S1424">
        <v>38</v>
      </c>
      <c r="T1424">
        <f t="shared" si="4"/>
        <v>26.040609137055863</v>
      </c>
      <c r="U1424" s="5">
        <f t="shared" si="5"/>
        <v>0</v>
      </c>
      <c r="W1424">
        <v>0.17857142857142799</v>
      </c>
      <c r="Y1424">
        <v>187</v>
      </c>
      <c r="Z1424">
        <v>7</v>
      </c>
      <c r="AA1424">
        <v>26.714285714285701</v>
      </c>
      <c r="AB1424">
        <v>0.265625</v>
      </c>
      <c r="AC1424">
        <v>0.140625</v>
      </c>
      <c r="AD1424">
        <v>42</v>
      </c>
      <c r="AE1424">
        <v>2</v>
      </c>
      <c r="AF1424">
        <v>21</v>
      </c>
      <c r="AG1424" s="3">
        <v>44714</v>
      </c>
      <c r="AH1424">
        <v>0</v>
      </c>
    </row>
    <row r="1425" spans="1:34" hidden="1" x14ac:dyDescent="0.25">
      <c r="A1425" t="s">
        <v>26</v>
      </c>
      <c r="B1425" t="s">
        <v>25</v>
      </c>
      <c r="C1425" t="s">
        <v>479</v>
      </c>
      <c r="D1425" t="s">
        <v>63</v>
      </c>
      <c r="E1425">
        <v>621368</v>
      </c>
      <c r="G1425">
        <v>0.96</v>
      </c>
      <c r="I1425" t="s">
        <v>537</v>
      </c>
      <c r="J1425" t="s">
        <v>50</v>
      </c>
      <c r="K1425">
        <v>650490</v>
      </c>
      <c r="M1425">
        <v>103.94</v>
      </c>
      <c r="N1425">
        <v>165</v>
      </c>
      <c r="O1425">
        <f t="shared" si="3"/>
        <v>121.00000000000031</v>
      </c>
      <c r="P1425">
        <v>2.4793388429752001E-2</v>
      </c>
      <c r="Q1425">
        <v>3</v>
      </c>
      <c r="R1425">
        <v>103.94</v>
      </c>
      <c r="S1425">
        <v>44</v>
      </c>
      <c r="T1425">
        <f t="shared" si="4"/>
        <v>32.266666666666751</v>
      </c>
      <c r="U1425" s="5">
        <f t="shared" si="5"/>
        <v>6.198347107438E-2</v>
      </c>
      <c r="V1425">
        <v>2</v>
      </c>
      <c r="W1425">
        <v>0.21621621621621601</v>
      </c>
      <c r="X1425">
        <v>0.108108108108108</v>
      </c>
      <c r="Y1425">
        <v>187</v>
      </c>
      <c r="Z1425">
        <v>7</v>
      </c>
      <c r="AA1425">
        <v>26.714285714285701</v>
      </c>
      <c r="AB1425">
        <v>0.265625</v>
      </c>
      <c r="AC1425">
        <v>0.140625</v>
      </c>
      <c r="AD1425">
        <v>42</v>
      </c>
      <c r="AE1425">
        <v>2</v>
      </c>
      <c r="AF1425">
        <v>21</v>
      </c>
      <c r="AG1425" s="3">
        <v>44714</v>
      </c>
      <c r="AH1425">
        <v>0</v>
      </c>
    </row>
    <row r="1426" spans="1:34" hidden="1" x14ac:dyDescent="0.25">
      <c r="A1426" t="s">
        <v>26</v>
      </c>
      <c r="B1426" t="s">
        <v>22</v>
      </c>
      <c r="C1426" t="s">
        <v>480</v>
      </c>
      <c r="D1426" t="s">
        <v>50</v>
      </c>
      <c r="E1426">
        <v>669302</v>
      </c>
      <c r="G1426">
        <v>0.95</v>
      </c>
      <c r="I1426" t="s">
        <v>538</v>
      </c>
      <c r="J1426" t="s">
        <v>63</v>
      </c>
      <c r="K1426">
        <v>608369</v>
      </c>
      <c r="M1426">
        <v>101.96</v>
      </c>
      <c r="N1426">
        <v>209</v>
      </c>
      <c r="O1426">
        <f t="shared" si="3"/>
        <v>154.00000000000006</v>
      </c>
      <c r="P1426">
        <v>7.1428571428571397E-2</v>
      </c>
      <c r="Q1426">
        <v>11</v>
      </c>
      <c r="R1426">
        <v>101.96</v>
      </c>
      <c r="S1426">
        <v>133</v>
      </c>
      <c r="T1426">
        <f t="shared" si="4"/>
        <v>98.000000000000043</v>
      </c>
      <c r="U1426" s="5">
        <f t="shared" si="5"/>
        <v>5.1020408163265286E-2</v>
      </c>
      <c r="V1426">
        <v>5</v>
      </c>
      <c r="W1426">
        <v>0.35714285714285698</v>
      </c>
      <c r="X1426">
        <v>0.23469387755102</v>
      </c>
      <c r="Y1426">
        <v>233</v>
      </c>
      <c r="Z1426">
        <v>5</v>
      </c>
      <c r="AA1426">
        <v>46.6</v>
      </c>
      <c r="AB1426">
        <v>0.25161290322580598</v>
      </c>
      <c r="AC1426">
        <v>0.14838709677419301</v>
      </c>
      <c r="AD1426">
        <v>96</v>
      </c>
      <c r="AE1426">
        <v>1</v>
      </c>
      <c r="AF1426">
        <v>96</v>
      </c>
      <c r="AG1426" s="3">
        <v>44715</v>
      </c>
      <c r="AH1426">
        <v>0</v>
      </c>
    </row>
    <row r="1427" spans="1:34" hidden="1" x14ac:dyDescent="0.25">
      <c r="A1427" t="s">
        <v>20</v>
      </c>
      <c r="B1427" t="s">
        <v>0</v>
      </c>
      <c r="C1427" t="s">
        <v>447</v>
      </c>
      <c r="D1427" t="s">
        <v>50</v>
      </c>
      <c r="E1427">
        <v>664141</v>
      </c>
      <c r="G1427">
        <v>0.93</v>
      </c>
      <c r="I1427" t="s">
        <v>527</v>
      </c>
      <c r="J1427" t="s">
        <v>63</v>
      </c>
      <c r="K1427">
        <v>444482</v>
      </c>
      <c r="M1427">
        <v>102.82</v>
      </c>
      <c r="N1427">
        <v>167</v>
      </c>
      <c r="O1427">
        <f t="shared" si="3"/>
        <v>112.00000000000006</v>
      </c>
      <c r="P1427">
        <v>7.1428571428571397E-2</v>
      </c>
      <c r="Q1427">
        <v>8</v>
      </c>
      <c r="R1427">
        <v>102.82</v>
      </c>
      <c r="S1427">
        <v>136</v>
      </c>
      <c r="T1427">
        <f t="shared" si="4"/>
        <v>91.20958083832339</v>
      </c>
      <c r="U1427" s="5">
        <f t="shared" si="5"/>
        <v>8.7710084033613411E-2</v>
      </c>
      <c r="V1427">
        <v>8</v>
      </c>
      <c r="W1427">
        <v>0.38297872340425498</v>
      </c>
      <c r="X1427">
        <v>0.14893617021276501</v>
      </c>
      <c r="Y1427">
        <v>213</v>
      </c>
      <c r="Z1427">
        <v>5</v>
      </c>
      <c r="AA1427">
        <v>42.6</v>
      </c>
      <c r="AB1427">
        <v>0.24460431654676201</v>
      </c>
      <c r="AC1427">
        <v>0.12230215827338101</v>
      </c>
      <c r="AD1427">
        <v>99</v>
      </c>
      <c r="AE1427">
        <v>3</v>
      </c>
      <c r="AF1427">
        <v>33</v>
      </c>
      <c r="AG1427" s="3">
        <v>44715</v>
      </c>
      <c r="AH1427">
        <v>0</v>
      </c>
    </row>
    <row r="1428" spans="1:34" hidden="1" x14ac:dyDescent="0.25">
      <c r="A1428" t="s">
        <v>20</v>
      </c>
      <c r="B1428" t="s">
        <v>0</v>
      </c>
      <c r="C1428" t="s">
        <v>447</v>
      </c>
      <c r="D1428" t="s">
        <v>50</v>
      </c>
      <c r="E1428">
        <v>664141</v>
      </c>
      <c r="G1428">
        <v>0.93</v>
      </c>
      <c r="I1428" t="s">
        <v>525</v>
      </c>
      <c r="J1428" t="s">
        <v>63</v>
      </c>
      <c r="K1428">
        <v>656976</v>
      </c>
      <c r="M1428">
        <v>101</v>
      </c>
      <c r="N1428">
        <v>167</v>
      </c>
      <c r="O1428">
        <f t="shared" si="3"/>
        <v>97.000000000000128</v>
      </c>
      <c r="P1428">
        <v>6.1855670103092703E-2</v>
      </c>
      <c r="Q1428">
        <v>6</v>
      </c>
      <c r="R1428">
        <v>101</v>
      </c>
      <c r="S1428">
        <v>118</v>
      </c>
      <c r="T1428">
        <f t="shared" si="4"/>
        <v>68.538922155688724</v>
      </c>
      <c r="U1428" s="5">
        <f t="shared" si="5"/>
        <v>7.2951249344749156E-2</v>
      </c>
      <c r="V1428">
        <v>5</v>
      </c>
      <c r="W1428">
        <v>0.28571428571428498</v>
      </c>
      <c r="X1428">
        <v>0.157142857142857</v>
      </c>
      <c r="Y1428">
        <v>213</v>
      </c>
      <c r="Z1428">
        <v>5</v>
      </c>
      <c r="AA1428">
        <v>42.6</v>
      </c>
      <c r="AB1428">
        <v>0.24460431654676201</v>
      </c>
      <c r="AC1428">
        <v>0.12230215827338101</v>
      </c>
      <c r="AD1428">
        <v>99</v>
      </c>
      <c r="AE1428">
        <v>3</v>
      </c>
      <c r="AF1428">
        <v>33</v>
      </c>
      <c r="AG1428" s="3">
        <v>44715</v>
      </c>
      <c r="AH1428">
        <v>0</v>
      </c>
    </row>
    <row r="1429" spans="1:34" hidden="1" x14ac:dyDescent="0.25">
      <c r="A1429" t="s">
        <v>8</v>
      </c>
      <c r="B1429" t="s">
        <v>1</v>
      </c>
      <c r="C1429" t="s">
        <v>448</v>
      </c>
      <c r="D1429" t="s">
        <v>50</v>
      </c>
      <c r="E1429">
        <v>641771</v>
      </c>
      <c r="G1429">
        <v>1.22</v>
      </c>
      <c r="I1429" t="s">
        <v>496</v>
      </c>
      <c r="J1429" t="s">
        <v>63</v>
      </c>
      <c r="K1429">
        <v>621566</v>
      </c>
      <c r="M1429">
        <v>104.92</v>
      </c>
      <c r="N1429">
        <v>229</v>
      </c>
      <c r="O1429">
        <f t="shared" si="3"/>
        <v>143.0000000000002</v>
      </c>
      <c r="P1429">
        <v>4.1958041958041897E-2</v>
      </c>
      <c r="Q1429">
        <v>6</v>
      </c>
      <c r="R1429">
        <v>104.92</v>
      </c>
      <c r="S1429">
        <v>147</v>
      </c>
      <c r="T1429">
        <f t="shared" si="4"/>
        <v>91.794759825327645</v>
      </c>
      <c r="U1429" s="5">
        <f t="shared" si="5"/>
        <v>4.3575472146900655E-2</v>
      </c>
      <c r="V1429">
        <v>4</v>
      </c>
      <c r="W1429">
        <v>0.180851063829787</v>
      </c>
      <c r="X1429">
        <v>0.117021276595744</v>
      </c>
      <c r="Y1429">
        <v>202</v>
      </c>
      <c r="Z1429">
        <v>5</v>
      </c>
      <c r="AA1429">
        <v>40.4</v>
      </c>
      <c r="AB1429">
        <v>0.20547945205479401</v>
      </c>
      <c r="AC1429">
        <v>9.5890410958904104E-2</v>
      </c>
      <c r="AD1429">
        <v>123</v>
      </c>
      <c r="AE1429">
        <v>4</v>
      </c>
      <c r="AF1429">
        <v>30.75</v>
      </c>
      <c r="AG1429" s="3">
        <v>44715</v>
      </c>
      <c r="AH1429">
        <v>0</v>
      </c>
    </row>
    <row r="1430" spans="1:34" hidden="1" x14ac:dyDescent="0.25">
      <c r="A1430" t="s">
        <v>19</v>
      </c>
      <c r="B1430" t="s">
        <v>11</v>
      </c>
      <c r="C1430" t="s">
        <v>450</v>
      </c>
      <c r="D1430" t="s">
        <v>50</v>
      </c>
      <c r="E1430">
        <v>621107</v>
      </c>
      <c r="G1430">
        <v>1.1599999999999999</v>
      </c>
      <c r="I1430" t="s">
        <v>505</v>
      </c>
      <c r="J1430" t="s">
        <v>63</v>
      </c>
      <c r="K1430">
        <v>660271</v>
      </c>
      <c r="M1430">
        <v>105.34</v>
      </c>
      <c r="N1430">
        <v>214</v>
      </c>
      <c r="O1430">
        <f t="shared" si="3"/>
        <v>142.00000000000011</v>
      </c>
      <c r="P1430">
        <v>7.7464788732394305E-2</v>
      </c>
      <c r="Q1430">
        <v>11</v>
      </c>
      <c r="R1430">
        <v>105.34</v>
      </c>
      <c r="S1430">
        <v>132</v>
      </c>
      <c r="T1430">
        <f t="shared" si="4"/>
        <v>87.588785046729043</v>
      </c>
      <c r="U1430" s="5">
        <f t="shared" si="5"/>
        <v>9.1335894152795485E-2</v>
      </c>
      <c r="V1430">
        <v>8</v>
      </c>
      <c r="W1430">
        <v>0.34883720930232498</v>
      </c>
      <c r="X1430">
        <v>0.232558139534883</v>
      </c>
      <c r="Y1430">
        <v>177</v>
      </c>
      <c r="Z1430">
        <v>4</v>
      </c>
      <c r="AA1430">
        <v>44.25</v>
      </c>
      <c r="AB1430">
        <v>0.28682170542635599</v>
      </c>
      <c r="AC1430">
        <v>0.100775193798449</v>
      </c>
      <c r="AD1430">
        <v>93</v>
      </c>
      <c r="AE1430">
        <v>3</v>
      </c>
      <c r="AF1430">
        <v>31</v>
      </c>
      <c r="AG1430" s="3">
        <v>44715</v>
      </c>
      <c r="AH1430">
        <v>0</v>
      </c>
    </row>
    <row r="1431" spans="1:34" hidden="1" x14ac:dyDescent="0.25">
      <c r="A1431" t="s">
        <v>19</v>
      </c>
      <c r="B1431" t="s">
        <v>11</v>
      </c>
      <c r="C1431" t="s">
        <v>450</v>
      </c>
      <c r="D1431" t="s">
        <v>50</v>
      </c>
      <c r="E1431">
        <v>621107</v>
      </c>
      <c r="G1431">
        <v>1.1599999999999999</v>
      </c>
      <c r="I1431" t="s">
        <v>506</v>
      </c>
      <c r="J1431" t="s">
        <v>63</v>
      </c>
      <c r="K1431">
        <v>665120</v>
      </c>
      <c r="M1431">
        <v>103.12</v>
      </c>
      <c r="N1431">
        <v>184</v>
      </c>
      <c r="O1431">
        <f t="shared" si="3"/>
        <v>118</v>
      </c>
      <c r="P1431">
        <v>8.4745762711864403E-2</v>
      </c>
      <c r="Q1431">
        <v>10</v>
      </c>
      <c r="R1431">
        <v>103.12</v>
      </c>
      <c r="S1431">
        <v>134</v>
      </c>
      <c r="T1431">
        <f t="shared" si="4"/>
        <v>85.934782608695642</v>
      </c>
      <c r="U1431" s="5">
        <f t="shared" si="5"/>
        <v>0.10473058436630409</v>
      </c>
      <c r="V1431">
        <v>9</v>
      </c>
      <c r="W1431">
        <v>0.32530120481927699</v>
      </c>
      <c r="X1431">
        <v>0.19277108433734899</v>
      </c>
      <c r="Y1431">
        <v>177</v>
      </c>
      <c r="Z1431">
        <v>4</v>
      </c>
      <c r="AA1431">
        <v>44.25</v>
      </c>
      <c r="AB1431">
        <v>0.28682170542635599</v>
      </c>
      <c r="AC1431">
        <v>0.100775193798449</v>
      </c>
      <c r="AD1431">
        <v>93</v>
      </c>
      <c r="AE1431">
        <v>3</v>
      </c>
      <c r="AF1431">
        <v>31</v>
      </c>
      <c r="AG1431" s="3">
        <v>44715</v>
      </c>
      <c r="AH1431">
        <v>0</v>
      </c>
    </row>
    <row r="1432" spans="1:34" hidden="1" x14ac:dyDescent="0.25">
      <c r="A1432" t="s">
        <v>6</v>
      </c>
      <c r="B1432" t="s">
        <v>28</v>
      </c>
      <c r="C1432" t="s">
        <v>458</v>
      </c>
      <c r="D1432" t="s">
        <v>50</v>
      </c>
      <c r="E1432">
        <v>680686</v>
      </c>
      <c r="G1432">
        <v>1.3</v>
      </c>
      <c r="I1432" t="s">
        <v>530</v>
      </c>
      <c r="J1432" t="s">
        <v>50</v>
      </c>
      <c r="K1432">
        <v>592273</v>
      </c>
      <c r="M1432">
        <v>103.3</v>
      </c>
      <c r="N1432">
        <v>168</v>
      </c>
      <c r="O1432">
        <f t="shared" si="3"/>
        <v>116</v>
      </c>
      <c r="P1432">
        <v>6.0344827586206899E-2</v>
      </c>
      <c r="Q1432">
        <v>7</v>
      </c>
      <c r="R1432">
        <v>103.3</v>
      </c>
      <c r="S1432">
        <v>123</v>
      </c>
      <c r="T1432">
        <f t="shared" si="4"/>
        <v>84.928571428571431</v>
      </c>
      <c r="U1432" s="5">
        <f t="shared" si="5"/>
        <v>5.887300252312868E-2</v>
      </c>
      <c r="V1432">
        <v>5</v>
      </c>
      <c r="W1432">
        <v>0.25882352941176401</v>
      </c>
      <c r="X1432">
        <v>9.41176470588235E-2</v>
      </c>
      <c r="Y1432">
        <v>221</v>
      </c>
      <c r="Z1432">
        <v>13</v>
      </c>
      <c r="AA1432">
        <v>17</v>
      </c>
      <c r="AB1432">
        <v>0.35507246376811502</v>
      </c>
      <c r="AC1432">
        <v>0.21014492753623101</v>
      </c>
      <c r="AD1432">
        <v>101</v>
      </c>
      <c r="AE1432">
        <v>8</v>
      </c>
      <c r="AF1432">
        <v>12.625</v>
      </c>
      <c r="AG1432" s="3">
        <v>44715</v>
      </c>
      <c r="AH1432">
        <v>0</v>
      </c>
    </row>
    <row r="1433" spans="1:34" hidden="1" x14ac:dyDescent="0.25">
      <c r="A1433" t="s">
        <v>6</v>
      </c>
      <c r="B1433" t="s">
        <v>28</v>
      </c>
      <c r="C1433" t="s">
        <v>458</v>
      </c>
      <c r="D1433" t="s">
        <v>50</v>
      </c>
      <c r="E1433">
        <v>680686</v>
      </c>
      <c r="G1433">
        <v>1.3</v>
      </c>
      <c r="I1433" t="s">
        <v>493</v>
      </c>
      <c r="J1433" t="s">
        <v>50</v>
      </c>
      <c r="K1433">
        <v>502054</v>
      </c>
      <c r="L1433">
        <v>4.4000000000000004</v>
      </c>
      <c r="M1433">
        <v>104.26</v>
      </c>
      <c r="N1433">
        <v>178</v>
      </c>
      <c r="O1433">
        <f t="shared" si="3"/>
        <v>112.0000000000001</v>
      </c>
      <c r="P1433">
        <v>4.4642857142857102E-2</v>
      </c>
      <c r="Q1433">
        <v>5</v>
      </c>
      <c r="R1433">
        <v>104.26</v>
      </c>
      <c r="S1433">
        <v>129</v>
      </c>
      <c r="T1433">
        <f t="shared" si="4"/>
        <v>81.168539325842772</v>
      </c>
      <c r="U1433" s="5">
        <f t="shared" si="5"/>
        <v>3.6960132890365413E-2</v>
      </c>
      <c r="V1433">
        <v>3</v>
      </c>
      <c r="W1433">
        <v>0.240963855421686</v>
      </c>
      <c r="X1433">
        <v>0.156626506024096</v>
      </c>
      <c r="Y1433">
        <v>221</v>
      </c>
      <c r="Z1433">
        <v>13</v>
      </c>
      <c r="AA1433">
        <v>17</v>
      </c>
      <c r="AB1433">
        <v>0.35507246376811502</v>
      </c>
      <c r="AC1433">
        <v>0.21014492753623101</v>
      </c>
      <c r="AD1433">
        <v>101</v>
      </c>
      <c r="AE1433">
        <v>8</v>
      </c>
      <c r="AF1433">
        <v>12.625</v>
      </c>
      <c r="AG1433" s="3">
        <v>44715</v>
      </c>
      <c r="AH1433">
        <v>1</v>
      </c>
    </row>
    <row r="1434" spans="1:34" hidden="1" x14ac:dyDescent="0.25">
      <c r="A1434" t="s">
        <v>12</v>
      </c>
      <c r="B1434" t="s">
        <v>16</v>
      </c>
      <c r="C1434" t="s">
        <v>459</v>
      </c>
      <c r="D1434" t="s">
        <v>50</v>
      </c>
      <c r="E1434">
        <v>605135</v>
      </c>
      <c r="G1434">
        <v>1.2</v>
      </c>
      <c r="I1434" t="s">
        <v>494</v>
      </c>
      <c r="J1434" t="s">
        <v>50</v>
      </c>
      <c r="K1434">
        <v>607208</v>
      </c>
      <c r="M1434">
        <v>102.72</v>
      </c>
      <c r="N1434">
        <v>221</v>
      </c>
      <c r="O1434">
        <f t="shared" si="3"/>
        <v>161.00000000000006</v>
      </c>
      <c r="P1434">
        <v>3.1055900621118002E-2</v>
      </c>
      <c r="Q1434">
        <v>5</v>
      </c>
      <c r="R1434">
        <v>102.72</v>
      </c>
      <c r="S1434">
        <v>160</v>
      </c>
      <c r="T1434">
        <f t="shared" si="4"/>
        <v>116.56108597285072</v>
      </c>
      <c r="U1434" s="5">
        <f t="shared" si="5"/>
        <v>2.5737577639751544E-2</v>
      </c>
      <c r="V1434">
        <v>3</v>
      </c>
      <c r="W1434">
        <v>0.208695652173913</v>
      </c>
      <c r="X1434">
        <v>0.104347826086956</v>
      </c>
      <c r="Y1434">
        <v>245</v>
      </c>
      <c r="Z1434">
        <v>9</v>
      </c>
      <c r="AA1434">
        <v>27.2222222222222</v>
      </c>
      <c r="AB1434">
        <v>0.25465838509316702</v>
      </c>
      <c r="AC1434">
        <v>0.14285714285714199</v>
      </c>
      <c r="AD1434">
        <v>118</v>
      </c>
      <c r="AE1434">
        <v>5</v>
      </c>
      <c r="AF1434">
        <v>23.6</v>
      </c>
      <c r="AG1434" s="3">
        <v>44715</v>
      </c>
      <c r="AH1434">
        <v>0</v>
      </c>
    </row>
    <row r="1435" spans="1:34" hidden="1" x14ac:dyDescent="0.25">
      <c r="A1435" t="s">
        <v>26</v>
      </c>
      <c r="B1435" t="s">
        <v>22</v>
      </c>
      <c r="C1435" t="s">
        <v>480</v>
      </c>
      <c r="D1435" t="s">
        <v>50</v>
      </c>
      <c r="E1435">
        <v>669302</v>
      </c>
      <c r="G1435">
        <v>0.96</v>
      </c>
      <c r="I1435" t="s">
        <v>535</v>
      </c>
      <c r="J1435" t="s">
        <v>50</v>
      </c>
      <c r="K1435">
        <v>666969</v>
      </c>
      <c r="M1435">
        <v>102.2</v>
      </c>
      <c r="N1435">
        <v>202</v>
      </c>
      <c r="O1435">
        <f t="shared" si="3"/>
        <v>136.00000000000003</v>
      </c>
      <c r="P1435">
        <v>5.8823529411764698E-2</v>
      </c>
      <c r="Q1435">
        <v>8</v>
      </c>
      <c r="R1435">
        <v>102.2</v>
      </c>
      <c r="S1435">
        <v>137</v>
      </c>
      <c r="T1435">
        <f t="shared" si="4"/>
        <v>92.237623762376259</v>
      </c>
      <c r="U1435" s="5">
        <f t="shared" si="5"/>
        <v>5.4207814512666368E-2</v>
      </c>
      <c r="V1435">
        <v>5</v>
      </c>
      <c r="W1435">
        <v>0.25263157894736799</v>
      </c>
      <c r="X1435">
        <v>0.17894736842105199</v>
      </c>
      <c r="Y1435">
        <v>233</v>
      </c>
      <c r="Z1435">
        <v>5</v>
      </c>
      <c r="AA1435">
        <v>46.6</v>
      </c>
      <c r="AB1435">
        <v>0.25161290322580598</v>
      </c>
      <c r="AC1435">
        <v>0.14838709677419301</v>
      </c>
      <c r="AD1435">
        <v>96</v>
      </c>
      <c r="AE1435">
        <v>1</v>
      </c>
      <c r="AF1435">
        <v>96</v>
      </c>
      <c r="AG1435" s="3">
        <v>44715</v>
      </c>
      <c r="AH1435">
        <v>0</v>
      </c>
    </row>
    <row r="1436" spans="1:34" hidden="1" x14ac:dyDescent="0.25">
      <c r="A1436" t="s">
        <v>8</v>
      </c>
      <c r="B1436" t="s">
        <v>1</v>
      </c>
      <c r="C1436" t="s">
        <v>448</v>
      </c>
      <c r="D1436" t="s">
        <v>50</v>
      </c>
      <c r="E1436">
        <v>641771</v>
      </c>
      <c r="G1436">
        <v>1.21</v>
      </c>
      <c r="I1436" t="s">
        <v>519</v>
      </c>
      <c r="J1436" t="s">
        <v>50</v>
      </c>
      <c r="K1436">
        <v>542303</v>
      </c>
      <c r="M1436">
        <v>103.82</v>
      </c>
      <c r="N1436">
        <v>216</v>
      </c>
      <c r="O1436">
        <f t="shared" si="3"/>
        <v>154.00000000000009</v>
      </c>
      <c r="P1436">
        <v>6.4935064935064901E-2</v>
      </c>
      <c r="Q1436">
        <v>10</v>
      </c>
      <c r="R1436">
        <v>103.82</v>
      </c>
      <c r="S1436">
        <v>156</v>
      </c>
      <c r="T1436">
        <f t="shared" si="4"/>
        <v>111.22222222222229</v>
      </c>
      <c r="U1436" s="5">
        <f t="shared" si="5"/>
        <v>8.0919080919080871E-2</v>
      </c>
      <c r="V1436">
        <v>9</v>
      </c>
      <c r="W1436">
        <v>0.36283185840707899</v>
      </c>
      <c r="X1436">
        <v>0.238938053097345</v>
      </c>
      <c r="Y1436">
        <v>202</v>
      </c>
      <c r="Z1436">
        <v>5</v>
      </c>
      <c r="AA1436">
        <v>40.4</v>
      </c>
      <c r="AB1436">
        <v>0.20547945205479401</v>
      </c>
      <c r="AC1436">
        <v>9.5890410958904104E-2</v>
      </c>
      <c r="AD1436">
        <v>123</v>
      </c>
      <c r="AE1436">
        <v>4</v>
      </c>
      <c r="AF1436">
        <v>30.75</v>
      </c>
      <c r="AG1436" s="3">
        <v>44715</v>
      </c>
      <c r="AH1436">
        <v>0</v>
      </c>
    </row>
    <row r="1437" spans="1:34" hidden="1" x14ac:dyDescent="0.25">
      <c r="A1437" t="s">
        <v>8</v>
      </c>
      <c r="B1437" t="s">
        <v>1</v>
      </c>
      <c r="C1437" t="s">
        <v>448</v>
      </c>
      <c r="D1437" t="s">
        <v>50</v>
      </c>
      <c r="E1437">
        <v>641771</v>
      </c>
      <c r="G1437">
        <v>1.21</v>
      </c>
      <c r="I1437" t="s">
        <v>497</v>
      </c>
      <c r="J1437" t="s">
        <v>50</v>
      </c>
      <c r="K1437">
        <v>663586</v>
      </c>
      <c r="M1437">
        <v>107.08</v>
      </c>
      <c r="N1437">
        <v>223</v>
      </c>
      <c r="O1437">
        <f t="shared" si="3"/>
        <v>140.00000000000009</v>
      </c>
      <c r="P1437">
        <v>9.2857142857142805E-2</v>
      </c>
      <c r="Q1437">
        <v>13</v>
      </c>
      <c r="R1437">
        <v>107.08</v>
      </c>
      <c r="S1437">
        <v>155</v>
      </c>
      <c r="T1437">
        <f t="shared" si="4"/>
        <v>97.309417040358795</v>
      </c>
      <c r="U1437" s="5">
        <f t="shared" si="5"/>
        <v>9.2488479262672757E-2</v>
      </c>
      <c r="V1437">
        <v>9</v>
      </c>
      <c r="W1437">
        <v>0.29126213592233002</v>
      </c>
      <c r="X1437">
        <v>0.213592233009708</v>
      </c>
      <c r="Y1437">
        <v>202</v>
      </c>
      <c r="Z1437">
        <v>5</v>
      </c>
      <c r="AA1437">
        <v>40.4</v>
      </c>
      <c r="AB1437">
        <v>0.20547945205479401</v>
      </c>
      <c r="AC1437">
        <v>9.5890410958904104E-2</v>
      </c>
      <c r="AD1437">
        <v>123</v>
      </c>
      <c r="AE1437">
        <v>4</v>
      </c>
      <c r="AF1437">
        <v>30.75</v>
      </c>
      <c r="AG1437" s="3">
        <v>44715</v>
      </c>
      <c r="AH1437">
        <v>0</v>
      </c>
    </row>
    <row r="1438" spans="1:34" hidden="1" x14ac:dyDescent="0.25">
      <c r="A1438" t="s">
        <v>25</v>
      </c>
      <c r="B1438" t="s">
        <v>5</v>
      </c>
      <c r="C1438" t="s">
        <v>462</v>
      </c>
      <c r="D1438" t="s">
        <v>63</v>
      </c>
      <c r="E1438">
        <v>663556</v>
      </c>
      <c r="G1438">
        <v>0.91</v>
      </c>
      <c r="I1438" t="s">
        <v>539</v>
      </c>
      <c r="J1438" t="s">
        <v>50</v>
      </c>
      <c r="K1438">
        <v>547989</v>
      </c>
      <c r="L1438">
        <v>5.3</v>
      </c>
      <c r="M1438">
        <v>104.38</v>
      </c>
      <c r="N1438">
        <v>202</v>
      </c>
      <c r="O1438">
        <f t="shared" si="3"/>
        <v>142.0000000000002</v>
      </c>
      <c r="P1438">
        <v>4.22535211267605E-2</v>
      </c>
      <c r="Q1438">
        <v>6</v>
      </c>
      <c r="R1438">
        <v>104.38</v>
      </c>
      <c r="S1438">
        <v>34</v>
      </c>
      <c r="T1438">
        <f t="shared" si="4"/>
        <v>23.900990099009935</v>
      </c>
      <c r="U1438" s="5">
        <f t="shared" si="5"/>
        <v>8.3678541839270801E-2</v>
      </c>
      <c r="V1438">
        <v>2</v>
      </c>
      <c r="W1438">
        <v>0.26086956521739102</v>
      </c>
      <c r="X1438">
        <v>0.17391304347826</v>
      </c>
      <c r="Y1438">
        <v>223</v>
      </c>
      <c r="Z1438">
        <v>7</v>
      </c>
      <c r="AA1438">
        <v>31.857142857142801</v>
      </c>
      <c r="AB1438">
        <v>0.224806201550387</v>
      </c>
      <c r="AC1438">
        <v>0.100775193798449</v>
      </c>
      <c r="AD1438">
        <v>187</v>
      </c>
      <c r="AE1438">
        <v>6</v>
      </c>
      <c r="AF1438">
        <v>31.1666666666666</v>
      </c>
      <c r="AG1438" s="3">
        <v>44715</v>
      </c>
      <c r="AH1438">
        <v>1</v>
      </c>
    </row>
    <row r="1439" spans="1:34" hidden="1" x14ac:dyDescent="0.25">
      <c r="A1439" t="s">
        <v>25</v>
      </c>
      <c r="B1439" t="s">
        <v>5</v>
      </c>
      <c r="C1439" t="s">
        <v>462</v>
      </c>
      <c r="D1439" t="s">
        <v>63</v>
      </c>
      <c r="E1439">
        <v>663556</v>
      </c>
      <c r="G1439">
        <v>0.91</v>
      </c>
      <c r="I1439" t="s">
        <v>540</v>
      </c>
      <c r="J1439" t="s">
        <v>50</v>
      </c>
      <c r="K1439">
        <v>518735</v>
      </c>
      <c r="M1439">
        <v>101.5</v>
      </c>
      <c r="N1439">
        <v>171</v>
      </c>
      <c r="O1439">
        <f t="shared" si="3"/>
        <v>111.00000000000011</v>
      </c>
      <c r="P1439">
        <v>1.8018018018018001E-2</v>
      </c>
      <c r="Q1439">
        <v>2</v>
      </c>
      <c r="R1439">
        <v>101.5</v>
      </c>
      <c r="S1439">
        <v>30</v>
      </c>
      <c r="T1439">
        <f t="shared" si="4"/>
        <v>19.473684210526336</v>
      </c>
      <c r="U1439" s="5">
        <f t="shared" si="5"/>
        <v>0</v>
      </c>
      <c r="W1439">
        <v>0.27777777777777701</v>
      </c>
      <c r="X1439">
        <v>0.11111111111111099</v>
      </c>
      <c r="Y1439">
        <v>223</v>
      </c>
      <c r="Z1439">
        <v>7</v>
      </c>
      <c r="AA1439">
        <v>31.857142857142801</v>
      </c>
      <c r="AB1439">
        <v>0.224806201550387</v>
      </c>
      <c r="AC1439">
        <v>0.100775193798449</v>
      </c>
      <c r="AD1439">
        <v>187</v>
      </c>
      <c r="AE1439">
        <v>6</v>
      </c>
      <c r="AF1439">
        <v>31.1666666666666</v>
      </c>
      <c r="AG1439" s="3">
        <v>44715</v>
      </c>
      <c r="AH1439">
        <v>0</v>
      </c>
    </row>
    <row r="1440" spans="1:34" hidden="1" x14ac:dyDescent="0.25">
      <c r="A1440" t="s">
        <v>17</v>
      </c>
      <c r="B1440" t="s">
        <v>9</v>
      </c>
      <c r="C1440" t="s">
        <v>452</v>
      </c>
      <c r="D1440" t="s">
        <v>50</v>
      </c>
      <c r="E1440">
        <v>543037</v>
      </c>
      <c r="G1440">
        <v>1.02</v>
      </c>
      <c r="I1440" t="s">
        <v>533</v>
      </c>
      <c r="J1440" t="s">
        <v>50</v>
      </c>
      <c r="K1440">
        <v>570731</v>
      </c>
      <c r="M1440">
        <v>100.82</v>
      </c>
      <c r="N1440">
        <v>199</v>
      </c>
      <c r="O1440">
        <f t="shared" si="3"/>
        <v>150.00000000000017</v>
      </c>
      <c r="P1440">
        <v>3.3333333333333298E-2</v>
      </c>
      <c r="Q1440">
        <v>5</v>
      </c>
      <c r="R1440">
        <v>100.82</v>
      </c>
      <c r="S1440">
        <v>155</v>
      </c>
      <c r="T1440">
        <f t="shared" si="4"/>
        <v>116.83417085427149</v>
      </c>
      <c r="U1440" s="5">
        <f t="shared" si="5"/>
        <v>4.2795698924731132E-2</v>
      </c>
      <c r="V1440">
        <v>5</v>
      </c>
      <c r="W1440">
        <v>0.145299145299145</v>
      </c>
      <c r="X1440">
        <v>0.11111111111111099</v>
      </c>
      <c r="Y1440">
        <v>233</v>
      </c>
      <c r="Z1440">
        <v>6</v>
      </c>
      <c r="AA1440">
        <v>38.8333333333333</v>
      </c>
      <c r="AB1440">
        <v>0.267123287671232</v>
      </c>
      <c r="AC1440">
        <v>0.10958904109589</v>
      </c>
      <c r="AD1440">
        <v>101</v>
      </c>
      <c r="AE1440">
        <v>3</v>
      </c>
      <c r="AF1440">
        <v>33.6666666666666</v>
      </c>
      <c r="AG1440" s="3">
        <v>44715</v>
      </c>
      <c r="AH1440">
        <v>0</v>
      </c>
    </row>
    <row r="1441" spans="1:34" hidden="1" x14ac:dyDescent="0.25">
      <c r="A1441" t="s">
        <v>19</v>
      </c>
      <c r="B1441" t="s">
        <v>11</v>
      </c>
      <c r="C1441" t="s">
        <v>450</v>
      </c>
      <c r="D1441" t="s">
        <v>50</v>
      </c>
      <c r="E1441">
        <v>621107</v>
      </c>
      <c r="G1441">
        <v>1.22</v>
      </c>
      <c r="I1441" t="s">
        <v>511</v>
      </c>
      <c r="J1441" t="s">
        <v>50</v>
      </c>
      <c r="K1441">
        <v>545361</v>
      </c>
      <c r="M1441">
        <v>106.1</v>
      </c>
      <c r="N1441">
        <v>193</v>
      </c>
      <c r="O1441">
        <f t="shared" si="3"/>
        <v>116.00000000000038</v>
      </c>
      <c r="P1441">
        <v>0.11206896551724101</v>
      </c>
      <c r="Q1441">
        <v>13</v>
      </c>
      <c r="R1441">
        <v>106.1</v>
      </c>
      <c r="S1441">
        <v>137</v>
      </c>
      <c r="T1441">
        <f t="shared" si="4"/>
        <v>82.341968911917377</v>
      </c>
      <c r="U1441" s="5">
        <f t="shared" si="5"/>
        <v>0.12144475207651607</v>
      </c>
      <c r="V1441">
        <v>10</v>
      </c>
      <c r="W1441">
        <v>0.48192771084337299</v>
      </c>
      <c r="X1441">
        <v>0.28915662650602397</v>
      </c>
      <c r="Y1441">
        <v>177</v>
      </c>
      <c r="Z1441">
        <v>4</v>
      </c>
      <c r="AA1441">
        <v>44.25</v>
      </c>
      <c r="AB1441">
        <v>0.28682170542635599</v>
      </c>
      <c r="AC1441">
        <v>0.100775193798449</v>
      </c>
      <c r="AD1441">
        <v>93</v>
      </c>
      <c r="AE1441">
        <v>3</v>
      </c>
      <c r="AF1441">
        <v>31</v>
      </c>
      <c r="AG1441" s="3">
        <v>44715</v>
      </c>
      <c r="AH1441">
        <v>0</v>
      </c>
    </row>
    <row r="1442" spans="1:34" hidden="1" x14ac:dyDescent="0.25">
      <c r="A1442" t="s">
        <v>27</v>
      </c>
      <c r="B1442" t="s">
        <v>15</v>
      </c>
      <c r="C1442" t="s">
        <v>446</v>
      </c>
      <c r="D1442" t="s">
        <v>63</v>
      </c>
      <c r="E1442">
        <v>579328</v>
      </c>
      <c r="G1442">
        <v>1.1000000000000001</v>
      </c>
      <c r="I1442" t="s">
        <v>541</v>
      </c>
      <c r="J1442" t="s">
        <v>50</v>
      </c>
      <c r="K1442">
        <v>596142</v>
      </c>
      <c r="M1442">
        <v>103.52</v>
      </c>
      <c r="N1442">
        <v>162</v>
      </c>
      <c r="O1442">
        <f t="shared" si="3"/>
        <v>100</v>
      </c>
      <c r="P1442">
        <v>0.06</v>
      </c>
      <c r="Q1442">
        <v>6</v>
      </c>
      <c r="R1442">
        <v>103.52</v>
      </c>
      <c r="S1442">
        <v>43</v>
      </c>
      <c r="T1442">
        <f t="shared" si="4"/>
        <v>26.543209876543209</v>
      </c>
      <c r="U1442" s="5">
        <f t="shared" si="5"/>
        <v>3.7674418604651164E-2</v>
      </c>
      <c r="V1442">
        <v>1</v>
      </c>
      <c r="W1442">
        <v>0.34782608695652101</v>
      </c>
      <c r="X1442">
        <v>0.13043478260869501</v>
      </c>
      <c r="Y1442">
        <v>177</v>
      </c>
      <c r="Z1442">
        <v>4</v>
      </c>
      <c r="AA1442">
        <v>44.25</v>
      </c>
      <c r="AB1442">
        <v>0.218181818181818</v>
      </c>
      <c r="AC1442">
        <v>0.15454545454545399</v>
      </c>
      <c r="AD1442">
        <v>44</v>
      </c>
      <c r="AE1442">
        <v>2</v>
      </c>
      <c r="AF1442">
        <v>22</v>
      </c>
      <c r="AG1442" s="3">
        <v>44715</v>
      </c>
      <c r="AH1442">
        <v>0</v>
      </c>
    </row>
    <row r="1443" spans="1:34" hidden="1" x14ac:dyDescent="0.25">
      <c r="A1443" t="s">
        <v>19</v>
      </c>
      <c r="B1443" t="s">
        <v>11</v>
      </c>
      <c r="C1443" t="s">
        <v>454</v>
      </c>
      <c r="D1443" t="s">
        <v>50</v>
      </c>
      <c r="E1443">
        <v>547179</v>
      </c>
      <c r="G1443">
        <v>1.1599999999999999</v>
      </c>
      <c r="I1443" t="s">
        <v>518</v>
      </c>
      <c r="J1443" t="s">
        <v>63</v>
      </c>
      <c r="K1443">
        <v>656941</v>
      </c>
      <c r="M1443">
        <v>103.04</v>
      </c>
      <c r="N1443">
        <v>212</v>
      </c>
      <c r="O1443">
        <f t="shared" si="3"/>
        <v>115.00000000000057</v>
      </c>
      <c r="P1443">
        <v>0.121739130434782</v>
      </c>
      <c r="Q1443">
        <v>14</v>
      </c>
      <c r="R1443">
        <v>103.04</v>
      </c>
      <c r="S1443">
        <v>129</v>
      </c>
      <c r="T1443">
        <f t="shared" si="4"/>
        <v>69.97641509433997</v>
      </c>
      <c r="U1443" s="5">
        <f t="shared" si="5"/>
        <v>0.14290529154027568</v>
      </c>
      <c r="V1443">
        <v>10</v>
      </c>
      <c r="W1443">
        <v>0.36842105263157798</v>
      </c>
      <c r="X1443">
        <v>0.26315789473684198</v>
      </c>
      <c r="Y1443">
        <v>186</v>
      </c>
      <c r="Z1443">
        <v>4</v>
      </c>
      <c r="AA1443">
        <v>46.5</v>
      </c>
      <c r="AB1443">
        <v>0.231884057971014</v>
      </c>
      <c r="AC1443">
        <v>0.115942028985507</v>
      </c>
      <c r="AD1443">
        <v>80</v>
      </c>
      <c r="AE1443">
        <v>4</v>
      </c>
      <c r="AF1443">
        <v>20</v>
      </c>
      <c r="AG1443" s="3">
        <v>44716</v>
      </c>
      <c r="AH1443">
        <v>0</v>
      </c>
    </row>
    <row r="1444" spans="1:34" hidden="1" x14ac:dyDescent="0.25">
      <c r="A1444" t="s">
        <v>19</v>
      </c>
      <c r="B1444" t="s">
        <v>11</v>
      </c>
      <c r="C1444" t="s">
        <v>454</v>
      </c>
      <c r="D1444" t="s">
        <v>50</v>
      </c>
      <c r="E1444">
        <v>547179</v>
      </c>
      <c r="G1444">
        <v>1.1599999999999999</v>
      </c>
      <c r="I1444" t="s">
        <v>492</v>
      </c>
      <c r="J1444" t="s">
        <v>63</v>
      </c>
      <c r="K1444">
        <v>547180</v>
      </c>
      <c r="M1444">
        <v>105.22</v>
      </c>
      <c r="N1444">
        <v>198</v>
      </c>
      <c r="O1444">
        <f t="shared" si="3"/>
        <v>144.00000000000006</v>
      </c>
      <c r="P1444">
        <v>8.3333333333333301E-2</v>
      </c>
      <c r="Q1444">
        <v>12</v>
      </c>
      <c r="R1444">
        <v>105.22</v>
      </c>
      <c r="S1444">
        <v>139</v>
      </c>
      <c r="T1444">
        <f t="shared" si="4"/>
        <v>101.09090909090912</v>
      </c>
      <c r="U1444" s="5">
        <f t="shared" si="5"/>
        <v>8.902877697841724E-2</v>
      </c>
      <c r="V1444">
        <v>9</v>
      </c>
      <c r="W1444">
        <v>0.34615384615384598</v>
      </c>
      <c r="X1444">
        <v>0.19230769230769201</v>
      </c>
      <c r="Y1444">
        <v>186</v>
      </c>
      <c r="Z1444">
        <v>4</v>
      </c>
      <c r="AA1444">
        <v>46.5</v>
      </c>
      <c r="AB1444">
        <v>0.231884057971014</v>
      </c>
      <c r="AC1444">
        <v>0.115942028985507</v>
      </c>
      <c r="AD1444">
        <v>80</v>
      </c>
      <c r="AE1444">
        <v>4</v>
      </c>
      <c r="AF1444">
        <v>20</v>
      </c>
      <c r="AG1444" s="3">
        <v>44716</v>
      </c>
      <c r="AH1444">
        <v>0</v>
      </c>
    </row>
    <row r="1445" spans="1:34" hidden="1" x14ac:dyDescent="0.25">
      <c r="A1445" t="s">
        <v>26</v>
      </c>
      <c r="B1445" t="s">
        <v>22</v>
      </c>
      <c r="C1445" t="s">
        <v>481</v>
      </c>
      <c r="D1445" t="s">
        <v>63</v>
      </c>
      <c r="E1445">
        <v>594835</v>
      </c>
      <c r="G1445">
        <v>0.95</v>
      </c>
      <c r="I1445" t="s">
        <v>542</v>
      </c>
      <c r="J1445" t="s">
        <v>63</v>
      </c>
      <c r="K1445">
        <v>663993</v>
      </c>
      <c r="M1445">
        <v>101.3</v>
      </c>
      <c r="N1445">
        <v>176</v>
      </c>
      <c r="O1445">
        <f t="shared" si="3"/>
        <v>122.00000000000016</v>
      </c>
      <c r="P1445">
        <v>4.0983606557376998E-2</v>
      </c>
      <c r="Q1445">
        <v>5</v>
      </c>
      <c r="R1445">
        <v>101.3</v>
      </c>
      <c r="S1445">
        <v>53</v>
      </c>
      <c r="T1445">
        <f t="shared" si="4"/>
        <v>36.738636363636417</v>
      </c>
      <c r="U1445" s="5">
        <f t="shared" si="5"/>
        <v>8.1657902876585101E-2</v>
      </c>
      <c r="V1445">
        <v>3</v>
      </c>
      <c r="W1445">
        <v>0.105263157894736</v>
      </c>
      <c r="X1445">
        <v>5.2631578947368397E-2</v>
      </c>
      <c r="Y1445">
        <v>221</v>
      </c>
      <c r="Z1445">
        <v>10</v>
      </c>
      <c r="AA1445">
        <v>22.1</v>
      </c>
      <c r="AB1445">
        <v>0.28735632183908</v>
      </c>
      <c r="AC1445">
        <v>0.14942528735632099</v>
      </c>
      <c r="AD1445">
        <v>44</v>
      </c>
      <c r="AE1445">
        <v>3</v>
      </c>
      <c r="AF1445">
        <v>14.6666666666666</v>
      </c>
      <c r="AG1445" s="3">
        <v>44716</v>
      </c>
      <c r="AH1445">
        <v>0</v>
      </c>
    </row>
    <row r="1446" spans="1:34" hidden="1" x14ac:dyDescent="0.25">
      <c r="A1446" t="s">
        <v>19</v>
      </c>
      <c r="B1446" t="s">
        <v>11</v>
      </c>
      <c r="C1446" t="s">
        <v>460</v>
      </c>
      <c r="D1446" t="s">
        <v>50</v>
      </c>
      <c r="E1446">
        <v>554430</v>
      </c>
      <c r="G1446">
        <v>1.1599999999999999</v>
      </c>
      <c r="I1446" t="s">
        <v>505</v>
      </c>
      <c r="J1446" t="s">
        <v>63</v>
      </c>
      <c r="K1446">
        <v>660271</v>
      </c>
      <c r="M1446">
        <v>105.18</v>
      </c>
      <c r="N1446">
        <v>218</v>
      </c>
      <c r="O1446">
        <f t="shared" si="3"/>
        <v>143.00000000000006</v>
      </c>
      <c r="P1446">
        <v>7.69230769230769E-2</v>
      </c>
      <c r="Q1446">
        <v>11</v>
      </c>
      <c r="R1446">
        <v>105.18</v>
      </c>
      <c r="S1446">
        <v>136</v>
      </c>
      <c r="T1446">
        <f t="shared" si="4"/>
        <v>89.211009174311968</v>
      </c>
      <c r="U1446" s="5">
        <f t="shared" si="5"/>
        <v>8.96750308515014E-2</v>
      </c>
      <c r="V1446">
        <v>8</v>
      </c>
      <c r="W1446">
        <v>0.34482758620689602</v>
      </c>
      <c r="X1446">
        <v>0.229885057471264</v>
      </c>
      <c r="Y1446">
        <v>209</v>
      </c>
      <c r="Z1446">
        <v>2</v>
      </c>
      <c r="AA1446">
        <v>104.5</v>
      </c>
      <c r="AB1446">
        <v>0.26470588235294101</v>
      </c>
      <c r="AC1446">
        <v>0.10294117647058799</v>
      </c>
      <c r="AD1446">
        <v>100</v>
      </c>
      <c r="AE1446">
        <v>2</v>
      </c>
      <c r="AF1446">
        <v>50</v>
      </c>
      <c r="AG1446" s="3">
        <v>44716</v>
      </c>
      <c r="AH1446">
        <v>0</v>
      </c>
    </row>
    <row r="1447" spans="1:34" hidden="1" x14ac:dyDescent="0.25">
      <c r="A1447" t="s">
        <v>19</v>
      </c>
      <c r="B1447" t="s">
        <v>11</v>
      </c>
      <c r="C1447" t="s">
        <v>460</v>
      </c>
      <c r="D1447" t="s">
        <v>50</v>
      </c>
      <c r="E1447">
        <v>554430</v>
      </c>
      <c r="G1447">
        <v>1.1599999999999999</v>
      </c>
      <c r="I1447" t="s">
        <v>506</v>
      </c>
      <c r="J1447" t="s">
        <v>63</v>
      </c>
      <c r="K1447">
        <v>665120</v>
      </c>
      <c r="M1447">
        <v>103.28</v>
      </c>
      <c r="N1447">
        <v>188</v>
      </c>
      <c r="O1447">
        <f t="shared" si="3"/>
        <v>122.00000000000016</v>
      </c>
      <c r="P1447">
        <v>8.1967213114753995E-2</v>
      </c>
      <c r="Q1447">
        <v>10</v>
      </c>
      <c r="R1447">
        <v>103.28</v>
      </c>
      <c r="S1447">
        <v>138</v>
      </c>
      <c r="T1447">
        <f t="shared" si="4"/>
        <v>89.553191489361822</v>
      </c>
      <c r="U1447" s="5">
        <f t="shared" si="5"/>
        <v>0.1004989308624375</v>
      </c>
      <c r="V1447">
        <v>9</v>
      </c>
      <c r="W1447">
        <v>0.33333333333333298</v>
      </c>
      <c r="X1447">
        <v>0.18390804597701099</v>
      </c>
      <c r="Y1447">
        <v>209</v>
      </c>
      <c r="Z1447">
        <v>2</v>
      </c>
      <c r="AA1447">
        <v>104.5</v>
      </c>
      <c r="AB1447">
        <v>0.26470588235294101</v>
      </c>
      <c r="AC1447">
        <v>0.10294117647058799</v>
      </c>
      <c r="AD1447">
        <v>100</v>
      </c>
      <c r="AE1447">
        <v>2</v>
      </c>
      <c r="AF1447">
        <v>50</v>
      </c>
      <c r="AG1447" s="3">
        <v>44716</v>
      </c>
      <c r="AH1447">
        <v>0</v>
      </c>
    </row>
    <row r="1448" spans="1:34" x14ac:dyDescent="0.25">
      <c r="A1448" t="s">
        <v>27</v>
      </c>
      <c r="B1448" t="s">
        <v>15</v>
      </c>
      <c r="C1448" t="s">
        <v>456</v>
      </c>
      <c r="D1448" t="s">
        <v>50</v>
      </c>
      <c r="E1448">
        <v>621244</v>
      </c>
      <c r="G1448">
        <v>1.1499999999999999</v>
      </c>
      <c r="I1448" t="s">
        <v>543</v>
      </c>
      <c r="J1448" t="s">
        <v>63</v>
      </c>
      <c r="K1448">
        <v>593871</v>
      </c>
      <c r="L1448">
        <v>5.3</v>
      </c>
      <c r="M1448">
        <v>102.14</v>
      </c>
      <c r="N1448">
        <v>217</v>
      </c>
      <c r="O1448">
        <f t="shared" si="3"/>
        <v>139.00000000000014</v>
      </c>
      <c r="P1448">
        <v>3.5971223021582698E-2</v>
      </c>
      <c r="Q1448">
        <v>5</v>
      </c>
      <c r="R1448">
        <v>102.14</v>
      </c>
      <c r="S1448">
        <v>145</v>
      </c>
      <c r="T1448">
        <f t="shared" si="4"/>
        <v>92.880184331797338</v>
      </c>
      <c r="U1448" s="5">
        <f t="shared" si="5"/>
        <v>4.3066236665839697E-2</v>
      </c>
      <c r="V1448">
        <v>4</v>
      </c>
      <c r="W1448">
        <v>0.28915662650602397</v>
      </c>
      <c r="X1448">
        <v>0.22891566265060201</v>
      </c>
      <c r="Y1448">
        <v>220</v>
      </c>
      <c r="Z1448">
        <v>9</v>
      </c>
      <c r="AA1448">
        <v>24.4444444444444</v>
      </c>
      <c r="AB1448">
        <v>0.28994082840236601</v>
      </c>
      <c r="AC1448">
        <v>0.15976331360946699</v>
      </c>
      <c r="AD1448">
        <v>100</v>
      </c>
      <c r="AE1448">
        <v>6</v>
      </c>
      <c r="AF1448">
        <v>16.6666666666666</v>
      </c>
      <c r="AG1448" s="3">
        <v>44716</v>
      </c>
      <c r="AH1448">
        <v>1</v>
      </c>
    </row>
    <row r="1449" spans="1:34" x14ac:dyDescent="0.25">
      <c r="A1449" t="s">
        <v>6</v>
      </c>
      <c r="B1449" t="s">
        <v>28</v>
      </c>
      <c r="C1449" t="s">
        <v>482</v>
      </c>
      <c r="D1449" t="s">
        <v>50</v>
      </c>
      <c r="E1449">
        <v>641816</v>
      </c>
      <c r="G1449">
        <v>1.36</v>
      </c>
      <c r="I1449" t="s">
        <v>490</v>
      </c>
      <c r="J1449" t="s">
        <v>63</v>
      </c>
      <c r="K1449">
        <v>665742</v>
      </c>
      <c r="L1449">
        <v>2.85</v>
      </c>
      <c r="M1449">
        <v>102.36</v>
      </c>
      <c r="N1449">
        <v>237</v>
      </c>
      <c r="O1449">
        <f t="shared" si="3"/>
        <v>158.00000000000006</v>
      </c>
      <c r="P1449">
        <v>6.3291139240506306E-2</v>
      </c>
      <c r="Q1449">
        <v>10</v>
      </c>
      <c r="R1449">
        <v>102.36</v>
      </c>
      <c r="S1449">
        <v>148</v>
      </c>
      <c r="T1449">
        <f t="shared" si="4"/>
        <v>98.6666666666667</v>
      </c>
      <c r="U1449" s="5">
        <f t="shared" si="5"/>
        <v>7.0945945945945915E-2</v>
      </c>
      <c r="V1449">
        <v>7</v>
      </c>
      <c r="W1449">
        <v>0.26262626262626199</v>
      </c>
      <c r="X1449">
        <v>0.19191919191919099</v>
      </c>
      <c r="Y1449">
        <v>236</v>
      </c>
      <c r="Z1449">
        <v>5</v>
      </c>
      <c r="AA1449">
        <v>47.2</v>
      </c>
      <c r="AB1449">
        <v>0.33774834437085999</v>
      </c>
      <c r="AC1449">
        <v>0.158940397350993</v>
      </c>
      <c r="AD1449">
        <v>123</v>
      </c>
      <c r="AE1449">
        <v>2</v>
      </c>
      <c r="AF1449">
        <v>61.5</v>
      </c>
      <c r="AG1449" s="3">
        <v>44716</v>
      </c>
      <c r="AH1449">
        <v>2</v>
      </c>
    </row>
    <row r="1450" spans="1:34" hidden="1" x14ac:dyDescent="0.25">
      <c r="A1450" t="s">
        <v>6</v>
      </c>
      <c r="B1450" t="s">
        <v>28</v>
      </c>
      <c r="C1450" t="s">
        <v>482</v>
      </c>
      <c r="D1450" t="s">
        <v>50</v>
      </c>
      <c r="E1450">
        <v>641816</v>
      </c>
      <c r="G1450">
        <v>1.36</v>
      </c>
      <c r="I1450" t="s">
        <v>508</v>
      </c>
      <c r="J1450" t="s">
        <v>63</v>
      </c>
      <c r="K1450">
        <v>605137</v>
      </c>
      <c r="M1450">
        <v>100.72</v>
      </c>
      <c r="N1450">
        <v>221</v>
      </c>
      <c r="O1450">
        <f t="shared" si="3"/>
        <v>169.00000000000026</v>
      </c>
      <c r="P1450">
        <v>2.9585798816568001E-2</v>
      </c>
      <c r="Q1450">
        <v>5</v>
      </c>
      <c r="R1450">
        <v>100.72</v>
      </c>
      <c r="S1450">
        <v>141</v>
      </c>
      <c r="T1450">
        <f t="shared" si="4"/>
        <v>107.82352941176487</v>
      </c>
      <c r="U1450" s="5">
        <f t="shared" si="5"/>
        <v>4.6372067648663327E-2</v>
      </c>
      <c r="V1450">
        <v>5</v>
      </c>
      <c r="W1450">
        <v>0.21698113207547101</v>
      </c>
      <c r="X1450">
        <v>8.4905660377358402E-2</v>
      </c>
      <c r="Y1450">
        <v>236</v>
      </c>
      <c r="Z1450">
        <v>5</v>
      </c>
      <c r="AA1450">
        <v>47.2</v>
      </c>
      <c r="AB1450">
        <v>0.33774834437085999</v>
      </c>
      <c r="AC1450">
        <v>0.158940397350993</v>
      </c>
      <c r="AD1450">
        <v>123</v>
      </c>
      <c r="AE1450">
        <v>2</v>
      </c>
      <c r="AF1450">
        <v>61.5</v>
      </c>
      <c r="AG1450" s="3">
        <v>44716</v>
      </c>
      <c r="AH1450">
        <v>0</v>
      </c>
    </row>
    <row r="1451" spans="1:34" hidden="1" x14ac:dyDescent="0.25">
      <c r="A1451" t="s">
        <v>2</v>
      </c>
      <c r="B1451" t="s">
        <v>7</v>
      </c>
      <c r="C1451" t="s">
        <v>483</v>
      </c>
      <c r="D1451" t="s">
        <v>50</v>
      </c>
      <c r="E1451">
        <v>663474</v>
      </c>
      <c r="G1451">
        <v>1.2</v>
      </c>
      <c r="I1451" t="s">
        <v>532</v>
      </c>
      <c r="J1451" t="s">
        <v>50</v>
      </c>
      <c r="K1451">
        <v>602104</v>
      </c>
      <c r="M1451">
        <v>101.9</v>
      </c>
      <c r="N1451">
        <v>173</v>
      </c>
      <c r="O1451">
        <f t="shared" si="3"/>
        <v>122.00000000000016</v>
      </c>
      <c r="P1451">
        <v>4.0983606557376998E-2</v>
      </c>
      <c r="Q1451">
        <v>5</v>
      </c>
      <c r="R1451">
        <v>101.9</v>
      </c>
      <c r="S1451">
        <v>119</v>
      </c>
      <c r="T1451">
        <f t="shared" si="4"/>
        <v>83.919075144508767</v>
      </c>
      <c r="U1451" s="5">
        <f t="shared" si="5"/>
        <v>4.7664967626394765E-2</v>
      </c>
      <c r="V1451">
        <v>4</v>
      </c>
      <c r="W1451">
        <v>0.186046511627906</v>
      </c>
      <c r="X1451">
        <v>0.127906976744186</v>
      </c>
      <c r="Y1451">
        <v>190</v>
      </c>
      <c r="Z1451">
        <v>5</v>
      </c>
      <c r="AA1451">
        <v>38</v>
      </c>
      <c r="AB1451">
        <v>0.37692307692307597</v>
      </c>
      <c r="AC1451">
        <v>0.2</v>
      </c>
      <c r="AD1451">
        <v>71</v>
      </c>
      <c r="AE1451">
        <v>1</v>
      </c>
      <c r="AF1451">
        <v>71</v>
      </c>
      <c r="AG1451" s="3">
        <v>44716</v>
      </c>
      <c r="AH1451">
        <v>0</v>
      </c>
    </row>
    <row r="1452" spans="1:34" x14ac:dyDescent="0.25">
      <c r="A1452" t="s">
        <v>6</v>
      </c>
      <c r="B1452" t="s">
        <v>28</v>
      </c>
      <c r="C1452" t="s">
        <v>436</v>
      </c>
      <c r="D1452" t="s">
        <v>50</v>
      </c>
      <c r="E1452">
        <v>607200</v>
      </c>
      <c r="G1452">
        <v>1.3</v>
      </c>
      <c r="I1452" t="s">
        <v>530</v>
      </c>
      <c r="J1452" t="s">
        <v>50</v>
      </c>
      <c r="K1452">
        <v>592273</v>
      </c>
      <c r="L1452">
        <v>4.8</v>
      </c>
      <c r="M1452">
        <v>102.9</v>
      </c>
      <c r="N1452">
        <v>173</v>
      </c>
      <c r="O1452">
        <f t="shared" ref="O1452:O1472" si="6">Q1452/P1452</f>
        <v>120.00000000000007</v>
      </c>
      <c r="P1452">
        <v>5.83333333333333E-2</v>
      </c>
      <c r="Q1452">
        <v>7</v>
      </c>
      <c r="R1452">
        <v>102.9</v>
      </c>
      <c r="S1452">
        <v>128</v>
      </c>
      <c r="T1452">
        <f t="shared" ref="T1452:T1472" si="7">SUM(O1452/N1452)*S1452</f>
        <v>88.786127167630113</v>
      </c>
      <c r="U1452" s="5">
        <f t="shared" ref="U1452:U1472" si="8">+V1452/T1452</f>
        <v>5.631510416666663E-2</v>
      </c>
      <c r="V1452">
        <v>5</v>
      </c>
      <c r="W1452">
        <v>0.24719101123595499</v>
      </c>
      <c r="X1452">
        <v>8.98876404494382E-2</v>
      </c>
      <c r="Y1452">
        <v>206</v>
      </c>
      <c r="Z1452">
        <v>6</v>
      </c>
      <c r="AA1452">
        <v>34.3333333333333</v>
      </c>
      <c r="AB1452">
        <v>0.25352112676056299</v>
      </c>
      <c r="AC1452">
        <v>0.11971830985915401</v>
      </c>
      <c r="AD1452">
        <v>110</v>
      </c>
      <c r="AE1452">
        <v>3</v>
      </c>
      <c r="AF1452">
        <v>36.6666666666666</v>
      </c>
      <c r="AG1452" s="3">
        <v>44716</v>
      </c>
      <c r="AH1452">
        <v>1</v>
      </c>
    </row>
    <row r="1453" spans="1:34" hidden="1" x14ac:dyDescent="0.25">
      <c r="A1453" t="s">
        <v>6</v>
      </c>
      <c r="B1453" t="s">
        <v>28</v>
      </c>
      <c r="C1453" t="s">
        <v>436</v>
      </c>
      <c r="D1453" t="s">
        <v>50</v>
      </c>
      <c r="E1453">
        <v>607200</v>
      </c>
      <c r="G1453">
        <v>1.3</v>
      </c>
      <c r="I1453" t="s">
        <v>493</v>
      </c>
      <c r="J1453" t="s">
        <v>50</v>
      </c>
      <c r="K1453">
        <v>502054</v>
      </c>
      <c r="M1453">
        <v>104.12</v>
      </c>
      <c r="N1453">
        <v>182</v>
      </c>
      <c r="O1453">
        <f t="shared" si="6"/>
        <v>113.00000000000013</v>
      </c>
      <c r="P1453">
        <v>5.30973451327433E-2</v>
      </c>
      <c r="Q1453">
        <v>6</v>
      </c>
      <c r="R1453">
        <v>104.12</v>
      </c>
      <c r="S1453">
        <v>133</v>
      </c>
      <c r="T1453">
        <f t="shared" si="7"/>
        <v>82.576923076923165</v>
      </c>
      <c r="U1453" s="5">
        <f t="shared" si="8"/>
        <v>4.8439683278993895E-2</v>
      </c>
      <c r="V1453">
        <v>4</v>
      </c>
      <c r="W1453">
        <v>0.25</v>
      </c>
      <c r="X1453">
        <v>0.16666666666666599</v>
      </c>
      <c r="Y1453">
        <v>206</v>
      </c>
      <c r="Z1453">
        <v>6</v>
      </c>
      <c r="AA1453">
        <v>34.3333333333333</v>
      </c>
      <c r="AB1453">
        <v>0.25352112676056299</v>
      </c>
      <c r="AC1453">
        <v>0.11971830985915401</v>
      </c>
      <c r="AD1453">
        <v>110</v>
      </c>
      <c r="AE1453">
        <v>3</v>
      </c>
      <c r="AF1453">
        <v>36.6666666666666</v>
      </c>
      <c r="AG1453" s="3">
        <v>44716</v>
      </c>
      <c r="AH1453">
        <v>0</v>
      </c>
    </row>
    <row r="1454" spans="1:34" hidden="1" x14ac:dyDescent="0.25">
      <c r="A1454" t="s">
        <v>14</v>
      </c>
      <c r="B1454" t="s">
        <v>21</v>
      </c>
      <c r="C1454" t="s">
        <v>484</v>
      </c>
      <c r="D1454" t="s">
        <v>63</v>
      </c>
      <c r="E1454">
        <v>669022</v>
      </c>
      <c r="G1454">
        <v>1.1399999999999999</v>
      </c>
      <c r="I1454" t="s">
        <v>544</v>
      </c>
      <c r="J1454" t="s">
        <v>50</v>
      </c>
      <c r="K1454">
        <v>457705</v>
      </c>
      <c r="M1454">
        <v>100.6</v>
      </c>
      <c r="N1454">
        <v>174</v>
      </c>
      <c r="O1454">
        <f t="shared" si="6"/>
        <v>122.00000000000014</v>
      </c>
      <c r="P1454">
        <v>2.4590163934426201E-2</v>
      </c>
      <c r="Q1454">
        <v>3</v>
      </c>
      <c r="R1454">
        <v>100.6</v>
      </c>
      <c r="S1454">
        <v>51</v>
      </c>
      <c r="T1454">
        <f t="shared" si="7"/>
        <v>35.758620689655217</v>
      </c>
      <c r="U1454" s="5">
        <f t="shared" si="8"/>
        <v>5.5930568948890959E-2</v>
      </c>
      <c r="V1454">
        <v>2</v>
      </c>
      <c r="W1454">
        <v>0.27027027027027001</v>
      </c>
      <c r="X1454">
        <v>0.162162162162162</v>
      </c>
      <c r="Y1454">
        <v>164</v>
      </c>
      <c r="Z1454">
        <v>1</v>
      </c>
      <c r="AA1454">
        <v>164</v>
      </c>
      <c r="AB1454">
        <v>0.23529411764705799</v>
      </c>
      <c r="AC1454">
        <v>0.12745098039215599</v>
      </c>
      <c r="AD1454">
        <v>34</v>
      </c>
      <c r="AG1454" s="3">
        <v>44716</v>
      </c>
      <c r="AH1454">
        <v>0</v>
      </c>
    </row>
    <row r="1455" spans="1:34" x14ac:dyDescent="0.25">
      <c r="A1455" t="s">
        <v>17</v>
      </c>
      <c r="B1455" t="s">
        <v>9</v>
      </c>
      <c r="C1455" t="s">
        <v>485</v>
      </c>
      <c r="D1455" t="s">
        <v>50</v>
      </c>
      <c r="E1455">
        <v>689225</v>
      </c>
      <c r="G1455">
        <v>1.02</v>
      </c>
      <c r="I1455" t="s">
        <v>513</v>
      </c>
      <c r="J1455" t="s">
        <v>50</v>
      </c>
      <c r="K1455">
        <v>592450</v>
      </c>
      <c r="L1455">
        <v>2.35</v>
      </c>
      <c r="M1455">
        <v>106.82</v>
      </c>
      <c r="N1455">
        <v>214</v>
      </c>
      <c r="O1455">
        <f t="shared" si="6"/>
        <v>136.00000000000071</v>
      </c>
      <c r="P1455">
        <v>0.14705882352941099</v>
      </c>
      <c r="Q1455">
        <v>20</v>
      </c>
      <c r="R1455">
        <v>106.82</v>
      </c>
      <c r="S1455">
        <v>144</v>
      </c>
      <c r="T1455">
        <f t="shared" si="7"/>
        <v>91.514018691589257</v>
      </c>
      <c r="U1455" s="5">
        <f t="shared" si="8"/>
        <v>0.16390931372548936</v>
      </c>
      <c r="V1455">
        <v>15</v>
      </c>
      <c r="W1455">
        <v>0.37113402061855599</v>
      </c>
      <c r="X1455">
        <v>0.268041237113402</v>
      </c>
      <c r="Y1455">
        <v>156</v>
      </c>
      <c r="Z1455">
        <v>10</v>
      </c>
      <c r="AA1455">
        <v>15.6</v>
      </c>
      <c r="AB1455">
        <v>0.36666666666666597</v>
      </c>
      <c r="AC1455">
        <v>0.19166666666666601</v>
      </c>
      <c r="AD1455">
        <v>67</v>
      </c>
      <c r="AE1455">
        <v>3</v>
      </c>
      <c r="AF1455">
        <v>22.3333333333333</v>
      </c>
      <c r="AG1455" s="3">
        <v>44716</v>
      </c>
      <c r="AH1455">
        <v>1</v>
      </c>
    </row>
    <row r="1456" spans="1:34" hidden="1" x14ac:dyDescent="0.25">
      <c r="A1456" t="s">
        <v>17</v>
      </c>
      <c r="B1456" t="s">
        <v>9</v>
      </c>
      <c r="C1456" t="s">
        <v>485</v>
      </c>
      <c r="D1456" t="s">
        <v>50</v>
      </c>
      <c r="E1456">
        <v>689225</v>
      </c>
      <c r="G1456">
        <v>1.02</v>
      </c>
      <c r="I1456" t="s">
        <v>534</v>
      </c>
      <c r="J1456" t="s">
        <v>50</v>
      </c>
      <c r="K1456">
        <v>650402</v>
      </c>
      <c r="M1456">
        <v>102.54</v>
      </c>
      <c r="N1456">
        <v>169</v>
      </c>
      <c r="O1456">
        <f t="shared" si="6"/>
        <v>130.00000000000003</v>
      </c>
      <c r="P1456">
        <v>7.69230769230769E-2</v>
      </c>
      <c r="Q1456">
        <v>10</v>
      </c>
      <c r="R1456">
        <v>102.54</v>
      </c>
      <c r="S1456">
        <v>113</v>
      </c>
      <c r="T1456">
        <f t="shared" si="7"/>
        <v>86.923076923076934</v>
      </c>
      <c r="U1456" s="5">
        <f t="shared" si="8"/>
        <v>4.601769911504424E-2</v>
      </c>
      <c r="V1456">
        <v>4</v>
      </c>
      <c r="W1456">
        <v>0.28048780487804797</v>
      </c>
      <c r="X1456">
        <v>0.15853658536585299</v>
      </c>
      <c r="Y1456">
        <v>156</v>
      </c>
      <c r="Z1456">
        <v>10</v>
      </c>
      <c r="AA1456">
        <v>15.6</v>
      </c>
      <c r="AB1456">
        <v>0.36666666666666597</v>
      </c>
      <c r="AC1456">
        <v>0.19166666666666601</v>
      </c>
      <c r="AD1456">
        <v>67</v>
      </c>
      <c r="AE1456">
        <v>3</v>
      </c>
      <c r="AF1456">
        <v>22.3333333333333</v>
      </c>
      <c r="AG1456" s="3">
        <v>44716</v>
      </c>
      <c r="AH1456">
        <v>0</v>
      </c>
    </row>
    <row r="1457" spans="1:34" hidden="1" x14ac:dyDescent="0.25">
      <c r="A1457" t="s">
        <v>19</v>
      </c>
      <c r="B1457" t="s">
        <v>11</v>
      </c>
      <c r="C1457" t="s">
        <v>454</v>
      </c>
      <c r="D1457" t="s">
        <v>50</v>
      </c>
      <c r="E1457">
        <v>547179</v>
      </c>
      <c r="G1457">
        <v>1.22</v>
      </c>
      <c r="I1457" t="s">
        <v>545</v>
      </c>
      <c r="J1457" t="s">
        <v>50</v>
      </c>
      <c r="K1457">
        <v>592663</v>
      </c>
      <c r="M1457">
        <v>102.64</v>
      </c>
      <c r="N1457">
        <v>182</v>
      </c>
      <c r="O1457">
        <f t="shared" si="6"/>
        <v>121.00000000000031</v>
      </c>
      <c r="P1457">
        <v>2.4793388429752001E-2</v>
      </c>
      <c r="Q1457">
        <v>3</v>
      </c>
      <c r="R1457">
        <v>102.64</v>
      </c>
      <c r="S1457">
        <v>119</v>
      </c>
      <c r="T1457">
        <f t="shared" si="7"/>
        <v>79.115384615384826</v>
      </c>
      <c r="U1457" s="5">
        <f t="shared" si="8"/>
        <v>2.5279533300923609E-2</v>
      </c>
      <c r="V1457">
        <v>2</v>
      </c>
      <c r="W1457">
        <v>0.25609756097560898</v>
      </c>
      <c r="X1457">
        <v>8.5365853658536495E-2</v>
      </c>
      <c r="Y1457">
        <v>186</v>
      </c>
      <c r="Z1457">
        <v>4</v>
      </c>
      <c r="AA1457">
        <v>46.5</v>
      </c>
      <c r="AB1457">
        <v>0.231884057971014</v>
      </c>
      <c r="AC1457">
        <v>0.115942028985507</v>
      </c>
      <c r="AD1457">
        <v>80</v>
      </c>
      <c r="AE1457">
        <v>4</v>
      </c>
      <c r="AF1457">
        <v>20</v>
      </c>
      <c r="AG1457" s="3">
        <v>44716</v>
      </c>
      <c r="AH1457">
        <v>0</v>
      </c>
    </row>
    <row r="1458" spans="1:34" hidden="1" x14ac:dyDescent="0.25">
      <c r="A1458" t="s">
        <v>19</v>
      </c>
      <c r="B1458" t="s">
        <v>11</v>
      </c>
      <c r="C1458" t="s">
        <v>454</v>
      </c>
      <c r="D1458" t="s">
        <v>50</v>
      </c>
      <c r="E1458">
        <v>547179</v>
      </c>
      <c r="G1458">
        <v>1.22</v>
      </c>
      <c r="I1458" t="s">
        <v>503</v>
      </c>
      <c r="J1458" t="s">
        <v>50</v>
      </c>
      <c r="K1458">
        <v>664761</v>
      </c>
      <c r="M1458">
        <v>103</v>
      </c>
      <c r="N1458">
        <v>192</v>
      </c>
      <c r="O1458">
        <f t="shared" si="6"/>
        <v>136.0000000000004</v>
      </c>
      <c r="P1458">
        <v>2.20588235294117E-2</v>
      </c>
      <c r="Q1458">
        <v>3</v>
      </c>
      <c r="R1458">
        <v>103</v>
      </c>
      <c r="S1458">
        <v>134</v>
      </c>
      <c r="T1458">
        <f t="shared" si="7"/>
        <v>94.916666666666941</v>
      </c>
      <c r="U1458" s="5">
        <f t="shared" si="8"/>
        <v>2.1071115013169387E-2</v>
      </c>
      <c r="V1458">
        <v>2</v>
      </c>
      <c r="W1458">
        <v>0.1875</v>
      </c>
      <c r="X1458">
        <v>7.2916666666666602E-2</v>
      </c>
      <c r="Y1458">
        <v>186</v>
      </c>
      <c r="Z1458">
        <v>4</v>
      </c>
      <c r="AA1458">
        <v>46.5</v>
      </c>
      <c r="AB1458">
        <v>0.231884057971014</v>
      </c>
      <c r="AC1458">
        <v>0.115942028985507</v>
      </c>
      <c r="AD1458">
        <v>80</v>
      </c>
      <c r="AE1458">
        <v>4</v>
      </c>
      <c r="AF1458">
        <v>20</v>
      </c>
      <c r="AG1458" s="3">
        <v>44716</v>
      </c>
      <c r="AH1458">
        <v>0</v>
      </c>
    </row>
    <row r="1459" spans="1:34" hidden="1" x14ac:dyDescent="0.25">
      <c r="A1459" t="s">
        <v>25</v>
      </c>
      <c r="B1459" t="s">
        <v>5</v>
      </c>
      <c r="C1459" t="s">
        <v>486</v>
      </c>
      <c r="D1459" t="s">
        <v>50</v>
      </c>
      <c r="E1459">
        <v>656302</v>
      </c>
      <c r="G1459">
        <v>0.91</v>
      </c>
      <c r="I1459" t="s">
        <v>537</v>
      </c>
      <c r="J1459" t="s">
        <v>50</v>
      </c>
      <c r="K1459">
        <v>650490</v>
      </c>
      <c r="M1459">
        <v>103.94</v>
      </c>
      <c r="N1459">
        <v>174</v>
      </c>
      <c r="O1459">
        <f t="shared" si="6"/>
        <v>126.00000000000004</v>
      </c>
      <c r="P1459">
        <v>2.3809523809523801E-2</v>
      </c>
      <c r="Q1459">
        <v>3</v>
      </c>
      <c r="R1459">
        <v>103.94</v>
      </c>
      <c r="S1459">
        <v>124</v>
      </c>
      <c r="T1459">
        <f t="shared" si="7"/>
        <v>89.793103448275886</v>
      </c>
      <c r="U1459" s="5">
        <f t="shared" si="8"/>
        <v>1.1136712749615972E-2</v>
      </c>
      <c r="V1459">
        <v>1</v>
      </c>
      <c r="W1459">
        <v>0.16470588235294101</v>
      </c>
      <c r="X1459">
        <v>5.8823529411764698E-2</v>
      </c>
      <c r="Y1459">
        <v>226</v>
      </c>
      <c r="Z1459">
        <v>5</v>
      </c>
      <c r="AA1459">
        <v>45.2</v>
      </c>
      <c r="AB1459">
        <v>0.296875</v>
      </c>
      <c r="AC1459">
        <v>0.109375</v>
      </c>
      <c r="AD1459">
        <v>98</v>
      </c>
      <c r="AG1459" s="3">
        <v>44716</v>
      </c>
      <c r="AH1459">
        <v>0</v>
      </c>
    </row>
    <row r="1460" spans="1:34" hidden="1" x14ac:dyDescent="0.25">
      <c r="A1460" t="s">
        <v>25</v>
      </c>
      <c r="B1460" t="s">
        <v>5</v>
      </c>
      <c r="C1460" t="s">
        <v>486</v>
      </c>
      <c r="D1460" t="s">
        <v>50</v>
      </c>
      <c r="E1460">
        <v>656302</v>
      </c>
      <c r="G1460">
        <v>0.91</v>
      </c>
      <c r="I1460" t="s">
        <v>498</v>
      </c>
      <c r="J1460" t="s">
        <v>50</v>
      </c>
      <c r="K1460">
        <v>668227</v>
      </c>
      <c r="M1460">
        <v>104.06</v>
      </c>
      <c r="N1460">
        <v>206</v>
      </c>
      <c r="O1460">
        <f t="shared" si="6"/>
        <v>144.00000000000023</v>
      </c>
      <c r="P1460">
        <v>4.1666666666666602E-2</v>
      </c>
      <c r="Q1460">
        <v>6</v>
      </c>
      <c r="R1460">
        <v>104.06</v>
      </c>
      <c r="S1460">
        <v>163</v>
      </c>
      <c r="T1460">
        <f t="shared" si="7"/>
        <v>113.94174757281571</v>
      </c>
      <c r="U1460" s="5">
        <f t="shared" si="8"/>
        <v>5.2658486707566378E-2</v>
      </c>
      <c r="V1460">
        <v>6</v>
      </c>
      <c r="W1460">
        <v>0.171171171171171</v>
      </c>
      <c r="X1460">
        <v>7.2072072072072002E-2</v>
      </c>
      <c r="Y1460">
        <v>226</v>
      </c>
      <c r="Z1460">
        <v>5</v>
      </c>
      <c r="AA1460">
        <v>45.2</v>
      </c>
      <c r="AB1460">
        <v>0.296875</v>
      </c>
      <c r="AC1460">
        <v>0.109375</v>
      </c>
      <c r="AD1460">
        <v>98</v>
      </c>
      <c r="AG1460" s="3">
        <v>44716</v>
      </c>
      <c r="AH1460">
        <v>0</v>
      </c>
    </row>
    <row r="1461" spans="1:34" x14ac:dyDescent="0.25">
      <c r="A1461" t="s">
        <v>26</v>
      </c>
      <c r="B1461" t="s">
        <v>22</v>
      </c>
      <c r="C1461" t="s">
        <v>481</v>
      </c>
      <c r="D1461" t="s">
        <v>63</v>
      </c>
      <c r="E1461">
        <v>594835</v>
      </c>
      <c r="G1461">
        <v>0.96</v>
      </c>
      <c r="I1461" t="s">
        <v>535</v>
      </c>
      <c r="J1461" t="s">
        <v>50</v>
      </c>
      <c r="K1461">
        <v>666969</v>
      </c>
      <c r="L1461">
        <v>3.7</v>
      </c>
      <c r="M1461">
        <v>102.18</v>
      </c>
      <c r="N1461">
        <v>206</v>
      </c>
      <c r="O1461">
        <f t="shared" si="6"/>
        <v>137.00000000000003</v>
      </c>
      <c r="P1461">
        <v>5.8394160583941597E-2</v>
      </c>
      <c r="Q1461">
        <v>8</v>
      </c>
      <c r="R1461">
        <v>102.18</v>
      </c>
      <c r="S1461">
        <v>65</v>
      </c>
      <c r="T1461">
        <f t="shared" si="7"/>
        <v>43.228155339805838</v>
      </c>
      <c r="U1461" s="5">
        <f t="shared" si="8"/>
        <v>6.9399213924761352E-2</v>
      </c>
      <c r="V1461">
        <v>3</v>
      </c>
      <c r="W1461">
        <v>0.26829268292682901</v>
      </c>
      <c r="X1461">
        <v>9.7560975609756101E-2</v>
      </c>
      <c r="Y1461">
        <v>221</v>
      </c>
      <c r="Z1461">
        <v>10</v>
      </c>
      <c r="AA1461">
        <v>22.1</v>
      </c>
      <c r="AB1461">
        <v>0.28735632183908</v>
      </c>
      <c r="AC1461">
        <v>0.14942528735632099</v>
      </c>
      <c r="AD1461">
        <v>44</v>
      </c>
      <c r="AE1461">
        <v>3</v>
      </c>
      <c r="AF1461">
        <v>14.6666666666666</v>
      </c>
      <c r="AG1461" s="3">
        <v>44716</v>
      </c>
      <c r="AH1461">
        <v>1</v>
      </c>
    </row>
    <row r="1462" spans="1:34" hidden="1" x14ac:dyDescent="0.25">
      <c r="A1462" t="s">
        <v>8</v>
      </c>
      <c r="B1462" t="s">
        <v>1</v>
      </c>
      <c r="C1462" t="s">
        <v>457</v>
      </c>
      <c r="D1462" t="s">
        <v>63</v>
      </c>
      <c r="E1462">
        <v>607536</v>
      </c>
      <c r="G1462">
        <v>1.21</v>
      </c>
      <c r="I1462" t="s">
        <v>546</v>
      </c>
      <c r="J1462" t="s">
        <v>50</v>
      </c>
      <c r="K1462">
        <v>621020</v>
      </c>
      <c r="M1462">
        <v>102.08</v>
      </c>
      <c r="N1462">
        <v>210</v>
      </c>
      <c r="O1462">
        <f t="shared" si="6"/>
        <v>130.00000000000014</v>
      </c>
      <c r="P1462">
        <v>4.6153846153846101E-2</v>
      </c>
      <c r="Q1462">
        <v>6</v>
      </c>
      <c r="R1462">
        <v>102.08</v>
      </c>
      <c r="S1462">
        <v>54</v>
      </c>
      <c r="T1462">
        <f t="shared" si="7"/>
        <v>33.428571428571466</v>
      </c>
      <c r="U1462" s="5">
        <f t="shared" si="8"/>
        <v>5.9829059829059762E-2</v>
      </c>
      <c r="V1462">
        <v>2</v>
      </c>
      <c r="W1462">
        <v>0.25</v>
      </c>
      <c r="X1462">
        <v>0.15625</v>
      </c>
      <c r="Y1462">
        <v>240</v>
      </c>
      <c r="Z1462">
        <v>5</v>
      </c>
      <c r="AA1462">
        <v>48</v>
      </c>
      <c r="AB1462">
        <v>0.235632183908045</v>
      </c>
      <c r="AC1462">
        <v>0.13793103448275801</v>
      </c>
      <c r="AD1462">
        <v>64</v>
      </c>
      <c r="AE1462">
        <v>3</v>
      </c>
      <c r="AF1462">
        <v>21.3333333333333</v>
      </c>
      <c r="AG1462" s="3">
        <v>44716</v>
      </c>
      <c r="AH1462">
        <v>0</v>
      </c>
    </row>
    <row r="1463" spans="1:34" x14ac:dyDescent="0.25">
      <c r="A1463" t="s">
        <v>8</v>
      </c>
      <c r="B1463" t="s">
        <v>1</v>
      </c>
      <c r="C1463" t="s">
        <v>457</v>
      </c>
      <c r="D1463" t="s">
        <v>63</v>
      </c>
      <c r="E1463">
        <v>607536</v>
      </c>
      <c r="G1463">
        <v>1.21</v>
      </c>
      <c r="I1463" t="s">
        <v>497</v>
      </c>
      <c r="J1463" t="s">
        <v>50</v>
      </c>
      <c r="K1463">
        <v>663586</v>
      </c>
      <c r="L1463">
        <v>3.85</v>
      </c>
      <c r="M1463">
        <v>106.96</v>
      </c>
      <c r="N1463">
        <v>227</v>
      </c>
      <c r="O1463">
        <f t="shared" si="6"/>
        <v>143.00000000000003</v>
      </c>
      <c r="P1463">
        <v>9.0909090909090898E-2</v>
      </c>
      <c r="Q1463">
        <v>13</v>
      </c>
      <c r="R1463">
        <v>106.96</v>
      </c>
      <c r="S1463">
        <v>68</v>
      </c>
      <c r="T1463">
        <f t="shared" si="7"/>
        <v>42.837004405286351</v>
      </c>
      <c r="U1463" s="5">
        <f t="shared" si="8"/>
        <v>9.3377211024269838E-2</v>
      </c>
      <c r="V1463">
        <v>4</v>
      </c>
      <c r="W1463">
        <v>0.24324324324324301</v>
      </c>
      <c r="X1463">
        <v>0.135135135135135</v>
      </c>
      <c r="Y1463">
        <v>240</v>
      </c>
      <c r="Z1463">
        <v>5</v>
      </c>
      <c r="AA1463">
        <v>48</v>
      </c>
      <c r="AB1463">
        <v>0.235632183908045</v>
      </c>
      <c r="AC1463">
        <v>0.13793103448275801</v>
      </c>
      <c r="AD1463">
        <v>64</v>
      </c>
      <c r="AE1463">
        <v>3</v>
      </c>
      <c r="AF1463">
        <v>21.3333333333333</v>
      </c>
      <c r="AG1463" s="3">
        <v>44716</v>
      </c>
      <c r="AH1463">
        <v>1</v>
      </c>
    </row>
    <row r="1464" spans="1:34" x14ac:dyDescent="0.25">
      <c r="A1464" t="s">
        <v>8</v>
      </c>
      <c r="B1464" t="s">
        <v>1</v>
      </c>
      <c r="C1464" t="s">
        <v>457</v>
      </c>
      <c r="D1464" t="s">
        <v>63</v>
      </c>
      <c r="E1464">
        <v>607536</v>
      </c>
      <c r="G1464">
        <v>1.21</v>
      </c>
      <c r="I1464" t="s">
        <v>547</v>
      </c>
      <c r="J1464" t="s">
        <v>50</v>
      </c>
      <c r="K1464">
        <v>594807</v>
      </c>
      <c r="L1464">
        <v>3.5</v>
      </c>
      <c r="M1464">
        <v>101.539999999999</v>
      </c>
      <c r="N1464">
        <v>194</v>
      </c>
      <c r="O1464">
        <f t="shared" si="6"/>
        <v>117.00000000000065</v>
      </c>
      <c r="P1464">
        <v>1.7094017094016999E-2</v>
      </c>
      <c r="Q1464">
        <v>2</v>
      </c>
      <c r="R1464">
        <v>101.539999999999</v>
      </c>
      <c r="S1464">
        <v>44</v>
      </c>
      <c r="T1464">
        <f t="shared" si="7"/>
        <v>26.536082474226955</v>
      </c>
      <c r="U1464" s="5">
        <f t="shared" si="8"/>
        <v>3.7684537684537472E-2</v>
      </c>
      <c r="V1464">
        <v>1</v>
      </c>
      <c r="W1464">
        <v>0.48148148148148101</v>
      </c>
      <c r="X1464">
        <v>0.22222222222222199</v>
      </c>
      <c r="Y1464">
        <v>240</v>
      </c>
      <c r="Z1464">
        <v>5</v>
      </c>
      <c r="AA1464">
        <v>48</v>
      </c>
      <c r="AB1464">
        <v>0.235632183908045</v>
      </c>
      <c r="AC1464">
        <v>0.13793103448275801</v>
      </c>
      <c r="AD1464">
        <v>64</v>
      </c>
      <c r="AE1464">
        <v>3</v>
      </c>
      <c r="AF1464">
        <v>21.3333333333333</v>
      </c>
      <c r="AG1464" s="3">
        <v>44716</v>
      </c>
      <c r="AH1464">
        <v>1</v>
      </c>
    </row>
    <row r="1465" spans="1:34" hidden="1" x14ac:dyDescent="0.25">
      <c r="A1465" t="s">
        <v>25</v>
      </c>
      <c r="B1465" t="s">
        <v>5</v>
      </c>
      <c r="C1465" t="s">
        <v>487</v>
      </c>
      <c r="D1465" t="s">
        <v>50</v>
      </c>
      <c r="E1465">
        <v>656876</v>
      </c>
      <c r="G1465">
        <v>0.91</v>
      </c>
      <c r="I1465" t="s">
        <v>539</v>
      </c>
      <c r="J1465" t="s">
        <v>50</v>
      </c>
      <c r="K1465">
        <v>547989</v>
      </c>
      <c r="M1465">
        <v>104.4</v>
      </c>
      <c r="N1465">
        <v>207</v>
      </c>
      <c r="O1465">
        <f t="shared" si="6"/>
        <v>146.00000000000017</v>
      </c>
      <c r="P1465">
        <v>4.7945205479451997E-2</v>
      </c>
      <c r="Q1465">
        <v>7</v>
      </c>
      <c r="R1465">
        <v>104.4</v>
      </c>
      <c r="S1465">
        <v>170</v>
      </c>
      <c r="T1465">
        <f t="shared" si="7"/>
        <v>119.90338164251222</v>
      </c>
      <c r="U1465" s="5">
        <f t="shared" si="8"/>
        <v>3.3360193392425422E-2</v>
      </c>
      <c r="V1465">
        <v>4</v>
      </c>
      <c r="W1465">
        <v>0.3</v>
      </c>
      <c r="X1465">
        <v>0.141666666666666</v>
      </c>
      <c r="Y1465">
        <v>188</v>
      </c>
      <c r="Z1465">
        <v>5</v>
      </c>
      <c r="AA1465">
        <v>37.6</v>
      </c>
      <c r="AB1465">
        <v>0.213740458015267</v>
      </c>
      <c r="AC1465">
        <v>0.13740458015267101</v>
      </c>
      <c r="AD1465">
        <v>80</v>
      </c>
      <c r="AE1465">
        <v>1</v>
      </c>
      <c r="AF1465">
        <v>80</v>
      </c>
      <c r="AG1465" s="3">
        <v>44716</v>
      </c>
      <c r="AH1465">
        <v>0</v>
      </c>
    </row>
    <row r="1466" spans="1:34" hidden="1" x14ac:dyDescent="0.25">
      <c r="A1466" t="s">
        <v>17</v>
      </c>
      <c r="B1466" t="s">
        <v>9</v>
      </c>
      <c r="C1466" t="s">
        <v>488</v>
      </c>
      <c r="D1466" t="s">
        <v>50</v>
      </c>
      <c r="E1466">
        <v>622663</v>
      </c>
      <c r="G1466">
        <v>1.02</v>
      </c>
      <c r="I1466" t="s">
        <v>533</v>
      </c>
      <c r="J1466" t="s">
        <v>50</v>
      </c>
      <c r="K1466">
        <v>570731</v>
      </c>
      <c r="M1466">
        <v>100.92</v>
      </c>
      <c r="N1466">
        <v>203</v>
      </c>
      <c r="O1466">
        <f t="shared" si="6"/>
        <v>154.00000000000031</v>
      </c>
      <c r="P1466">
        <v>3.2467532467532402E-2</v>
      </c>
      <c r="Q1466">
        <v>5</v>
      </c>
      <c r="R1466">
        <v>100.92</v>
      </c>
      <c r="S1466">
        <v>158</v>
      </c>
      <c r="T1466">
        <f t="shared" si="7"/>
        <v>119.86206896551748</v>
      </c>
      <c r="U1466" s="5">
        <f t="shared" si="8"/>
        <v>4.171461449942454E-2</v>
      </c>
      <c r="V1466">
        <v>5</v>
      </c>
      <c r="W1466">
        <v>0.141666666666666</v>
      </c>
      <c r="X1466">
        <v>0.108333333333333</v>
      </c>
      <c r="Y1466">
        <v>199</v>
      </c>
      <c r="Z1466">
        <v>7</v>
      </c>
      <c r="AA1466">
        <v>28.428571428571399</v>
      </c>
      <c r="AB1466">
        <v>0.28244274809160302</v>
      </c>
      <c r="AC1466">
        <v>0.15267175572519001</v>
      </c>
      <c r="AD1466">
        <v>86</v>
      </c>
      <c r="AE1466">
        <v>5</v>
      </c>
      <c r="AF1466">
        <v>17.2</v>
      </c>
      <c r="AG1466" s="3">
        <v>44716</v>
      </c>
      <c r="AH1466">
        <v>0</v>
      </c>
    </row>
    <row r="1467" spans="1:34" hidden="1" x14ac:dyDescent="0.25">
      <c r="A1467" t="s">
        <v>19</v>
      </c>
      <c r="B1467" t="s">
        <v>11</v>
      </c>
      <c r="C1467" t="s">
        <v>460</v>
      </c>
      <c r="D1467" t="s">
        <v>50</v>
      </c>
      <c r="E1467">
        <v>554430</v>
      </c>
      <c r="G1467">
        <v>1.22</v>
      </c>
      <c r="I1467" t="s">
        <v>511</v>
      </c>
      <c r="J1467" t="s">
        <v>50</v>
      </c>
      <c r="K1467">
        <v>545361</v>
      </c>
      <c r="M1467">
        <v>106.039999999999</v>
      </c>
      <c r="N1467">
        <v>197</v>
      </c>
      <c r="O1467">
        <f t="shared" si="6"/>
        <v>119.00000000000065</v>
      </c>
      <c r="P1467">
        <v>0.109243697478991</v>
      </c>
      <c r="Q1467">
        <v>13</v>
      </c>
      <c r="R1467">
        <v>106.039999999999</v>
      </c>
      <c r="S1467">
        <v>141</v>
      </c>
      <c r="T1467">
        <f t="shared" si="7"/>
        <v>85.17258883248779</v>
      </c>
      <c r="U1467" s="5">
        <f t="shared" si="8"/>
        <v>0.11740866559389647</v>
      </c>
      <c r="V1467">
        <v>10</v>
      </c>
      <c r="W1467">
        <v>0.47674418604651098</v>
      </c>
      <c r="X1467">
        <v>0.27906976744186002</v>
      </c>
      <c r="Y1467">
        <v>209</v>
      </c>
      <c r="Z1467">
        <v>2</v>
      </c>
      <c r="AA1467">
        <v>104.5</v>
      </c>
      <c r="AB1467">
        <v>0.26470588235294101</v>
      </c>
      <c r="AC1467">
        <v>0.10294117647058799</v>
      </c>
      <c r="AD1467">
        <v>100</v>
      </c>
      <c r="AE1467">
        <v>2</v>
      </c>
      <c r="AF1467">
        <v>50</v>
      </c>
      <c r="AG1467" s="3">
        <v>44716</v>
      </c>
      <c r="AH1467">
        <v>0</v>
      </c>
    </row>
    <row r="1468" spans="1:34" hidden="1" x14ac:dyDescent="0.25">
      <c r="A1468" t="s">
        <v>27</v>
      </c>
      <c r="B1468" t="s">
        <v>15</v>
      </c>
      <c r="C1468" t="s">
        <v>456</v>
      </c>
      <c r="D1468" t="s">
        <v>50</v>
      </c>
      <c r="E1468">
        <v>621244</v>
      </c>
      <c r="G1468">
        <v>1.1000000000000001</v>
      </c>
      <c r="I1468" t="s">
        <v>548</v>
      </c>
      <c r="J1468" t="s">
        <v>50</v>
      </c>
      <c r="K1468">
        <v>621439</v>
      </c>
      <c r="M1468">
        <v>105.6</v>
      </c>
      <c r="N1468">
        <v>161</v>
      </c>
      <c r="O1468">
        <f t="shared" si="6"/>
        <v>104.00000000000034</v>
      </c>
      <c r="P1468">
        <v>0.115384615384615</v>
      </c>
      <c r="Q1468">
        <v>12</v>
      </c>
      <c r="R1468">
        <v>105.6</v>
      </c>
      <c r="S1468">
        <v>116</v>
      </c>
      <c r="T1468">
        <f t="shared" si="7"/>
        <v>74.931677018633792</v>
      </c>
      <c r="U1468" s="5">
        <f t="shared" si="8"/>
        <v>9.3418435013262288E-2</v>
      </c>
      <c r="V1468">
        <v>7</v>
      </c>
      <c r="W1468">
        <v>0.43589743589743501</v>
      </c>
      <c r="X1468">
        <v>0.256410256410256</v>
      </c>
      <c r="Y1468">
        <v>220</v>
      </c>
      <c r="Z1468">
        <v>9</v>
      </c>
      <c r="AA1468">
        <v>24.4444444444444</v>
      </c>
      <c r="AB1468">
        <v>0.28994082840236601</v>
      </c>
      <c r="AC1468">
        <v>0.15976331360946699</v>
      </c>
      <c r="AD1468">
        <v>100</v>
      </c>
      <c r="AE1468">
        <v>6</v>
      </c>
      <c r="AF1468">
        <v>16.6666666666666</v>
      </c>
      <c r="AG1468" s="3">
        <v>44716</v>
      </c>
      <c r="AH1468">
        <v>0</v>
      </c>
    </row>
    <row r="1469" spans="1:34" hidden="1" x14ac:dyDescent="0.25">
      <c r="A1469" t="s">
        <v>26</v>
      </c>
      <c r="B1469" t="s">
        <v>22</v>
      </c>
      <c r="C1469" t="s">
        <v>489</v>
      </c>
      <c r="D1469" t="s">
        <v>50</v>
      </c>
      <c r="E1469">
        <v>657248</v>
      </c>
      <c r="G1469">
        <v>0.96</v>
      </c>
      <c r="I1469" t="s">
        <v>500</v>
      </c>
      <c r="J1469" t="s">
        <v>50</v>
      </c>
      <c r="K1469">
        <v>664034</v>
      </c>
      <c r="M1469">
        <v>103.3</v>
      </c>
      <c r="N1469">
        <v>232</v>
      </c>
      <c r="O1469">
        <f t="shared" si="6"/>
        <v>179.00000000000023</v>
      </c>
      <c r="P1469">
        <v>3.91061452513966E-2</v>
      </c>
      <c r="Q1469">
        <v>7</v>
      </c>
      <c r="R1469">
        <v>103.3</v>
      </c>
      <c r="S1469">
        <v>178</v>
      </c>
      <c r="T1469">
        <f t="shared" si="7"/>
        <v>137.33620689655191</v>
      </c>
      <c r="U1469" s="5">
        <f t="shared" si="8"/>
        <v>3.6407005209967938E-2</v>
      </c>
      <c r="V1469">
        <v>5</v>
      </c>
      <c r="W1469">
        <v>0.18115942028985499</v>
      </c>
      <c r="X1469">
        <v>6.5217391304347797E-2</v>
      </c>
      <c r="Y1469">
        <v>152</v>
      </c>
      <c r="Z1469">
        <v>4</v>
      </c>
      <c r="AA1469">
        <v>38</v>
      </c>
      <c r="AB1469">
        <v>0.20588235294117599</v>
      </c>
      <c r="AC1469">
        <v>0.12745098039215599</v>
      </c>
      <c r="AD1469">
        <v>72</v>
      </c>
      <c r="AE1469">
        <v>1</v>
      </c>
      <c r="AF1469">
        <v>72</v>
      </c>
      <c r="AG1469" s="3">
        <v>44716</v>
      </c>
      <c r="AH1469">
        <v>0</v>
      </c>
    </row>
    <row r="1470" spans="1:34" hidden="1" x14ac:dyDescent="0.25">
      <c r="A1470" t="s">
        <v>26</v>
      </c>
      <c r="B1470" t="s">
        <v>22</v>
      </c>
      <c r="C1470" t="s">
        <v>489</v>
      </c>
      <c r="D1470" t="s">
        <v>50</v>
      </c>
      <c r="E1470">
        <v>657248</v>
      </c>
      <c r="G1470">
        <v>0.96</v>
      </c>
      <c r="I1470" t="s">
        <v>501</v>
      </c>
      <c r="J1470" t="s">
        <v>50</v>
      </c>
      <c r="K1470">
        <v>677594</v>
      </c>
      <c r="M1470">
        <v>103.9</v>
      </c>
      <c r="N1470">
        <v>208</v>
      </c>
      <c r="O1470">
        <f t="shared" si="6"/>
        <v>132.00000000000017</v>
      </c>
      <c r="P1470">
        <v>4.54545454545454E-2</v>
      </c>
      <c r="Q1470">
        <v>6</v>
      </c>
      <c r="R1470">
        <v>103.9</v>
      </c>
      <c r="S1470">
        <v>156</v>
      </c>
      <c r="T1470">
        <f t="shared" si="7"/>
        <v>99.000000000000128</v>
      </c>
      <c r="U1470" s="5">
        <f t="shared" si="8"/>
        <v>4.0404040404040352E-2</v>
      </c>
      <c r="V1470">
        <v>4</v>
      </c>
      <c r="W1470">
        <v>0.17647058823529399</v>
      </c>
      <c r="X1470">
        <v>0.11764705882352899</v>
      </c>
      <c r="Y1470">
        <v>152</v>
      </c>
      <c r="Z1470">
        <v>4</v>
      </c>
      <c r="AA1470">
        <v>38</v>
      </c>
      <c r="AB1470">
        <v>0.20588235294117599</v>
      </c>
      <c r="AC1470">
        <v>0.12745098039215599</v>
      </c>
      <c r="AD1470">
        <v>72</v>
      </c>
      <c r="AE1470">
        <v>1</v>
      </c>
      <c r="AF1470">
        <v>72</v>
      </c>
      <c r="AG1470" s="3">
        <v>44716</v>
      </c>
      <c r="AH1470">
        <v>0</v>
      </c>
    </row>
    <row r="1471" spans="1:34" hidden="1" x14ac:dyDescent="0.25">
      <c r="A1471" t="s">
        <v>26</v>
      </c>
      <c r="B1471" t="s">
        <v>22</v>
      </c>
      <c r="C1471" t="s">
        <v>489</v>
      </c>
      <c r="D1471" t="s">
        <v>50</v>
      </c>
      <c r="E1471">
        <v>657248</v>
      </c>
      <c r="G1471">
        <v>0.96</v>
      </c>
      <c r="I1471" t="s">
        <v>502</v>
      </c>
      <c r="J1471" t="s">
        <v>50</v>
      </c>
      <c r="K1471">
        <v>553993</v>
      </c>
      <c r="M1471">
        <v>103.4</v>
      </c>
      <c r="N1471">
        <v>212</v>
      </c>
      <c r="O1471">
        <f t="shared" si="6"/>
        <v>120.00000000000004</v>
      </c>
      <c r="P1471">
        <v>8.3333333333333301E-2</v>
      </c>
      <c r="Q1471">
        <v>10</v>
      </c>
      <c r="R1471">
        <v>103.4</v>
      </c>
      <c r="S1471">
        <v>160</v>
      </c>
      <c r="T1471">
        <f t="shared" si="7"/>
        <v>90.566037735849093</v>
      </c>
      <c r="U1471" s="5">
        <f t="shared" si="8"/>
        <v>9.9374999999999963E-2</v>
      </c>
      <c r="V1471">
        <v>9</v>
      </c>
      <c r="W1471">
        <v>0.39583333333333298</v>
      </c>
      <c r="X1471">
        <v>0.27083333333333298</v>
      </c>
      <c r="Y1471">
        <v>152</v>
      </c>
      <c r="Z1471">
        <v>4</v>
      </c>
      <c r="AA1471">
        <v>38</v>
      </c>
      <c r="AB1471">
        <v>0.20588235294117599</v>
      </c>
      <c r="AC1471">
        <v>0.12745098039215599</v>
      </c>
      <c r="AD1471">
        <v>72</v>
      </c>
      <c r="AE1471">
        <v>1</v>
      </c>
      <c r="AF1471">
        <v>72</v>
      </c>
      <c r="AG1471" s="3">
        <v>44716</v>
      </c>
      <c r="AH1471">
        <v>0</v>
      </c>
    </row>
    <row r="1472" spans="1:34" hidden="1" x14ac:dyDescent="0.25">
      <c r="A1472" t="s">
        <v>6</v>
      </c>
      <c r="B1472" t="s">
        <v>28</v>
      </c>
      <c r="C1472" t="s">
        <v>482</v>
      </c>
      <c r="D1472" t="s">
        <v>50</v>
      </c>
      <c r="E1472">
        <v>641816</v>
      </c>
      <c r="G1472">
        <v>1.3</v>
      </c>
      <c r="I1472" t="s">
        <v>499</v>
      </c>
      <c r="J1472" t="s">
        <v>50</v>
      </c>
      <c r="K1472">
        <v>443558</v>
      </c>
      <c r="M1472">
        <v>101.98</v>
      </c>
      <c r="N1472">
        <v>204</v>
      </c>
      <c r="O1472">
        <f t="shared" si="6"/>
        <v>140.00000000000006</v>
      </c>
      <c r="P1472">
        <v>3.5714285714285698E-2</v>
      </c>
      <c r="Q1472">
        <v>5</v>
      </c>
      <c r="R1472">
        <v>101.98</v>
      </c>
      <c r="S1472">
        <v>136</v>
      </c>
      <c r="T1472">
        <f t="shared" si="7"/>
        <v>93.333333333333371</v>
      </c>
      <c r="U1472" s="5">
        <f t="shared" si="8"/>
        <v>4.2857142857142837E-2</v>
      </c>
      <c r="V1472">
        <v>4</v>
      </c>
      <c r="W1472">
        <v>0.18279569892473099</v>
      </c>
      <c r="X1472">
        <v>9.6774193548387094E-2</v>
      </c>
      <c r="Y1472">
        <v>236</v>
      </c>
      <c r="Z1472">
        <v>5</v>
      </c>
      <c r="AA1472">
        <v>47.2</v>
      </c>
      <c r="AB1472">
        <v>0.33774834437085999</v>
      </c>
      <c r="AC1472">
        <v>0.158940397350993</v>
      </c>
      <c r="AD1472">
        <v>123</v>
      </c>
      <c r="AE1472">
        <v>2</v>
      </c>
      <c r="AF1472">
        <v>61.5</v>
      </c>
      <c r="AG1472" s="3">
        <v>44716</v>
      </c>
      <c r="AH1472">
        <v>0</v>
      </c>
    </row>
  </sheetData>
  <autoFilter ref="A1:AI1472" xr:uid="{84FB1D93-54FF-4249-B4B1-973495B87356}">
    <filterColumn colId="32">
      <filters>
        <dateGroupItem year="2022" month="6" day="4" dateTimeGrouping="day"/>
      </filters>
    </filterColumn>
    <filterColumn colId="33">
      <filters>
        <filter val="1"/>
        <filter val="2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C25E6-E37E-4CAB-A657-AAFCCE1E2015}">
  <dimension ref="A1:AJ122"/>
  <sheetViews>
    <sheetView topLeftCell="A88" workbookViewId="0">
      <selection activeCell="Q69" sqref="Q61:Q69"/>
    </sheetView>
  </sheetViews>
  <sheetFormatPr defaultRowHeight="15" x14ac:dyDescent="0.25"/>
  <cols>
    <col min="1" max="1" width="9.7109375" bestFit="1" customWidth="1"/>
    <col min="2" max="2" width="4" style="6" bestFit="1" customWidth="1"/>
    <col min="3" max="3" width="4.140625" style="6" bestFit="1" customWidth="1"/>
    <col min="4" max="4" width="13.5703125" hidden="1" customWidth="1"/>
    <col min="5" max="6" width="7.7109375" hidden="1" customWidth="1"/>
    <col min="7" max="7" width="8.7109375" hidden="1" customWidth="1"/>
    <col min="8" max="8" width="8" style="4" hidden="1" customWidth="1"/>
    <col min="9" max="9" width="13.5703125" hidden="1" customWidth="1"/>
    <col min="10" max="11" width="7.7109375" hidden="1" customWidth="1"/>
    <col min="12" max="12" width="8.7109375" hidden="1" customWidth="1"/>
    <col min="13" max="13" width="8" style="4" hidden="1" customWidth="1"/>
    <col min="14" max="14" width="13.5703125" bestFit="1" customWidth="1"/>
    <col min="15" max="16" width="7.7109375" bestFit="1" customWidth="1"/>
    <col min="17" max="18" width="8" bestFit="1" customWidth="1"/>
    <col min="19" max="19" width="13.5703125" hidden="1" customWidth="1"/>
    <col min="20" max="21" width="7.7109375" hidden="1" customWidth="1"/>
    <col min="22" max="23" width="8" hidden="1" customWidth="1"/>
    <col min="24" max="24" width="0" hidden="1" customWidth="1"/>
    <col min="25" max="25" width="11.28515625" hidden="1" customWidth="1"/>
    <col min="26" max="26" width="9.7109375" hidden="1" customWidth="1"/>
    <col min="27" max="27" width="10.5703125" hidden="1" customWidth="1"/>
    <col min="28" max="28" width="9" hidden="1" customWidth="1"/>
    <col min="29" max="29" width="9.7109375" bestFit="1" customWidth="1"/>
    <col min="30" max="30" width="10.5703125" bestFit="1" customWidth="1"/>
    <col min="31" max="31" width="11" bestFit="1" customWidth="1"/>
    <col min="32" max="32" width="9" bestFit="1" customWidth="1"/>
    <col min="33" max="33" width="9.7109375" bestFit="1" customWidth="1"/>
  </cols>
  <sheetData>
    <row r="1" spans="1:36" ht="15.75" thickBot="1" x14ac:dyDescent="0.3">
      <c r="D1" s="104" t="s">
        <v>245</v>
      </c>
      <c r="E1" s="105"/>
      <c r="F1" s="105"/>
      <c r="G1" s="105"/>
      <c r="H1" s="106"/>
      <c r="I1" s="109" t="s">
        <v>246</v>
      </c>
      <c r="J1" s="110"/>
      <c r="K1" s="110"/>
      <c r="L1" s="110"/>
      <c r="M1" s="111"/>
      <c r="N1" s="107" t="s">
        <v>170</v>
      </c>
      <c r="O1" s="108"/>
      <c r="P1" s="108"/>
      <c r="Q1" s="108"/>
      <c r="R1" s="62">
        <v>0.1</v>
      </c>
      <c r="S1" s="112" t="s">
        <v>319</v>
      </c>
      <c r="T1" s="113"/>
      <c r="U1" s="113"/>
      <c r="V1" s="63">
        <v>1</v>
      </c>
      <c r="W1" s="64">
        <v>35</v>
      </c>
      <c r="X1" t="s">
        <v>262</v>
      </c>
      <c r="Y1" s="14">
        <v>5</v>
      </c>
      <c r="Z1" s="24">
        <v>5</v>
      </c>
      <c r="AA1" s="34">
        <v>10</v>
      </c>
      <c r="AB1" s="59">
        <v>5</v>
      </c>
      <c r="AC1" s="7" t="s">
        <v>82</v>
      </c>
      <c r="AD1" t="s">
        <v>412</v>
      </c>
      <c r="AE1" t="s">
        <v>414</v>
      </c>
      <c r="AF1" t="s">
        <v>413</v>
      </c>
      <c r="AG1" t="s">
        <v>86</v>
      </c>
      <c r="AI1" t="s">
        <v>549</v>
      </c>
      <c r="AJ1" s="101">
        <v>0.15</v>
      </c>
    </row>
    <row r="2" spans="1:36" ht="15.75" thickBot="1" x14ac:dyDescent="0.3">
      <c r="A2" s="7" t="s">
        <v>82</v>
      </c>
      <c r="B2" s="65" t="s">
        <v>41</v>
      </c>
      <c r="C2" s="66" t="s">
        <v>47</v>
      </c>
      <c r="D2" s="8" t="s">
        <v>83</v>
      </c>
      <c r="E2" s="9" t="s">
        <v>84</v>
      </c>
      <c r="F2" s="9" t="s">
        <v>85</v>
      </c>
      <c r="G2" s="9" t="s">
        <v>86</v>
      </c>
      <c r="H2" s="10" t="s">
        <v>169</v>
      </c>
      <c r="I2" s="18" t="s">
        <v>83</v>
      </c>
      <c r="J2" s="19" t="s">
        <v>84</v>
      </c>
      <c r="K2" s="19" t="s">
        <v>85</v>
      </c>
      <c r="L2" s="19" t="s">
        <v>86</v>
      </c>
      <c r="M2" s="20" t="s">
        <v>169</v>
      </c>
      <c r="N2" s="28" t="s">
        <v>83</v>
      </c>
      <c r="O2" s="29" t="s">
        <v>84</v>
      </c>
      <c r="P2" s="29" t="s">
        <v>85</v>
      </c>
      <c r="Q2" s="29" t="s">
        <v>86</v>
      </c>
      <c r="R2" s="30" t="s">
        <v>169</v>
      </c>
      <c r="S2" s="49" t="s">
        <v>83</v>
      </c>
      <c r="T2" s="50" t="s">
        <v>84</v>
      </c>
      <c r="U2" s="50" t="s">
        <v>85</v>
      </c>
      <c r="V2" s="50" t="s">
        <v>86</v>
      </c>
      <c r="W2" s="51" t="s">
        <v>169</v>
      </c>
      <c r="X2" s="32" t="s">
        <v>261</v>
      </c>
      <c r="Y2" s="14">
        <v>200</v>
      </c>
      <c r="Z2" s="24">
        <v>200</v>
      </c>
      <c r="AA2" s="34">
        <v>200</v>
      </c>
      <c r="AB2" s="59">
        <v>200</v>
      </c>
      <c r="AD2">
        <v>300</v>
      </c>
    </row>
    <row r="3" spans="1:36" x14ac:dyDescent="0.25">
      <c r="A3" s="3">
        <v>44706</v>
      </c>
      <c r="B3" s="67">
        <v>160</v>
      </c>
      <c r="C3" s="67">
        <v>135</v>
      </c>
      <c r="D3" s="11">
        <f>COUNTIF(Sheet1!AG:AG,Sheet2!A3)</f>
        <v>6</v>
      </c>
      <c r="E3" s="12">
        <f>SUMIF(Sheet1!AG:AG,Sheet2!A3,Sheet1!AH:AH)</f>
        <v>0</v>
      </c>
      <c r="F3" s="13">
        <f t="shared" ref="F3:F9" si="0">IFERROR(+E3/D3,0)</f>
        <v>0</v>
      </c>
      <c r="G3" s="42">
        <f>SUMIF(Sheet1!$AG:$AG,Sheet2!$A3,Sheet1!$L:$L)-SUM(Sheet2!D3-Sheet2!E3)</f>
        <v>-6</v>
      </c>
      <c r="H3" s="15">
        <f t="shared" ref="H3:H9" si="1">IFERROR(+G3/D3,0)</f>
        <v>-1</v>
      </c>
      <c r="I3" s="21">
        <f>COUNTIFS(Sheet1!$AG:$AG,Sheet2!$A3,Sheet1!$N:$N,"&gt;=" &amp; Sheet2!$B3,Sheet1!$Y:$Y,"&gt;=" &amp; Sheet2!$C3)</f>
        <v>6</v>
      </c>
      <c r="J3" s="22">
        <f>SUMIFS(Sheet1!$AH:$AH,Sheet1!$AG:$AG,Sheet2!$A3,Sheet1!$N:$N,"&gt;=" &amp; Sheet2!$B3,Sheet1!$Y:$Y,"&gt;=" &amp; Sheet2!$C3)</f>
        <v>0</v>
      </c>
      <c r="K3" s="23">
        <f t="shared" ref="K3:K9" si="2">IFERROR(+J3/I3,0)</f>
        <v>0</v>
      </c>
      <c r="L3" s="44">
        <f>SUMIFS(Sheet1!$L:$L,Sheet1!$AG:$AG,Sheet2!$A3,Sheet1!$N:$N,"&gt;="&amp;Sheet2!$B3,Sheet1!$Y:$Y,"&gt;="&amp;Sheet2!$C3,Sheet1!$AH:$AH,"&gt;0")-SUM(I3-J3)</f>
        <v>-6</v>
      </c>
      <c r="M3" s="25">
        <f t="shared" ref="M3:M9" si="3">IFERROR(+L3/I3,0)</f>
        <v>-1</v>
      </c>
      <c r="N3" s="31">
        <f>COUNTIFS(Sheet1!$AG:$AG,Sheet2!$A3,Sheet1!$N:$N,"&gt;=" &amp; Sheet2!$B3,Sheet1!$Y:$Y,"&gt;=" &amp; Sheet2!$C3,Sheet1!$U:$U,"&gt;=" &amp; Sheet2!$R$1)</f>
        <v>0</v>
      </c>
      <c r="O3" s="32">
        <f>SUMIFS(Sheet1!$AH:$AH,Sheet1!$AG:$AG,Sheet2!$A3,Sheet1!$N:$N,"&gt;=" &amp; Sheet2!$B3,Sheet1!$Y:$Y,"&gt;=" &amp; Sheet2!$C3,Sheet1!$U:$U,"&gt;=" &amp; Sheet2!$R$1)</f>
        <v>0</v>
      </c>
      <c r="P3" s="33">
        <f t="shared" ref="P3:P9" si="4">IFERROR(+O3/N3,0)</f>
        <v>0</v>
      </c>
      <c r="Q3" s="46">
        <f>SUMIFS(Sheet1!$L:$L,Sheet1!$AG:$AG,Sheet2!$A3,Sheet1!$N:$N,"&gt;="&amp;Sheet2!$B3,Sheet1!$Y:$Y,"&gt;="&amp;Sheet2!$C3,Sheet1!$AH:$AH,"&gt;0",Sheet1!$U:$U,"&gt;=" &amp; Sheet2!$R$1)-SUM(N3-O3)</f>
        <v>0</v>
      </c>
      <c r="R3" s="35">
        <f t="shared" ref="R3:R9" si="5">IFERROR(+Q3/N3,0)</f>
        <v>0</v>
      </c>
      <c r="S3" s="52">
        <f>COUNTIFS(Sheet1!$AG:$AG,Sheet2!$A3,Sheet1!$N:$N,"&gt;=" &amp; Sheet2!$B3,Sheet1!$Y:$Y,"&gt;=" &amp; Sheet2!$C3,Sheet1!$U:$U,"&gt;=" &amp; Sheet2!$R$1,Sheet1!$AF:$AF,"&gt;=" &amp;Sheet2!$V$1,Sheet1!$AF:$AF,"&lt;=" &amp; Sheet2!$W$1)</f>
        <v>0</v>
      </c>
      <c r="T3" s="53">
        <f>SUMIFS(Sheet1!$AH:$AH,Sheet1!$AG:$AG,Sheet2!$A3,Sheet1!$N:$N,"&gt;=" &amp; Sheet2!$B3,Sheet1!$Y:$Y,"&gt;=" &amp; Sheet2!$C3,Sheet1!$U:$U,"&gt;=" &amp; Sheet2!$R$1,Sheet1!$AF:$AF,"&gt;=" &amp;Sheet2!$V$1,Sheet1!$AF:$AF,"&lt;=" &amp; Sheet2!$W$1)</f>
        <v>0</v>
      </c>
      <c r="U3" s="54">
        <f t="shared" ref="U3:U9" si="6">IFERROR(+T3/S3,0)</f>
        <v>0</v>
      </c>
      <c r="V3" s="55">
        <f>SUMIFS(Sheet1!$L:$L,Sheet1!$AG:$AG,Sheet2!$A3,Sheet1!$N:$N,"&gt;="&amp;Sheet2!$B3,Sheet1!$Y:$Y,"&gt;="&amp;Sheet2!$C3,Sheet1!$AH:$AH,"&gt;0",Sheet1!$U:$U,"&gt;=" &amp; Sheet2!$R$1,Sheet1!$AF:$AF,"&gt;=" &amp;Sheet2!$V$1,Sheet1!$AF:$AF,"&lt;=" &amp; Sheet2!$W$1)-SUM(S3-T3)</f>
        <v>0</v>
      </c>
      <c r="W3" s="56">
        <f t="shared" ref="W3:W9" si="7">IFERROR(+V3/S3,0)</f>
        <v>0</v>
      </c>
      <c r="Y3" s="14">
        <f>Y2+(G3*$Y$1)</f>
        <v>170</v>
      </c>
      <c r="Z3" s="24">
        <f>Z2+(L3*$Z$1)</f>
        <v>170</v>
      </c>
      <c r="AA3" s="39">
        <f>AA2+(Q3*$AA$1)</f>
        <v>200</v>
      </c>
      <c r="AB3" s="60">
        <f>AB2+(W3*$AB$1)</f>
        <v>200</v>
      </c>
      <c r="AC3" s="3">
        <f t="shared" ref="AC3:AC14" si="8">A3</f>
        <v>44706</v>
      </c>
      <c r="AD3" s="103">
        <f>+AD2</f>
        <v>300</v>
      </c>
      <c r="AE3" s="102">
        <f>+AD3*$AJ$1</f>
        <v>45</v>
      </c>
      <c r="AF3" s="102">
        <f t="shared" ref="AF3:AF14" si="9">IFERROR(AE3/N3,0)</f>
        <v>0</v>
      </c>
      <c r="AG3" s="34">
        <f t="shared" ref="AG3:AG14" si="10">Q3*AF3</f>
        <v>0</v>
      </c>
    </row>
    <row r="4" spans="1:36" x14ac:dyDescent="0.25">
      <c r="A4" s="3">
        <f t="shared" ref="A4:A10" si="11">+A3+1</f>
        <v>44707</v>
      </c>
      <c r="B4" s="67">
        <v>160</v>
      </c>
      <c r="C4" s="67">
        <v>135</v>
      </c>
      <c r="D4" s="11">
        <f>COUNTIF(Sheet1!AG:AG,Sheet2!A4)</f>
        <v>9</v>
      </c>
      <c r="E4" s="12">
        <f>SUMIF(Sheet1!AG:AG,Sheet2!A4,Sheet1!AH:AH)</f>
        <v>0</v>
      </c>
      <c r="F4" s="13">
        <f t="shared" si="0"/>
        <v>0</v>
      </c>
      <c r="G4" s="42">
        <f>SUMIF(Sheet1!$AG:$AG,Sheet2!$A4,Sheet1!$L:$L)-SUM(Sheet2!D4-Sheet2!E4)</f>
        <v>-9</v>
      </c>
      <c r="H4" s="15">
        <f t="shared" si="1"/>
        <v>-1</v>
      </c>
      <c r="I4" s="21">
        <f>COUNTIFS(Sheet1!$AG:$AG,Sheet2!$A4,Sheet1!$N:$N,"&gt;=" &amp; Sheet2!$B4,Sheet1!$Y:$Y,"&gt;=" &amp; Sheet2!$C4)</f>
        <v>9</v>
      </c>
      <c r="J4" s="22">
        <f>SUMIFS(Sheet1!$AH:$AH,Sheet1!$AG:$AG,Sheet2!$A4,Sheet1!$N:$N,"&gt;=" &amp; Sheet2!$B4,Sheet1!$Y:$Y,"&gt;=" &amp; Sheet2!$C4)</f>
        <v>0</v>
      </c>
      <c r="K4" s="23">
        <f t="shared" si="2"/>
        <v>0</v>
      </c>
      <c r="L4" s="44">
        <f>SUMIFS(Sheet1!$L:$L,Sheet1!$AG:$AG,Sheet2!$A4,Sheet1!$N:$N,"&gt;="&amp;Sheet2!$B4,Sheet1!$Y:$Y,"&gt;="&amp;Sheet2!$C4,Sheet1!$AH:$AH,"&gt;0")-SUM(I4-J4)</f>
        <v>-9</v>
      </c>
      <c r="M4" s="25">
        <f t="shared" si="3"/>
        <v>-1</v>
      </c>
      <c r="N4" s="31">
        <f>COUNTIFS(Sheet1!$AG:$AG,Sheet2!$A4,Sheet1!$N:$N,"&gt;=" &amp; Sheet2!$B4,Sheet1!$Y:$Y,"&gt;=" &amp; Sheet2!$C4,Sheet1!$U:$U,"&gt;=" &amp; Sheet2!$R$1)</f>
        <v>0</v>
      </c>
      <c r="O4" s="32">
        <f>SUMIFS(Sheet1!$AH:$AH,Sheet1!$AG:$AG,Sheet2!$A4,Sheet1!$N:$N,"&gt;=" &amp; Sheet2!$B4,Sheet1!$Y:$Y,"&gt;=" &amp; Sheet2!$C4,Sheet1!$U:$U,"&gt;=" &amp; Sheet2!$R$1)</f>
        <v>0</v>
      </c>
      <c r="P4" s="33">
        <f t="shared" si="4"/>
        <v>0</v>
      </c>
      <c r="Q4" s="46">
        <f>SUMIFS(Sheet1!$L:$L,Sheet1!$AG:$AG,Sheet2!$A4,Sheet1!$N:$N,"&gt;="&amp;Sheet2!$B4,Sheet1!$Y:$Y,"&gt;="&amp;Sheet2!$C4,Sheet1!$AH:$AH,"&gt;0",Sheet1!$U:$U,"&gt;=" &amp; Sheet2!$R$1)-SUM(N4-O4)</f>
        <v>0</v>
      </c>
      <c r="R4" s="35">
        <f t="shared" si="5"/>
        <v>0</v>
      </c>
      <c r="S4" s="52">
        <f>COUNTIFS(Sheet1!$AG:$AG,Sheet2!$A4,Sheet1!$N:$N,"&gt;=" &amp; Sheet2!$B4,Sheet1!$Y:$Y,"&gt;=" &amp; Sheet2!$C4,Sheet1!$U:$U,"&gt;=" &amp; Sheet2!$R$1,Sheet1!$AF:$AF,"&gt;=" &amp;Sheet2!$V$1,Sheet1!$AF:$AF,"&lt;=" &amp; Sheet2!$W$1)</f>
        <v>0</v>
      </c>
      <c r="T4" s="53">
        <f>SUMIFS(Sheet1!$AH:$AH,Sheet1!$AG:$AG,Sheet2!$A4,Sheet1!$N:$N,"&gt;=" &amp; Sheet2!$B4,Sheet1!$Y:$Y,"&gt;=" &amp; Sheet2!$C4,Sheet1!$U:$U,"&gt;=" &amp; Sheet2!$R$1,Sheet1!$AF:$AF,"&gt;=" &amp;Sheet2!$V$1,Sheet1!$AF:$AF,"&lt;=" &amp; Sheet2!$W$1)</f>
        <v>0</v>
      </c>
      <c r="U4" s="54">
        <f t="shared" si="6"/>
        <v>0</v>
      </c>
      <c r="V4" s="55">
        <f>SUMIFS(Sheet1!$L:$L,Sheet1!$AG:$AG,Sheet2!$A4,Sheet1!$N:$N,"&gt;="&amp;Sheet2!$B4,Sheet1!$Y:$Y,"&gt;="&amp;Sheet2!$C4,Sheet1!$AH:$AH,"&gt;0",Sheet1!$U:$U,"&gt;=" &amp; Sheet2!$R$1,Sheet1!$AF:$AF,"&gt;=" &amp;Sheet2!$V$1,Sheet1!$AF:$AF,"&lt;=" &amp; Sheet2!$W$1)-SUM(S4-T4)</f>
        <v>0</v>
      </c>
      <c r="W4" s="56">
        <f t="shared" si="7"/>
        <v>0</v>
      </c>
      <c r="Y4" s="14">
        <f t="shared" ref="Y4:Y10" si="12">Y3+(G4*$Y$1)</f>
        <v>125</v>
      </c>
      <c r="Z4" s="24">
        <f t="shared" ref="Z4:Z10" si="13">+Z3+(L4*$Z$1)</f>
        <v>125</v>
      </c>
      <c r="AA4" s="39">
        <f t="shared" ref="AA4:AA10" si="14">+AA3+(Q4*$AA$1)</f>
        <v>200</v>
      </c>
      <c r="AB4" s="60">
        <f t="shared" ref="AB4:AB10" si="15">+AB3+(V4*$AA$1)</f>
        <v>200</v>
      </c>
      <c r="AC4" s="3">
        <f t="shared" si="8"/>
        <v>44707</v>
      </c>
      <c r="AD4" s="103">
        <f t="shared" ref="AD4:AD14" si="16">AD3+AG3</f>
        <v>300</v>
      </c>
      <c r="AE4" s="102">
        <f t="shared" ref="AE4:AE54" si="17">+AD4*$AJ$1</f>
        <v>45</v>
      </c>
      <c r="AF4" s="102">
        <f t="shared" si="9"/>
        <v>0</v>
      </c>
      <c r="AG4" s="34">
        <f t="shared" si="10"/>
        <v>0</v>
      </c>
    </row>
    <row r="5" spans="1:36" x14ac:dyDescent="0.25">
      <c r="A5" s="3">
        <f t="shared" si="11"/>
        <v>44708</v>
      </c>
      <c r="B5" s="67">
        <v>160</v>
      </c>
      <c r="C5" s="67">
        <v>135</v>
      </c>
      <c r="D5" s="11">
        <f>COUNTIF(Sheet1!AG:AG,Sheet2!A5)</f>
        <v>6</v>
      </c>
      <c r="E5" s="12">
        <f>SUMIF(Sheet1!AG:AG,Sheet2!A5,Sheet1!AH:AH)</f>
        <v>3</v>
      </c>
      <c r="F5" s="13">
        <f t="shared" si="0"/>
        <v>0.5</v>
      </c>
      <c r="G5" s="42">
        <f>SUMIF(Sheet1!$AG:$AG,Sheet2!$A5,Sheet1!$L:$L)-SUM(Sheet2!D5-Sheet2!E5)</f>
        <v>11.5</v>
      </c>
      <c r="H5" s="15">
        <f t="shared" si="1"/>
        <v>1.9166666666666667</v>
      </c>
      <c r="I5" s="21">
        <f>COUNTIFS(Sheet1!$AG:$AG,Sheet2!$A5,Sheet1!$N:$N,"&gt;=" &amp; Sheet2!$B5,Sheet1!$Y:$Y,"&gt;=" &amp; Sheet2!$C5)</f>
        <v>6</v>
      </c>
      <c r="J5" s="22">
        <f>SUMIFS(Sheet1!$AH:$AH,Sheet1!$AG:$AG,Sheet2!$A5,Sheet1!$N:$N,"&gt;=" &amp; Sheet2!$B5,Sheet1!$Y:$Y,"&gt;=" &amp; Sheet2!$C5)</f>
        <v>3</v>
      </c>
      <c r="K5" s="23">
        <f t="shared" si="2"/>
        <v>0.5</v>
      </c>
      <c r="L5" s="44">
        <f>SUMIFS(Sheet1!$L:$L,Sheet1!$AG:$AG,Sheet2!$A5,Sheet1!$N:$N,"&gt;="&amp;Sheet2!$B5,Sheet1!$Y:$Y,"&gt;="&amp;Sheet2!$C5,Sheet1!$AH:$AH,"&gt;0")-SUM(I5-J5)</f>
        <v>11.5</v>
      </c>
      <c r="M5" s="25">
        <f t="shared" si="3"/>
        <v>1.9166666666666667</v>
      </c>
      <c r="N5" s="31">
        <f>COUNTIFS(Sheet1!$AG:$AG,Sheet2!$A5,Sheet1!$N:$N,"&gt;=" &amp; Sheet2!$B5,Sheet1!$Y:$Y,"&gt;=" &amp; Sheet2!$C5,Sheet1!$U:$U,"&gt;=" &amp; Sheet2!$R$1)</f>
        <v>1</v>
      </c>
      <c r="O5" s="32">
        <f>SUMIFS(Sheet1!$AH:$AH,Sheet1!$AG:$AG,Sheet2!$A5,Sheet1!$N:$N,"&gt;=" &amp; Sheet2!$B5,Sheet1!$Y:$Y,"&gt;=" &amp; Sheet2!$C5,Sheet1!$U:$U,"&gt;=" &amp; Sheet2!$R$1)</f>
        <v>0</v>
      </c>
      <c r="P5" s="33">
        <f t="shared" si="4"/>
        <v>0</v>
      </c>
      <c r="Q5" s="46">
        <f>SUMIFS(Sheet1!$L:$L,Sheet1!$AG:$AG,Sheet2!$A5,Sheet1!$N:$N,"&gt;="&amp;Sheet2!$B5,Sheet1!$Y:$Y,"&gt;="&amp;Sheet2!$C5,Sheet1!$AH:$AH,"&gt;0",Sheet1!$U:$U,"&gt;=" &amp; Sheet2!$R$1)-SUM(N5-O5)</f>
        <v>-1</v>
      </c>
      <c r="R5" s="35">
        <f t="shared" si="5"/>
        <v>-1</v>
      </c>
      <c r="S5" s="52">
        <f>COUNTIFS(Sheet1!$AG:$AG,Sheet2!$A5,Sheet1!$N:$N,"&gt;=" &amp; Sheet2!$B5,Sheet1!$Y:$Y,"&gt;=" &amp; Sheet2!$C5,Sheet1!$U:$U,"&gt;=" &amp; Sheet2!$R$1,Sheet1!$AF:$AF,"&gt;=" &amp;Sheet2!$V$1,Sheet1!$AF:$AF,"&lt;=" &amp; Sheet2!$W$1)</f>
        <v>0</v>
      </c>
      <c r="T5" s="53">
        <f>SUMIFS(Sheet1!$AH:$AH,Sheet1!$AG:$AG,Sheet2!$A5,Sheet1!$N:$N,"&gt;=" &amp; Sheet2!$B5,Sheet1!$Y:$Y,"&gt;=" &amp; Sheet2!$C5,Sheet1!$U:$U,"&gt;=" &amp; Sheet2!$R$1,Sheet1!$AF:$AF,"&gt;=" &amp;Sheet2!$V$1,Sheet1!$AF:$AF,"&lt;=" &amp; Sheet2!$W$1)</f>
        <v>0</v>
      </c>
      <c r="U5" s="54">
        <f t="shared" si="6"/>
        <v>0</v>
      </c>
      <c r="V5" s="55">
        <f>SUMIFS(Sheet1!$L:$L,Sheet1!$AG:$AG,Sheet2!$A5,Sheet1!$N:$N,"&gt;="&amp;Sheet2!$B5,Sheet1!$Y:$Y,"&gt;="&amp;Sheet2!$C5,Sheet1!$AH:$AH,"&gt;0",Sheet1!$U:$U,"&gt;=" &amp; Sheet2!$R$1,Sheet1!$AF:$AF,"&gt;=" &amp;Sheet2!$V$1,Sheet1!$AF:$AF,"&lt;=" &amp; Sheet2!$W$1)-SUM(S5-T5)</f>
        <v>0</v>
      </c>
      <c r="W5" s="56">
        <f t="shared" si="7"/>
        <v>0</v>
      </c>
      <c r="Y5" s="14">
        <f t="shared" si="12"/>
        <v>182.5</v>
      </c>
      <c r="Z5" s="24">
        <f t="shared" si="13"/>
        <v>182.5</v>
      </c>
      <c r="AA5" s="39">
        <f t="shared" si="14"/>
        <v>190</v>
      </c>
      <c r="AB5" s="60">
        <f t="shared" si="15"/>
        <v>200</v>
      </c>
      <c r="AC5" s="3">
        <f t="shared" si="8"/>
        <v>44708</v>
      </c>
      <c r="AD5" s="103">
        <f t="shared" si="16"/>
        <v>300</v>
      </c>
      <c r="AE5" s="102">
        <f t="shared" si="17"/>
        <v>45</v>
      </c>
      <c r="AF5" s="102">
        <f t="shared" si="9"/>
        <v>45</v>
      </c>
      <c r="AG5" s="34">
        <f t="shared" si="10"/>
        <v>-45</v>
      </c>
    </row>
    <row r="6" spans="1:36" x14ac:dyDescent="0.25">
      <c r="A6" s="3">
        <f t="shared" si="11"/>
        <v>44709</v>
      </c>
      <c r="B6" s="67">
        <v>160</v>
      </c>
      <c r="C6" s="67">
        <v>135</v>
      </c>
      <c r="D6" s="11">
        <f>COUNTIF(Sheet1!AG:AG,Sheet2!A6)</f>
        <v>18</v>
      </c>
      <c r="E6" s="12">
        <f>SUMIF(Sheet1!AG:AG,Sheet2!A6,Sheet1!AH:AH)</f>
        <v>1</v>
      </c>
      <c r="F6" s="13">
        <f t="shared" si="0"/>
        <v>5.5555555555555552E-2</v>
      </c>
      <c r="G6" s="42">
        <f>SUMIF(Sheet1!$AG:$AG,Sheet2!$A6,Sheet1!$L:$L)-SUM(Sheet2!D6-Sheet2!E6)</f>
        <v>-13.9</v>
      </c>
      <c r="H6" s="15">
        <f t="shared" si="1"/>
        <v>-0.77222222222222225</v>
      </c>
      <c r="I6" s="21">
        <f>COUNTIFS(Sheet1!$AG:$AG,Sheet2!$A6,Sheet1!$N:$N,"&gt;=" &amp; Sheet2!$B6,Sheet1!$Y:$Y,"&gt;=" &amp; Sheet2!$C6)</f>
        <v>18</v>
      </c>
      <c r="J6" s="22">
        <f>SUMIFS(Sheet1!$AH:$AH,Sheet1!$AG:$AG,Sheet2!$A6,Sheet1!$N:$N,"&gt;=" &amp; Sheet2!$B6,Sheet1!$Y:$Y,"&gt;=" &amp; Sheet2!$C6)</f>
        <v>1</v>
      </c>
      <c r="K6" s="23">
        <f t="shared" si="2"/>
        <v>5.5555555555555552E-2</v>
      </c>
      <c r="L6" s="44">
        <f>SUMIFS(Sheet1!$L:$L,Sheet1!$AG:$AG,Sheet2!$A6,Sheet1!$N:$N,"&gt;="&amp;Sheet2!$B6,Sheet1!$Y:$Y,"&gt;="&amp;Sheet2!$C6,Sheet1!$AH:$AH,"&gt;0")-SUM(I6-J6)</f>
        <v>-13.9</v>
      </c>
      <c r="M6" s="25">
        <f t="shared" si="3"/>
        <v>-0.77222222222222225</v>
      </c>
      <c r="N6" s="31">
        <f>COUNTIFS(Sheet1!$AG:$AG,Sheet2!$A6,Sheet1!$N:$N,"&gt;=" &amp; Sheet2!$B6,Sheet1!$Y:$Y,"&gt;=" &amp; Sheet2!$C6,Sheet1!$U:$U,"&gt;=" &amp; Sheet2!$R$1)</f>
        <v>3</v>
      </c>
      <c r="O6" s="32">
        <f>SUMIFS(Sheet1!$AH:$AH,Sheet1!$AG:$AG,Sheet2!$A6,Sheet1!$N:$N,"&gt;=" &amp; Sheet2!$B6,Sheet1!$Y:$Y,"&gt;=" &amp; Sheet2!$C6,Sheet1!$U:$U,"&gt;=" &amp; Sheet2!$R$1)</f>
        <v>1</v>
      </c>
      <c r="P6" s="33">
        <f t="shared" si="4"/>
        <v>0.33333333333333331</v>
      </c>
      <c r="Q6" s="46">
        <f>SUMIFS(Sheet1!$L:$L,Sheet1!$AG:$AG,Sheet2!$A6,Sheet1!$N:$N,"&gt;="&amp;Sheet2!$B6,Sheet1!$Y:$Y,"&gt;="&amp;Sheet2!$C6,Sheet1!$AH:$AH,"&gt;0",Sheet1!$U:$U,"&gt;=" &amp; Sheet2!$R$1)-SUM(N6-O6)</f>
        <v>1.1000000000000001</v>
      </c>
      <c r="R6" s="35">
        <f t="shared" si="5"/>
        <v>0.3666666666666667</v>
      </c>
      <c r="S6" s="52">
        <f>COUNTIFS(Sheet1!$AG:$AG,Sheet2!$A6,Sheet1!$N:$N,"&gt;=" &amp; Sheet2!$B6,Sheet1!$Y:$Y,"&gt;=" &amp; Sheet2!$C6,Sheet1!$U:$U,"&gt;=" &amp; Sheet2!$R$1,Sheet1!$AF:$AF,"&gt;=" &amp;Sheet2!$V$1,Sheet1!$AF:$AF,"&lt;=" &amp; Sheet2!$W$1)</f>
        <v>1</v>
      </c>
      <c r="T6" s="53">
        <f>SUMIFS(Sheet1!$AH:$AH,Sheet1!$AG:$AG,Sheet2!$A6,Sheet1!$N:$N,"&gt;=" &amp; Sheet2!$B6,Sheet1!$Y:$Y,"&gt;=" &amp; Sheet2!$C6,Sheet1!$U:$U,"&gt;=" &amp; Sheet2!$R$1,Sheet1!$AF:$AF,"&gt;=" &amp;Sheet2!$V$1,Sheet1!$AF:$AF,"&lt;=" &amp; Sheet2!$W$1)</f>
        <v>1</v>
      </c>
      <c r="U6" s="54">
        <f t="shared" si="6"/>
        <v>1</v>
      </c>
      <c r="V6" s="55">
        <f>SUMIFS(Sheet1!$L:$L,Sheet1!$AG:$AG,Sheet2!$A6,Sheet1!$N:$N,"&gt;="&amp;Sheet2!$B6,Sheet1!$Y:$Y,"&gt;="&amp;Sheet2!$C6,Sheet1!$AH:$AH,"&gt;0",Sheet1!$U:$U,"&gt;=" &amp; Sheet2!$R$1,Sheet1!$AF:$AF,"&gt;=" &amp;Sheet2!$V$1,Sheet1!$AF:$AF,"&lt;=" &amp; Sheet2!$W$1)-SUM(S6-T6)</f>
        <v>3.1</v>
      </c>
      <c r="W6" s="56">
        <f t="shared" si="7"/>
        <v>3.1</v>
      </c>
      <c r="Y6" s="14">
        <f t="shared" si="12"/>
        <v>113</v>
      </c>
      <c r="Z6" s="24">
        <f t="shared" si="13"/>
        <v>113</v>
      </c>
      <c r="AA6" s="39">
        <f t="shared" si="14"/>
        <v>201</v>
      </c>
      <c r="AB6" s="60">
        <f t="shared" si="15"/>
        <v>231</v>
      </c>
      <c r="AC6" s="3">
        <f t="shared" si="8"/>
        <v>44709</v>
      </c>
      <c r="AD6" s="103">
        <f t="shared" si="16"/>
        <v>255</v>
      </c>
      <c r="AE6" s="102">
        <f t="shared" si="17"/>
        <v>38.25</v>
      </c>
      <c r="AF6" s="102">
        <f t="shared" si="9"/>
        <v>12.75</v>
      </c>
      <c r="AG6" s="34">
        <f t="shared" si="10"/>
        <v>14.025</v>
      </c>
    </row>
    <row r="7" spans="1:36" x14ac:dyDescent="0.25">
      <c r="A7" s="3">
        <f t="shared" si="11"/>
        <v>44710</v>
      </c>
      <c r="B7" s="67">
        <v>160</v>
      </c>
      <c r="C7" s="67">
        <v>135</v>
      </c>
      <c r="D7" s="11">
        <f>COUNTIF(Sheet1!AG:AG,Sheet2!A7)</f>
        <v>19</v>
      </c>
      <c r="E7" s="12">
        <f>SUMIF(Sheet1!AG:AG,Sheet2!A7,Sheet1!AH:AH)</f>
        <v>7</v>
      </c>
      <c r="F7" s="13">
        <f t="shared" si="0"/>
        <v>0.36842105263157893</v>
      </c>
      <c r="G7" s="42">
        <f>SUMIF(Sheet1!$AG:$AG,Sheet2!$A7,Sheet1!$L:$L)-SUM(Sheet2!D7-Sheet2!E7)</f>
        <v>6.3500000000000014</v>
      </c>
      <c r="H7" s="15">
        <f t="shared" si="1"/>
        <v>0.33421052631578957</v>
      </c>
      <c r="I7" s="21">
        <f>COUNTIFS(Sheet1!$AG:$AG,Sheet2!$A7,Sheet1!$N:$N,"&gt;=" &amp; Sheet2!$B7,Sheet1!$Y:$Y,"&gt;=" &amp; Sheet2!$C7)</f>
        <v>19</v>
      </c>
      <c r="J7" s="22">
        <f>SUMIFS(Sheet1!$AH:$AH,Sheet1!$AG:$AG,Sheet2!$A7,Sheet1!$N:$N,"&gt;=" &amp; Sheet2!$B7,Sheet1!$Y:$Y,"&gt;=" &amp; Sheet2!$C7)</f>
        <v>7</v>
      </c>
      <c r="K7" s="23">
        <f t="shared" si="2"/>
        <v>0.36842105263157893</v>
      </c>
      <c r="L7" s="44">
        <f>SUMIFS(Sheet1!$L:$L,Sheet1!$AG:$AG,Sheet2!$A7,Sheet1!$N:$N,"&gt;="&amp;Sheet2!$B7,Sheet1!$Y:$Y,"&gt;="&amp;Sheet2!$C7,Sheet1!$AH:$AH,"&gt;0")-SUM(I7-J7)</f>
        <v>6.3500000000000014</v>
      </c>
      <c r="M7" s="25">
        <f t="shared" si="3"/>
        <v>0.33421052631578957</v>
      </c>
      <c r="N7" s="31">
        <f>COUNTIFS(Sheet1!$AG:$AG,Sheet2!$A7,Sheet1!$N:$N,"&gt;=" &amp; Sheet2!$B7,Sheet1!$Y:$Y,"&gt;=" &amp; Sheet2!$C7,Sheet1!$U:$U,"&gt;=" &amp; Sheet2!$R$1)</f>
        <v>5</v>
      </c>
      <c r="O7" s="32">
        <f>SUMIFS(Sheet1!$AH:$AH,Sheet1!$AG:$AG,Sheet2!$A7,Sheet1!$N:$N,"&gt;=" &amp; Sheet2!$B7,Sheet1!$Y:$Y,"&gt;=" &amp; Sheet2!$C7,Sheet1!$U:$U,"&gt;=" &amp; Sheet2!$R$1)</f>
        <v>1</v>
      </c>
      <c r="P7" s="33">
        <f t="shared" si="4"/>
        <v>0.2</v>
      </c>
      <c r="Q7" s="46">
        <f>SUMIFS(Sheet1!$L:$L,Sheet1!$AG:$AG,Sheet2!$A7,Sheet1!$N:$N,"&gt;="&amp;Sheet2!$B7,Sheet1!$Y:$Y,"&gt;="&amp;Sheet2!$C7,Sheet1!$AH:$AH,"&gt;0",Sheet1!$U:$U,"&gt;=" &amp; Sheet2!$R$1)-SUM(N7-O7)</f>
        <v>-0.20000000000000018</v>
      </c>
      <c r="R7" s="35">
        <f t="shared" si="5"/>
        <v>-4.0000000000000036E-2</v>
      </c>
      <c r="S7" s="52">
        <f>COUNTIFS(Sheet1!$AG:$AG,Sheet2!$A7,Sheet1!$N:$N,"&gt;=" &amp; Sheet2!$B7,Sheet1!$Y:$Y,"&gt;=" &amp; Sheet2!$C7,Sheet1!$U:$U,"&gt;=" &amp; Sheet2!$R$1,Sheet1!$AF:$AF,"&gt;=" &amp;Sheet2!$V$1,Sheet1!$AF:$AF,"&lt;=" &amp; Sheet2!$W$1)</f>
        <v>4</v>
      </c>
      <c r="T7" s="53">
        <f>SUMIFS(Sheet1!$AH:$AH,Sheet1!$AG:$AG,Sheet2!$A7,Sheet1!$N:$N,"&gt;=" &amp; Sheet2!$B7,Sheet1!$Y:$Y,"&gt;=" &amp; Sheet2!$C7,Sheet1!$U:$U,"&gt;=" &amp; Sheet2!$R$1,Sheet1!$AF:$AF,"&gt;=" &amp;Sheet2!$V$1,Sheet1!$AF:$AF,"&lt;=" &amp; Sheet2!$W$1)</f>
        <v>1</v>
      </c>
      <c r="U7" s="54">
        <f t="shared" si="6"/>
        <v>0.25</v>
      </c>
      <c r="V7" s="55">
        <f>SUMIFS(Sheet1!$L:$L,Sheet1!$AG:$AG,Sheet2!$A7,Sheet1!$N:$N,"&gt;="&amp;Sheet2!$B7,Sheet1!$Y:$Y,"&gt;="&amp;Sheet2!$C7,Sheet1!$AH:$AH,"&gt;0",Sheet1!$U:$U,"&gt;=" &amp; Sheet2!$R$1,Sheet1!$AF:$AF,"&gt;=" &amp;Sheet2!$V$1,Sheet1!$AF:$AF,"&lt;=" &amp; Sheet2!$W$1)-SUM(S7-T7)</f>
        <v>0.79999999999999982</v>
      </c>
      <c r="W7" s="56">
        <f t="shared" si="7"/>
        <v>0.19999999999999996</v>
      </c>
      <c r="Y7" s="14">
        <f t="shared" si="12"/>
        <v>144.75</v>
      </c>
      <c r="Z7" s="24">
        <f t="shared" si="13"/>
        <v>144.75</v>
      </c>
      <c r="AA7" s="39">
        <f t="shared" si="14"/>
        <v>199</v>
      </c>
      <c r="AB7" s="60">
        <f t="shared" si="15"/>
        <v>239</v>
      </c>
      <c r="AC7" s="3">
        <f t="shared" si="8"/>
        <v>44710</v>
      </c>
      <c r="AD7" s="103">
        <f t="shared" si="16"/>
        <v>269.02499999999998</v>
      </c>
      <c r="AE7" s="102">
        <f t="shared" si="17"/>
        <v>40.353749999999998</v>
      </c>
      <c r="AF7" s="102">
        <f t="shared" si="9"/>
        <v>8.0707500000000003</v>
      </c>
      <c r="AG7" s="34">
        <f t="shared" si="10"/>
        <v>-1.6141500000000015</v>
      </c>
    </row>
    <row r="8" spans="1:36" x14ac:dyDescent="0.25">
      <c r="A8" s="3">
        <f t="shared" si="11"/>
        <v>44711</v>
      </c>
      <c r="B8" s="67">
        <v>160</v>
      </c>
      <c r="C8" s="67">
        <v>135</v>
      </c>
      <c r="D8" s="11">
        <f>COUNTIF(Sheet1!AG:AG,Sheet2!A8)</f>
        <v>3</v>
      </c>
      <c r="E8" s="12">
        <f>SUMIF(Sheet1!AG:AG,Sheet2!A8,Sheet1!AH:AH)</f>
        <v>1</v>
      </c>
      <c r="F8" s="13">
        <f t="shared" si="0"/>
        <v>0.33333333333333331</v>
      </c>
      <c r="G8" s="42">
        <f>SUMIF(Sheet1!$AG:$AG,Sheet2!$A8,Sheet1!$L:$L)-SUM(Sheet2!D8-Sheet2!E8)</f>
        <v>1.7999999999999998</v>
      </c>
      <c r="H8" s="15">
        <f t="shared" si="1"/>
        <v>0.6</v>
      </c>
      <c r="I8" s="21">
        <f>COUNTIFS(Sheet1!$AG:$AG,Sheet2!$A8,Sheet1!$N:$N,"&gt;=" &amp; Sheet2!$B8,Sheet1!$Y:$Y,"&gt;=" &amp; Sheet2!$C8)</f>
        <v>3</v>
      </c>
      <c r="J8" s="22">
        <f>SUMIFS(Sheet1!$AH:$AH,Sheet1!$AG:$AG,Sheet2!$A8,Sheet1!$N:$N,"&gt;=" &amp; Sheet2!$B8,Sheet1!$Y:$Y,"&gt;=" &amp; Sheet2!$C8)</f>
        <v>1</v>
      </c>
      <c r="K8" s="23">
        <f t="shared" si="2"/>
        <v>0.33333333333333331</v>
      </c>
      <c r="L8" s="44">
        <f>SUMIFS(Sheet1!$L:$L,Sheet1!$AG:$AG,Sheet2!$A8,Sheet1!$N:$N,"&gt;="&amp;Sheet2!$B8,Sheet1!$Y:$Y,"&gt;="&amp;Sheet2!$C8,Sheet1!$AH:$AH,"&gt;0")-SUM(I8-J8)</f>
        <v>1.7999999999999998</v>
      </c>
      <c r="M8" s="25">
        <f t="shared" si="3"/>
        <v>0.6</v>
      </c>
      <c r="N8" s="31">
        <f>COUNTIFS(Sheet1!$AG:$AG,Sheet2!$A8,Sheet1!$N:$N,"&gt;=" &amp; Sheet2!$B8,Sheet1!$Y:$Y,"&gt;=" &amp; Sheet2!$C8,Sheet1!$U:$U,"&gt;=" &amp; Sheet2!$R$1)</f>
        <v>0</v>
      </c>
      <c r="O8" s="32">
        <f>SUMIFS(Sheet1!$AH:$AH,Sheet1!$AG:$AG,Sheet2!$A8,Sheet1!$N:$N,"&gt;=" &amp; Sheet2!$B8,Sheet1!$Y:$Y,"&gt;=" &amp; Sheet2!$C8,Sheet1!$U:$U,"&gt;=" &amp; Sheet2!$R$1)</f>
        <v>0</v>
      </c>
      <c r="P8" s="33">
        <f t="shared" si="4"/>
        <v>0</v>
      </c>
      <c r="Q8" s="46">
        <f>SUMIFS(Sheet1!$L:$L,Sheet1!$AG:$AG,Sheet2!$A8,Sheet1!$N:$N,"&gt;="&amp;Sheet2!$B8,Sheet1!$Y:$Y,"&gt;="&amp;Sheet2!$C8,Sheet1!$AH:$AH,"&gt;0",Sheet1!$U:$U,"&gt;=" &amp; Sheet2!$R$1)-SUM(N8-O8)</f>
        <v>0</v>
      </c>
      <c r="R8" s="35">
        <f t="shared" si="5"/>
        <v>0</v>
      </c>
      <c r="S8" s="52">
        <f>COUNTIFS(Sheet1!$AG:$AG,Sheet2!$A8,Sheet1!$N:$N,"&gt;=" &amp; Sheet2!$B8,Sheet1!$Y:$Y,"&gt;=" &amp; Sheet2!$C8,Sheet1!$U:$U,"&gt;=" &amp; Sheet2!$R$1,Sheet1!$AF:$AF,"&gt;=" &amp;Sheet2!$V$1,Sheet1!$AF:$AF,"&lt;=" &amp; Sheet2!$W$1)</f>
        <v>0</v>
      </c>
      <c r="T8" s="53">
        <f>SUMIFS(Sheet1!$AH:$AH,Sheet1!$AG:$AG,Sheet2!$A8,Sheet1!$N:$N,"&gt;=" &amp; Sheet2!$B8,Sheet1!$Y:$Y,"&gt;=" &amp; Sheet2!$C8,Sheet1!$U:$U,"&gt;=" &amp; Sheet2!$R$1,Sheet1!$AF:$AF,"&gt;=" &amp;Sheet2!$V$1,Sheet1!$AF:$AF,"&lt;=" &amp; Sheet2!$W$1)</f>
        <v>0</v>
      </c>
      <c r="U8" s="54">
        <f t="shared" si="6"/>
        <v>0</v>
      </c>
      <c r="V8" s="55">
        <f>SUMIFS(Sheet1!$L:$L,Sheet1!$AG:$AG,Sheet2!$A8,Sheet1!$N:$N,"&gt;="&amp;Sheet2!$B8,Sheet1!$Y:$Y,"&gt;="&amp;Sheet2!$C8,Sheet1!$AH:$AH,"&gt;0",Sheet1!$U:$U,"&gt;=" &amp; Sheet2!$R$1,Sheet1!$AF:$AF,"&gt;=" &amp;Sheet2!$V$1,Sheet1!$AF:$AF,"&lt;=" &amp; Sheet2!$W$1)-SUM(S8-T8)</f>
        <v>0</v>
      </c>
      <c r="W8" s="56">
        <f t="shared" si="7"/>
        <v>0</v>
      </c>
      <c r="Y8" s="14">
        <f t="shared" si="12"/>
        <v>153.75</v>
      </c>
      <c r="Z8" s="24">
        <f t="shared" si="13"/>
        <v>153.75</v>
      </c>
      <c r="AA8" s="39">
        <f t="shared" si="14"/>
        <v>199</v>
      </c>
      <c r="AB8" s="60">
        <f t="shared" si="15"/>
        <v>239</v>
      </c>
      <c r="AC8" s="3">
        <f t="shared" si="8"/>
        <v>44711</v>
      </c>
      <c r="AD8" s="103">
        <f t="shared" si="16"/>
        <v>267.41084999999998</v>
      </c>
      <c r="AE8" s="102">
        <f t="shared" si="17"/>
        <v>40.111627499999997</v>
      </c>
      <c r="AF8" s="102">
        <f t="shared" si="9"/>
        <v>0</v>
      </c>
      <c r="AG8" s="34">
        <f t="shared" si="10"/>
        <v>0</v>
      </c>
    </row>
    <row r="9" spans="1:36" x14ac:dyDescent="0.25">
      <c r="A9" s="3">
        <f t="shared" si="11"/>
        <v>44712</v>
      </c>
      <c r="B9" s="67">
        <v>160</v>
      </c>
      <c r="C9" s="67">
        <v>135</v>
      </c>
      <c r="D9" s="11">
        <f>COUNTIF(Sheet1!AG:AG,Sheet2!A9)</f>
        <v>12</v>
      </c>
      <c r="E9" s="12">
        <f>SUMIF(Sheet1!AG:AG,Sheet2!A9,Sheet1!AH:AH)</f>
        <v>1</v>
      </c>
      <c r="F9" s="13">
        <f t="shared" si="0"/>
        <v>8.3333333333333329E-2</v>
      </c>
      <c r="G9" s="42">
        <f>SUMIF(Sheet1!$AG:$AG,Sheet2!$A9,Sheet1!$L:$L)-SUM(Sheet2!D9-Sheet2!E9)</f>
        <v>-7.5</v>
      </c>
      <c r="H9" s="15">
        <f t="shared" si="1"/>
        <v>-0.625</v>
      </c>
      <c r="I9" s="21">
        <f>COUNTIFS(Sheet1!$AG:$AG,Sheet2!$A9,Sheet1!$N:$N,"&gt;=" &amp; Sheet2!$B9,Sheet1!$Y:$Y,"&gt;=" &amp; Sheet2!$C9)</f>
        <v>12</v>
      </c>
      <c r="J9" s="22">
        <f>SUMIFS(Sheet1!$AH:$AH,Sheet1!$AG:$AG,Sheet2!$A9,Sheet1!$N:$N,"&gt;=" &amp; Sheet2!$B9,Sheet1!$Y:$Y,"&gt;=" &amp; Sheet2!$C9)</f>
        <v>1</v>
      </c>
      <c r="K9" s="23">
        <f t="shared" si="2"/>
        <v>8.3333333333333329E-2</v>
      </c>
      <c r="L9" s="44">
        <f>SUMIFS(Sheet1!$L:$L,Sheet1!$AG:$AG,Sheet2!$A9,Sheet1!$N:$N,"&gt;="&amp;Sheet2!$B9,Sheet1!$Y:$Y,"&gt;="&amp;Sheet2!$C9,Sheet1!$AH:$AH,"&gt;0")-SUM(I9-J9)</f>
        <v>-7.5</v>
      </c>
      <c r="M9" s="25">
        <f t="shared" si="3"/>
        <v>-0.625</v>
      </c>
      <c r="N9" s="31">
        <f>COUNTIFS(Sheet1!$AG:$AG,Sheet2!$A9,Sheet1!$N:$N,"&gt;=" &amp; Sheet2!$B9,Sheet1!$Y:$Y,"&gt;=" &amp; Sheet2!$C9,Sheet1!$U:$U,"&gt;=" &amp; Sheet2!$R$1)</f>
        <v>1</v>
      </c>
      <c r="O9" s="32">
        <f>SUMIFS(Sheet1!$AH:$AH,Sheet1!$AG:$AG,Sheet2!$A9,Sheet1!$N:$N,"&gt;=" &amp; Sheet2!$B9,Sheet1!$Y:$Y,"&gt;=" &amp; Sheet2!$C9,Sheet1!$U:$U,"&gt;=" &amp; Sheet2!$R$1)</f>
        <v>0</v>
      </c>
      <c r="P9" s="33">
        <f t="shared" si="4"/>
        <v>0</v>
      </c>
      <c r="Q9" s="46">
        <f>SUMIFS(Sheet1!$L:$L,Sheet1!$AG:$AG,Sheet2!$A9,Sheet1!$N:$N,"&gt;="&amp;Sheet2!$B9,Sheet1!$Y:$Y,"&gt;="&amp;Sheet2!$C9,Sheet1!$AH:$AH,"&gt;0",Sheet1!$U:$U,"&gt;=" &amp; Sheet2!$R$1)-SUM(N9-O9)</f>
        <v>-1</v>
      </c>
      <c r="R9" s="35">
        <f t="shared" si="5"/>
        <v>-1</v>
      </c>
      <c r="S9" s="52">
        <f>COUNTIFS(Sheet1!$AG:$AG,Sheet2!$A9,Sheet1!$N:$N,"&gt;=" &amp; Sheet2!$B9,Sheet1!$Y:$Y,"&gt;=" &amp; Sheet2!$C9,Sheet1!$U:$U,"&gt;=" &amp; Sheet2!$R$1,Sheet1!$AF:$AF,"&gt;=" &amp;Sheet2!$V$1,Sheet1!$AF:$AF,"&lt;=" &amp; Sheet2!$W$1)</f>
        <v>0</v>
      </c>
      <c r="T9" s="53">
        <f>SUMIFS(Sheet1!$AH:$AH,Sheet1!$AG:$AG,Sheet2!$A9,Sheet1!$N:$N,"&gt;=" &amp; Sheet2!$B9,Sheet1!$Y:$Y,"&gt;=" &amp; Sheet2!$C9,Sheet1!$U:$U,"&gt;=" &amp; Sheet2!$R$1,Sheet1!$AF:$AF,"&gt;=" &amp;Sheet2!$V$1,Sheet1!$AF:$AF,"&lt;=" &amp; Sheet2!$W$1)</f>
        <v>0</v>
      </c>
      <c r="U9" s="54">
        <f t="shared" si="6"/>
        <v>0</v>
      </c>
      <c r="V9" s="55">
        <f>SUMIFS(Sheet1!$L:$L,Sheet1!$AG:$AG,Sheet2!$A9,Sheet1!$N:$N,"&gt;="&amp;Sheet2!$B9,Sheet1!$Y:$Y,"&gt;="&amp;Sheet2!$C9,Sheet1!$AH:$AH,"&gt;0",Sheet1!$U:$U,"&gt;=" &amp; Sheet2!$R$1,Sheet1!$AF:$AF,"&gt;=" &amp;Sheet2!$V$1,Sheet1!$AF:$AF,"&lt;=" &amp; Sheet2!$W$1)-SUM(S9-T9)</f>
        <v>0</v>
      </c>
      <c r="W9" s="56">
        <f t="shared" si="7"/>
        <v>0</v>
      </c>
      <c r="Y9" s="14">
        <f t="shared" si="12"/>
        <v>116.25</v>
      </c>
      <c r="Z9" s="24">
        <f t="shared" si="13"/>
        <v>116.25</v>
      </c>
      <c r="AA9" s="39">
        <f t="shared" si="14"/>
        <v>189</v>
      </c>
      <c r="AB9" s="60">
        <f t="shared" si="15"/>
        <v>239</v>
      </c>
      <c r="AC9" s="3">
        <f t="shared" si="8"/>
        <v>44712</v>
      </c>
      <c r="AD9" s="103">
        <f t="shared" si="16"/>
        <v>267.41084999999998</v>
      </c>
      <c r="AE9" s="102">
        <f t="shared" si="17"/>
        <v>40.111627499999997</v>
      </c>
      <c r="AF9" s="102">
        <f t="shared" si="9"/>
        <v>40.111627499999997</v>
      </c>
      <c r="AG9" s="34">
        <f t="shared" si="10"/>
        <v>-40.111627499999997</v>
      </c>
    </row>
    <row r="10" spans="1:36" x14ac:dyDescent="0.25">
      <c r="A10" s="3">
        <f t="shared" si="11"/>
        <v>44713</v>
      </c>
      <c r="B10" s="67">
        <v>160</v>
      </c>
      <c r="C10" s="67">
        <v>135</v>
      </c>
      <c r="D10" s="11">
        <f>COUNTIF(Sheet1!AG:AG,Sheet2!A10)</f>
        <v>15</v>
      </c>
      <c r="E10" s="12">
        <f>SUMIF(Sheet1!AG:AG,Sheet2!A10,Sheet1!AH:AH)</f>
        <v>2</v>
      </c>
      <c r="F10" s="13">
        <f t="shared" ref="F10:F44" si="18">IFERROR(+E10/D10,0)</f>
        <v>0.13333333333333333</v>
      </c>
      <c r="G10" s="42">
        <f>SUMIF(Sheet1!$AG:$AG,Sheet2!$A10,Sheet1!$L:$L)-SUM(Sheet2!D10-Sheet2!E10)</f>
        <v>-5</v>
      </c>
      <c r="H10" s="15">
        <f t="shared" ref="H10:H44" si="19">IFERROR(+G10/D10,0)</f>
        <v>-0.33333333333333331</v>
      </c>
      <c r="I10" s="21">
        <f>COUNTIFS(Sheet1!$AG:$AG,Sheet2!$A10,Sheet1!$N:$N,"&gt;=" &amp; Sheet2!$B10,Sheet1!$Y:$Y,"&gt;=" &amp; Sheet2!$C10)</f>
        <v>15</v>
      </c>
      <c r="J10" s="22">
        <f>SUMIFS(Sheet1!$AH:$AH,Sheet1!$AG:$AG,Sheet2!$A10,Sheet1!$N:$N,"&gt;=" &amp; Sheet2!$B10,Sheet1!$Y:$Y,"&gt;=" &amp; Sheet2!$C10)</f>
        <v>2</v>
      </c>
      <c r="K10" s="23">
        <f t="shared" ref="K10:K44" si="20">IFERROR(+J10/I10,0)</f>
        <v>0.13333333333333333</v>
      </c>
      <c r="L10" s="44">
        <f>SUMIFS(Sheet1!$L:$L,Sheet1!$AG:$AG,Sheet2!$A10,Sheet1!$N:$N,"&gt;="&amp;Sheet2!$B10,Sheet1!$Y:$Y,"&gt;="&amp;Sheet2!$C10,Sheet1!$AH:$AH,"&gt;0")-SUM(I10-J10)</f>
        <v>-5</v>
      </c>
      <c r="M10" s="25">
        <f t="shared" ref="M10:M44" si="21">IFERROR(+L10/I10,0)</f>
        <v>-0.33333333333333331</v>
      </c>
      <c r="N10" s="31">
        <f>COUNTIFS(Sheet1!$AG:$AG,Sheet2!$A10,Sheet1!$N:$N,"&gt;=" &amp; Sheet2!$B10,Sheet1!$Y:$Y,"&gt;=" &amp; Sheet2!$C10,Sheet1!$U:$U,"&gt;=" &amp; Sheet2!$R$1)</f>
        <v>0</v>
      </c>
      <c r="O10" s="32">
        <f>SUMIFS(Sheet1!$AH:$AH,Sheet1!$AG:$AG,Sheet2!$A10,Sheet1!$N:$N,"&gt;=" &amp; Sheet2!$B10,Sheet1!$Y:$Y,"&gt;=" &amp; Sheet2!$C10,Sheet1!$U:$U,"&gt;=" &amp; Sheet2!$R$1)</f>
        <v>0</v>
      </c>
      <c r="P10" s="33">
        <f t="shared" ref="P10:P44" si="22">IFERROR(+O10/N10,0)</f>
        <v>0</v>
      </c>
      <c r="Q10" s="46">
        <f>SUMIFS(Sheet1!$L:$L,Sheet1!$AG:$AG,Sheet2!$A10,Sheet1!$N:$N,"&gt;="&amp;Sheet2!$B10,Sheet1!$Y:$Y,"&gt;="&amp;Sheet2!$C10,Sheet1!$AH:$AH,"&gt;0",Sheet1!$U:$U,"&gt;=" &amp; Sheet2!$R$1)-SUM(N10-O10)</f>
        <v>0</v>
      </c>
      <c r="R10" s="35">
        <f t="shared" ref="R10:R44" si="23">IFERROR(+Q10/N10,0)</f>
        <v>0</v>
      </c>
      <c r="S10" s="52">
        <f>COUNTIFS(Sheet1!$AG:$AG,Sheet2!$A10,Sheet1!$N:$N,"&gt;=" &amp; Sheet2!$B10,Sheet1!$Y:$Y,"&gt;=" &amp; Sheet2!$C10,Sheet1!$U:$U,"&gt;=" &amp; Sheet2!$R$1,Sheet1!$AF:$AF,"&gt;=" &amp;Sheet2!$V$1,Sheet1!$AF:$AF,"&lt;=" &amp; Sheet2!$W$1)</f>
        <v>0</v>
      </c>
      <c r="T10" s="53">
        <f>SUMIFS(Sheet1!$AH:$AH,Sheet1!$AG:$AG,Sheet2!$A10,Sheet1!$N:$N,"&gt;=" &amp; Sheet2!$B10,Sheet1!$Y:$Y,"&gt;=" &amp; Sheet2!$C10,Sheet1!$U:$U,"&gt;=" &amp; Sheet2!$R$1,Sheet1!$AF:$AF,"&gt;=" &amp;Sheet2!$V$1,Sheet1!$AF:$AF,"&lt;=" &amp; Sheet2!$W$1)</f>
        <v>0</v>
      </c>
      <c r="U10" s="54">
        <f>IFERROR(+T10/S10,0)</f>
        <v>0</v>
      </c>
      <c r="V10" s="55">
        <f>SUMIFS(Sheet1!$L:$L,Sheet1!$AG:$AG,Sheet2!$A10,Sheet1!$N:$N,"&gt;="&amp;Sheet2!$B10,Sheet1!$Y:$Y,"&gt;="&amp;Sheet2!$C10,Sheet1!$AH:$AH,"&gt;0",Sheet1!$U:$U,"&gt;=" &amp; Sheet2!$R$1,Sheet1!$AF:$AF,"&gt;=" &amp;Sheet2!$V$1,Sheet1!$AF:$AF,"&lt;=" &amp; Sheet2!$W$1)-SUM(S10-T10)</f>
        <v>0</v>
      </c>
      <c r="W10" s="56">
        <f>IFERROR(+V10/S10,0)</f>
        <v>0</v>
      </c>
      <c r="Y10" s="14">
        <f t="shared" si="12"/>
        <v>91.25</v>
      </c>
      <c r="Z10" s="24">
        <f t="shared" si="13"/>
        <v>91.25</v>
      </c>
      <c r="AA10" s="39">
        <f t="shared" si="14"/>
        <v>189</v>
      </c>
      <c r="AB10" s="60">
        <f t="shared" si="15"/>
        <v>239</v>
      </c>
      <c r="AC10" s="3">
        <f t="shared" si="8"/>
        <v>44713</v>
      </c>
      <c r="AD10" s="103">
        <f t="shared" si="16"/>
        <v>227.29922249999998</v>
      </c>
      <c r="AE10" s="102">
        <f t="shared" si="17"/>
        <v>34.094883374999995</v>
      </c>
      <c r="AF10" s="102">
        <f t="shared" si="9"/>
        <v>0</v>
      </c>
      <c r="AG10" s="34">
        <f t="shared" si="10"/>
        <v>0</v>
      </c>
    </row>
    <row r="11" spans="1:36" x14ac:dyDescent="0.25">
      <c r="A11" s="3">
        <f>+A10+1</f>
        <v>44714</v>
      </c>
      <c r="B11" s="67">
        <v>160</v>
      </c>
      <c r="C11" s="67">
        <v>135</v>
      </c>
      <c r="D11" s="11">
        <f>COUNTIF(Sheet1!AG:AG,Sheet2!A11)</f>
        <v>15</v>
      </c>
      <c r="E11" s="12">
        <f>SUMIF(Sheet1!AG:AG,Sheet2!A11,Sheet1!AH:AH)</f>
        <v>0</v>
      </c>
      <c r="F11" s="13">
        <f t="shared" si="18"/>
        <v>0</v>
      </c>
      <c r="G11" s="42">
        <f>SUMIF(Sheet1!$AG:$AG,Sheet2!$A11,Sheet1!$L:$L)-SUM(Sheet2!D11-Sheet2!E11)</f>
        <v>-15</v>
      </c>
      <c r="H11" s="15">
        <f t="shared" si="19"/>
        <v>-1</v>
      </c>
      <c r="I11" s="21">
        <f>COUNTIFS(Sheet1!$AG:$AG,Sheet2!$A11,Sheet1!$N:$N,"&gt;=" &amp; Sheet2!$B11,Sheet1!$Y:$Y,"&gt;=" &amp; Sheet2!$C11)</f>
        <v>15</v>
      </c>
      <c r="J11" s="22">
        <f>SUMIFS(Sheet1!$AH:$AH,Sheet1!$AG:$AG,Sheet2!$A11,Sheet1!$N:$N,"&gt;=" &amp; Sheet2!$B11,Sheet1!$Y:$Y,"&gt;=" &amp; Sheet2!$C11)</f>
        <v>0</v>
      </c>
      <c r="K11" s="23">
        <f t="shared" si="20"/>
        <v>0</v>
      </c>
      <c r="L11" s="44">
        <f>SUMIFS(Sheet1!$L:$L,Sheet1!$AG:$AG,Sheet2!$A11,Sheet1!$N:$N,"&gt;="&amp;Sheet2!$B11,Sheet1!$Y:$Y,"&gt;="&amp;Sheet2!$C11,Sheet1!$AH:$AH,"&gt;0")-SUM(I11-J11)</f>
        <v>-15</v>
      </c>
      <c r="M11" s="25">
        <f t="shared" si="21"/>
        <v>-1</v>
      </c>
      <c r="N11" s="31">
        <f>COUNTIFS(Sheet1!$AG:$AG,Sheet2!$A11,Sheet1!$N:$N,"&gt;=" &amp; Sheet2!$B11,Sheet1!$Y:$Y,"&gt;=" &amp; Sheet2!$C11,Sheet1!$U:$U,"&gt;=" &amp; Sheet2!$R$1)</f>
        <v>2</v>
      </c>
      <c r="O11" s="32">
        <f>SUMIFS(Sheet1!$AH:$AH,Sheet1!$AG:$AG,Sheet2!$A11,Sheet1!$N:$N,"&gt;=" &amp; Sheet2!$B11,Sheet1!$Y:$Y,"&gt;=" &amp; Sheet2!$C11,Sheet1!$U:$U,"&gt;=" &amp; Sheet2!$R$1)</f>
        <v>0</v>
      </c>
      <c r="P11" s="33">
        <f t="shared" si="22"/>
        <v>0</v>
      </c>
      <c r="Q11" s="46">
        <f>SUMIFS(Sheet1!$L:$L,Sheet1!$AG:$AG,Sheet2!$A11,Sheet1!$N:$N,"&gt;="&amp;Sheet2!$B11,Sheet1!$Y:$Y,"&gt;="&amp;Sheet2!$C11,Sheet1!$AH:$AH,"&gt;0",Sheet1!$U:$U,"&gt;=" &amp; Sheet2!$R$1)-SUM(N11-O11)</f>
        <v>-2</v>
      </c>
      <c r="R11" s="35">
        <f t="shared" si="23"/>
        <v>-1</v>
      </c>
      <c r="S11" s="52">
        <f>COUNTIFS(Sheet1!$AG:$AG,Sheet2!$A11,Sheet1!$N:$N,"&gt;=" &amp; Sheet2!$B11,Sheet1!$Y:$Y,"&gt;=" &amp; Sheet2!$C11,Sheet1!$U:$U,"&gt;=" &amp; Sheet2!$R$1,Sheet1!$AF:$AF,"&gt;=" &amp;Sheet2!$V$1,Sheet1!$AF:$AF,"&lt;=" &amp; Sheet2!$W$1)</f>
        <v>1</v>
      </c>
      <c r="T11" s="53">
        <f>SUMIFS(Sheet1!$AH:$AH,Sheet1!$AG:$AG,Sheet2!$A11,Sheet1!$N:$N,"&gt;=" &amp; Sheet2!$B11,Sheet1!$Y:$Y,"&gt;=" &amp; Sheet2!$C11,Sheet1!$U:$U,"&gt;=" &amp; Sheet2!$R$1,Sheet1!$AF:$AF,"&gt;=" &amp;Sheet2!$V$1,Sheet1!$AF:$AF,"&lt;=" &amp; Sheet2!$W$1)</f>
        <v>0</v>
      </c>
      <c r="U11" s="54">
        <f t="shared" ref="U11:U44" si="24">IFERROR(+T11/S11,0)</f>
        <v>0</v>
      </c>
      <c r="V11" s="55">
        <f>SUMIFS(Sheet1!$L:$L,Sheet1!$AG:$AG,Sheet2!$A11,Sheet1!$N:$N,"&gt;="&amp;Sheet2!$B11,Sheet1!$Y:$Y,"&gt;="&amp;Sheet2!$C11,Sheet1!$AH:$AH,"&gt;0",Sheet1!$U:$U,"&gt;=" &amp; Sheet2!$R$1,Sheet1!$AF:$AF,"&gt;=" &amp;Sheet2!$V$1,Sheet1!$AF:$AF,"&lt;=" &amp; Sheet2!$W$1)-SUM(S11-T11)</f>
        <v>-1</v>
      </c>
      <c r="W11" s="56">
        <f t="shared" ref="W11:W44" si="25">IFERROR(+V11/S11,0)</f>
        <v>-1</v>
      </c>
      <c r="Y11" s="14">
        <f t="shared" ref="Y11:Y44" si="26">Y10+(G11*$Y$1)</f>
        <v>16.25</v>
      </c>
      <c r="Z11" s="24">
        <f t="shared" ref="Z11:Z44" si="27">+Z10+(L11*$Z$1)</f>
        <v>16.25</v>
      </c>
      <c r="AA11" s="39">
        <f t="shared" ref="AA11:AA44" si="28">+AA10+(Q11*$AA$1)</f>
        <v>169</v>
      </c>
      <c r="AB11" s="60">
        <f t="shared" ref="AB11:AB44" si="29">+AB10+(V11*$AA$1)</f>
        <v>229</v>
      </c>
      <c r="AC11" s="3">
        <f t="shared" si="8"/>
        <v>44714</v>
      </c>
      <c r="AD11" s="103">
        <f t="shared" si="16"/>
        <v>227.29922249999998</v>
      </c>
      <c r="AE11" s="102">
        <f t="shared" si="17"/>
        <v>34.094883374999995</v>
      </c>
      <c r="AF11" s="102">
        <f t="shared" si="9"/>
        <v>17.047441687499997</v>
      </c>
      <c r="AG11" s="34">
        <f t="shared" si="10"/>
        <v>-34.094883374999995</v>
      </c>
    </row>
    <row r="12" spans="1:36" x14ac:dyDescent="0.25">
      <c r="A12" s="3">
        <f t="shared" ref="A12:A77" si="30">+A11+1</f>
        <v>44715</v>
      </c>
      <c r="B12" s="67">
        <v>160</v>
      </c>
      <c r="C12" s="67">
        <v>135</v>
      </c>
      <c r="D12" s="11">
        <f>COUNTIF(Sheet1!AG:AG,Sheet2!A12)</f>
        <v>17</v>
      </c>
      <c r="E12" s="12">
        <f>SUMIF(Sheet1!AG:AG,Sheet2!A12,Sheet1!AH:AH)</f>
        <v>2</v>
      </c>
      <c r="F12" s="13">
        <f t="shared" si="18"/>
        <v>0.11764705882352941</v>
      </c>
      <c r="G12" s="42">
        <f>SUMIF(Sheet1!$AG:$AG,Sheet2!$A12,Sheet1!$L:$L)-SUM(Sheet2!D12-Sheet2!E12)</f>
        <v>-5.3000000000000007</v>
      </c>
      <c r="H12" s="15">
        <f t="shared" si="19"/>
        <v>-0.311764705882353</v>
      </c>
      <c r="I12" s="21">
        <f>COUNTIFS(Sheet1!$AG:$AG,Sheet2!$A12,Sheet1!$N:$N,"&gt;=" &amp; Sheet2!$B12,Sheet1!$Y:$Y,"&gt;=" &amp; Sheet2!$C12)</f>
        <v>17</v>
      </c>
      <c r="J12" s="22">
        <f>SUMIFS(Sheet1!$AH:$AH,Sheet1!$AG:$AG,Sheet2!$A12,Sheet1!$N:$N,"&gt;=" &amp; Sheet2!$B12,Sheet1!$Y:$Y,"&gt;=" &amp; Sheet2!$C12)</f>
        <v>2</v>
      </c>
      <c r="K12" s="23">
        <f t="shared" si="20"/>
        <v>0.11764705882352941</v>
      </c>
      <c r="L12" s="44">
        <f>SUMIFS(Sheet1!$L:$L,Sheet1!$AG:$AG,Sheet2!$A12,Sheet1!$N:$N,"&gt;="&amp;Sheet2!$B12,Sheet1!$Y:$Y,"&gt;="&amp;Sheet2!$C12,Sheet1!$AH:$AH,"&gt;0")-SUM(I12-J12)</f>
        <v>-5.3000000000000007</v>
      </c>
      <c r="M12" s="25">
        <f t="shared" si="21"/>
        <v>-0.311764705882353</v>
      </c>
      <c r="N12" s="31">
        <f>COUNTIFS(Sheet1!$AG:$AG,Sheet2!$A12,Sheet1!$N:$N,"&gt;=" &amp; Sheet2!$B12,Sheet1!$Y:$Y,"&gt;=" &amp; Sheet2!$C12,Sheet1!$U:$U,"&gt;=" &amp; Sheet2!$R$1)</f>
        <v>2</v>
      </c>
      <c r="O12" s="32">
        <f>SUMIFS(Sheet1!$AH:$AH,Sheet1!$AG:$AG,Sheet2!$A12,Sheet1!$N:$N,"&gt;=" &amp; Sheet2!$B12,Sheet1!$Y:$Y,"&gt;=" &amp; Sheet2!$C12,Sheet1!$U:$U,"&gt;=" &amp; Sheet2!$R$1)</f>
        <v>0</v>
      </c>
      <c r="P12" s="33">
        <f t="shared" si="22"/>
        <v>0</v>
      </c>
      <c r="Q12" s="46">
        <f>SUMIFS(Sheet1!$L:$L,Sheet1!$AG:$AG,Sheet2!$A12,Sheet1!$N:$N,"&gt;="&amp;Sheet2!$B12,Sheet1!$Y:$Y,"&gt;="&amp;Sheet2!$C12,Sheet1!$AH:$AH,"&gt;0",Sheet1!$U:$U,"&gt;=" &amp; Sheet2!$R$1)-SUM(N12-O12)</f>
        <v>-2</v>
      </c>
      <c r="R12" s="35">
        <f t="shared" si="23"/>
        <v>-1</v>
      </c>
      <c r="S12" s="52">
        <f>COUNTIFS(Sheet1!$AG:$AG,Sheet2!$A12,Sheet1!$N:$N,"&gt;=" &amp; Sheet2!$B12,Sheet1!$Y:$Y,"&gt;=" &amp; Sheet2!$C12,Sheet1!$U:$U,"&gt;=" &amp; Sheet2!$R$1,Sheet1!$AF:$AF,"&gt;=" &amp;Sheet2!$V$1,Sheet1!$AF:$AF,"&lt;=" &amp; Sheet2!$W$1)</f>
        <v>2</v>
      </c>
      <c r="T12" s="53">
        <f>SUMIFS(Sheet1!$AH:$AH,Sheet1!$AG:$AG,Sheet2!$A12,Sheet1!$N:$N,"&gt;=" &amp; Sheet2!$B12,Sheet1!$Y:$Y,"&gt;=" &amp; Sheet2!$C12,Sheet1!$U:$U,"&gt;=" &amp; Sheet2!$R$1,Sheet1!$AF:$AF,"&gt;=" &amp;Sheet2!$V$1,Sheet1!$AF:$AF,"&lt;=" &amp; Sheet2!$W$1)</f>
        <v>0</v>
      </c>
      <c r="U12" s="54">
        <f t="shared" si="24"/>
        <v>0</v>
      </c>
      <c r="V12" s="55">
        <f>SUMIFS(Sheet1!$L:$L,Sheet1!$AG:$AG,Sheet2!$A12,Sheet1!$N:$N,"&gt;="&amp;Sheet2!$B12,Sheet1!$Y:$Y,"&gt;="&amp;Sheet2!$C12,Sheet1!$AH:$AH,"&gt;0",Sheet1!$U:$U,"&gt;=" &amp; Sheet2!$R$1,Sheet1!$AF:$AF,"&gt;=" &amp;Sheet2!$V$1,Sheet1!$AF:$AF,"&lt;=" &amp; Sheet2!$W$1)-SUM(S12-T12)</f>
        <v>-2</v>
      </c>
      <c r="W12" s="56">
        <f t="shared" si="25"/>
        <v>-1</v>
      </c>
      <c r="Y12" s="14">
        <f t="shared" si="26"/>
        <v>-10.250000000000004</v>
      </c>
      <c r="Z12" s="24">
        <f t="shared" si="27"/>
        <v>-10.250000000000004</v>
      </c>
      <c r="AA12" s="39">
        <f t="shared" si="28"/>
        <v>149</v>
      </c>
      <c r="AB12" s="60">
        <f t="shared" si="29"/>
        <v>209</v>
      </c>
      <c r="AC12" s="3">
        <f t="shared" si="8"/>
        <v>44715</v>
      </c>
      <c r="AD12" s="103">
        <f t="shared" si="16"/>
        <v>193.20433912499999</v>
      </c>
      <c r="AE12" s="102">
        <f t="shared" si="17"/>
        <v>28.980650868749997</v>
      </c>
      <c r="AF12" s="102">
        <f t="shared" si="9"/>
        <v>14.490325434374999</v>
      </c>
      <c r="AG12" s="34">
        <f t="shared" si="10"/>
        <v>-28.980650868749997</v>
      </c>
    </row>
    <row r="13" spans="1:36" ht="15.75" thickBot="1" x14ac:dyDescent="0.3">
      <c r="A13" s="3">
        <f t="shared" si="30"/>
        <v>44716</v>
      </c>
      <c r="B13" s="67">
        <v>160</v>
      </c>
      <c r="C13" s="67">
        <v>135</v>
      </c>
      <c r="D13" s="11">
        <f>COUNTIF(Sheet1!AG:AG,Sheet2!A13)</f>
        <v>30</v>
      </c>
      <c r="E13" s="12">
        <f>SUMIF(Sheet1!AG:AG,Sheet2!A13,Sheet1!AH:AH)</f>
        <v>8</v>
      </c>
      <c r="F13" s="13">
        <f t="shared" si="18"/>
        <v>0.26666666666666666</v>
      </c>
      <c r="G13" s="42">
        <f>SUMIF(Sheet1!$AG:$AG,Sheet2!$A13,Sheet1!$L:$L)-SUM(Sheet2!D13-Sheet2!E13)</f>
        <v>4.3500000000000014</v>
      </c>
      <c r="H13" s="15">
        <f t="shared" si="19"/>
        <v>0.14500000000000005</v>
      </c>
      <c r="I13" s="21">
        <f>COUNTIFS(Sheet1!$AG:$AG,Sheet2!$A13,Sheet1!$N:$N,"&gt;=" &amp; Sheet2!$B13,Sheet1!$Y:$Y,"&gt;=" &amp; Sheet2!$C13)</f>
        <v>30</v>
      </c>
      <c r="J13" s="22">
        <f>SUMIFS(Sheet1!$AH:$AH,Sheet1!$AG:$AG,Sheet2!$A13,Sheet1!$N:$N,"&gt;=" &amp; Sheet2!$B13,Sheet1!$Y:$Y,"&gt;=" &amp; Sheet2!$C13)</f>
        <v>8</v>
      </c>
      <c r="K13" s="23">
        <f t="shared" si="20"/>
        <v>0.26666666666666666</v>
      </c>
      <c r="L13" s="44">
        <f>SUMIFS(Sheet1!$L:$L,Sheet1!$AG:$AG,Sheet2!$A13,Sheet1!$N:$N,"&gt;="&amp;Sheet2!$B13,Sheet1!$Y:$Y,"&gt;="&amp;Sheet2!$C13,Sheet1!$AH:$AH,"&gt;0")-SUM(I13-J13)</f>
        <v>4.3500000000000014</v>
      </c>
      <c r="M13" s="25">
        <f t="shared" si="21"/>
        <v>0.14500000000000005</v>
      </c>
      <c r="N13" s="31">
        <f>COUNTIFS(Sheet1!$AG:$AG,Sheet2!$A13,Sheet1!$N:$N,"&gt;=" &amp; Sheet2!$B13,Sheet1!$Y:$Y,"&gt;=" &amp; Sheet2!$C13,Sheet1!$U:$U,"&gt;=" &amp; Sheet2!$R$1)</f>
        <v>4</v>
      </c>
      <c r="O13" s="32">
        <f>SUMIFS(Sheet1!$AH:$AH,Sheet1!$AG:$AG,Sheet2!$A13,Sheet1!$N:$N,"&gt;=" &amp; Sheet2!$B13,Sheet1!$Y:$Y,"&gt;=" &amp; Sheet2!$C13,Sheet1!$U:$U,"&gt;=" &amp; Sheet2!$R$1)</f>
        <v>1</v>
      </c>
      <c r="P13" s="33">
        <f t="shared" si="22"/>
        <v>0.25</v>
      </c>
      <c r="Q13" s="46">
        <f>SUMIFS(Sheet1!$L:$L,Sheet1!$AG:$AG,Sheet2!$A13,Sheet1!$N:$N,"&gt;="&amp;Sheet2!$B13,Sheet1!$Y:$Y,"&gt;="&amp;Sheet2!$C13,Sheet1!$AH:$AH,"&gt;0",Sheet1!$U:$U,"&gt;=" &amp; Sheet2!$R$1)-SUM(N13-O13)</f>
        <v>-0.64999999999999991</v>
      </c>
      <c r="R13" s="35">
        <f t="shared" si="23"/>
        <v>-0.16249999999999998</v>
      </c>
      <c r="S13" s="52">
        <f>COUNTIFS(Sheet1!$AG:$AG,Sheet2!$A13,Sheet1!$N:$N,"&gt;=" &amp; Sheet2!$B13,Sheet1!$Y:$Y,"&gt;=" &amp; Sheet2!$C13,Sheet1!$U:$U,"&gt;=" &amp; Sheet2!$R$1,Sheet1!$AF:$AF,"&gt;=" &amp;Sheet2!$V$1,Sheet1!$AF:$AF,"&lt;=" &amp; Sheet2!$W$1)</f>
        <v>2</v>
      </c>
      <c r="T13" s="53">
        <f>SUMIFS(Sheet1!$AH:$AH,Sheet1!$AG:$AG,Sheet2!$A13,Sheet1!$N:$N,"&gt;=" &amp; Sheet2!$B13,Sheet1!$Y:$Y,"&gt;=" &amp; Sheet2!$C13,Sheet1!$U:$U,"&gt;=" &amp; Sheet2!$R$1,Sheet1!$AF:$AF,"&gt;=" &amp;Sheet2!$V$1,Sheet1!$AF:$AF,"&lt;=" &amp; Sheet2!$W$1)</f>
        <v>1</v>
      </c>
      <c r="U13" s="54">
        <f t="shared" si="24"/>
        <v>0.5</v>
      </c>
      <c r="V13" s="55">
        <f>SUMIFS(Sheet1!$L:$L,Sheet1!$AG:$AG,Sheet2!$A13,Sheet1!$N:$N,"&gt;="&amp;Sheet2!$B13,Sheet1!$Y:$Y,"&gt;="&amp;Sheet2!$C13,Sheet1!$AH:$AH,"&gt;0",Sheet1!$U:$U,"&gt;=" &amp; Sheet2!$R$1,Sheet1!$AF:$AF,"&gt;=" &amp;Sheet2!$V$1,Sheet1!$AF:$AF,"&lt;=" &amp; Sheet2!$W$1)-SUM(S13-T13)</f>
        <v>1.35</v>
      </c>
      <c r="W13" s="56">
        <f t="shared" si="25"/>
        <v>0.67500000000000004</v>
      </c>
      <c r="Y13" s="14">
        <f t="shared" si="26"/>
        <v>11.500000000000004</v>
      </c>
      <c r="Z13" s="24">
        <f t="shared" si="27"/>
        <v>11.500000000000004</v>
      </c>
      <c r="AA13" s="39">
        <f t="shared" si="28"/>
        <v>142.5</v>
      </c>
      <c r="AB13" s="60">
        <f t="shared" si="29"/>
        <v>222.5</v>
      </c>
      <c r="AC13" s="3">
        <f t="shared" si="8"/>
        <v>44716</v>
      </c>
      <c r="AD13" s="103">
        <f t="shared" si="16"/>
        <v>164.22368825625</v>
      </c>
      <c r="AE13" s="102">
        <f t="shared" si="17"/>
        <v>24.6335532384375</v>
      </c>
      <c r="AF13" s="102">
        <f t="shared" si="9"/>
        <v>6.158388309609375</v>
      </c>
      <c r="AG13" s="34">
        <f t="shared" si="10"/>
        <v>-4.0029524012460929</v>
      </c>
    </row>
    <row r="14" spans="1:36" x14ac:dyDescent="0.25">
      <c r="A14" s="68">
        <f t="shared" si="30"/>
        <v>44717</v>
      </c>
      <c r="B14" s="69">
        <v>160</v>
      </c>
      <c r="C14" s="69">
        <v>135</v>
      </c>
      <c r="D14" s="70">
        <f>COUNTIF(Sheet1!AG:AG,Sheet2!A14)</f>
        <v>46</v>
      </c>
      <c r="E14" s="71">
        <f>SUMIF(Sheet1!AG:AG,Sheet2!A14,Sheet1!AH:AH)</f>
        <v>12</v>
      </c>
      <c r="F14" s="72">
        <f t="shared" si="18"/>
        <v>0.2608695652173913</v>
      </c>
      <c r="G14" s="73">
        <f>SUMIF(Sheet1!$AG:$AG,Sheet2!$A14,Sheet1!$L:$L)-SUM(Sheet2!D14-Sheet2!E14)</f>
        <v>20</v>
      </c>
      <c r="H14" s="74">
        <f t="shared" si="19"/>
        <v>0.43478260869565216</v>
      </c>
      <c r="I14" s="75">
        <f>COUNTIFS(Sheet1!$AG:$AG,Sheet2!$A14,Sheet1!$N:$N,"&gt;=" &amp; Sheet2!$B14,Sheet1!$Y:$Y,"&gt;=" &amp; Sheet2!$C14)</f>
        <v>19</v>
      </c>
      <c r="J14" s="76">
        <f>SUMIFS(Sheet1!$AH:$AH,Sheet1!$AG:$AG,Sheet2!$A14,Sheet1!$N:$N,"&gt;=" &amp; Sheet2!$B14,Sheet1!$Y:$Y,"&gt;=" &amp; Sheet2!$C14)</f>
        <v>5</v>
      </c>
      <c r="K14" s="77">
        <f t="shared" si="20"/>
        <v>0.26315789473684209</v>
      </c>
      <c r="L14" s="78">
        <f>SUMIFS(Sheet1!$L:$L,Sheet1!$AG:$AG,Sheet2!$A14,Sheet1!$N:$N,"&gt;="&amp;Sheet2!$B14,Sheet1!$Y:$Y,"&gt;="&amp;Sheet2!$C14,Sheet1!$AH:$AH,"&gt;0")-SUM(I14-J14)</f>
        <v>11</v>
      </c>
      <c r="M14" s="79">
        <f t="shared" si="21"/>
        <v>0.57894736842105265</v>
      </c>
      <c r="N14" s="80">
        <f>COUNTIFS(Sheet1!$AG:$AG,Sheet2!$A14,Sheet1!$N:$N,"&gt;=" &amp; Sheet2!$B14,Sheet1!$Y:$Y,"&gt;=" &amp; Sheet2!$C14,Sheet1!$U:$U,"&gt;=" &amp; Sheet2!$R$1)</f>
        <v>4</v>
      </c>
      <c r="O14" s="81">
        <f>SUMIFS(Sheet1!$AH:$AH,Sheet1!$AG:$AG,Sheet2!$A14,Sheet1!$N:$N,"&gt;=" &amp; Sheet2!$B14,Sheet1!$Y:$Y,"&gt;=" &amp; Sheet2!$C14,Sheet1!$U:$U,"&gt;=" &amp; Sheet2!$R$1)</f>
        <v>0</v>
      </c>
      <c r="P14" s="82">
        <f t="shared" si="22"/>
        <v>0</v>
      </c>
      <c r="Q14" s="83">
        <f>SUMIFS(Sheet1!$L:$L,Sheet1!$AG:$AG,Sheet2!$A14,Sheet1!$N:$N,"&gt;="&amp;Sheet2!$B14,Sheet1!$Y:$Y,"&gt;="&amp;Sheet2!$C14,Sheet1!$AH:$AH,"&gt;0",Sheet1!$U:$U,"&gt;=" &amp; Sheet2!$R$1)-SUM(N14-O14)</f>
        <v>-4</v>
      </c>
      <c r="R14" s="84">
        <f t="shared" si="23"/>
        <v>-1</v>
      </c>
      <c r="S14" s="85">
        <f>COUNTIFS(Sheet1!$AG:$AG,Sheet2!$A14,Sheet1!$N:$N,"&gt;=" &amp; Sheet2!$B14,Sheet1!$Y:$Y,"&gt;=" &amp; Sheet2!$C14,Sheet1!$U:$U,"&gt;=" &amp; Sheet2!$R$1,Sheet1!$AF:$AF,"&gt;=" &amp;Sheet2!$V$1,Sheet1!$AF:$AF,"&lt;=" &amp; Sheet2!$W$1)</f>
        <v>3</v>
      </c>
      <c r="T14" s="86">
        <f>SUMIFS(Sheet1!$AH:$AH,Sheet1!$AG:$AG,Sheet2!$A14,Sheet1!$N:$N,"&gt;=" &amp; Sheet2!$B14,Sheet1!$Y:$Y,"&gt;=" &amp; Sheet2!$C14,Sheet1!$U:$U,"&gt;=" &amp; Sheet2!$R$1,Sheet1!$AF:$AF,"&gt;=" &amp;Sheet2!$V$1,Sheet1!$AF:$AF,"&lt;=" &amp; Sheet2!$W$1)</f>
        <v>0</v>
      </c>
      <c r="U14" s="87">
        <f t="shared" si="24"/>
        <v>0</v>
      </c>
      <c r="V14" s="88">
        <f>SUMIFS(Sheet1!$L:$L,Sheet1!$AG:$AG,Sheet2!$A14,Sheet1!$N:$N,"&gt;="&amp;Sheet2!$B14,Sheet1!$Y:$Y,"&gt;="&amp;Sheet2!$C14,Sheet1!$AH:$AH,"&gt;0",Sheet1!$U:$U,"&gt;=" &amp; Sheet2!$R$1,Sheet1!$AF:$AF,"&gt;=" &amp;Sheet2!$V$1,Sheet1!$AF:$AF,"&lt;=" &amp; Sheet2!$W$1)-SUM(S14-T14)</f>
        <v>-3</v>
      </c>
      <c r="W14" s="89">
        <f t="shared" si="25"/>
        <v>-1</v>
      </c>
      <c r="X14" s="90"/>
      <c r="Y14" s="91">
        <f t="shared" si="26"/>
        <v>111.5</v>
      </c>
      <c r="Z14" s="92">
        <f t="shared" si="27"/>
        <v>66.5</v>
      </c>
      <c r="AA14" s="93">
        <f t="shared" si="28"/>
        <v>102.5</v>
      </c>
      <c r="AB14" s="94">
        <f t="shared" si="29"/>
        <v>192.5</v>
      </c>
      <c r="AC14" s="3">
        <f t="shared" si="8"/>
        <v>44717</v>
      </c>
      <c r="AD14" s="103">
        <f t="shared" si="16"/>
        <v>160.22073585500391</v>
      </c>
      <c r="AE14" s="102">
        <f t="shared" si="17"/>
        <v>24.033110378250587</v>
      </c>
      <c r="AF14" s="102">
        <f t="shared" si="9"/>
        <v>6.0082775945626468</v>
      </c>
      <c r="AG14" s="34">
        <f t="shared" si="10"/>
        <v>-24.033110378250587</v>
      </c>
    </row>
    <row r="15" spans="1:36" x14ac:dyDescent="0.25">
      <c r="A15" s="95">
        <f t="shared" si="30"/>
        <v>44718</v>
      </c>
      <c r="B15" s="67">
        <v>160</v>
      </c>
      <c r="C15" s="67">
        <f>C14</f>
        <v>135</v>
      </c>
      <c r="D15" s="11">
        <f>COUNTIF(Sheet1!AG:AG,Sheet2!A15)</f>
        <v>30</v>
      </c>
      <c r="E15" s="12">
        <f>SUMIF(Sheet1!AG:AG,Sheet2!A15,Sheet1!AH:AH)</f>
        <v>5</v>
      </c>
      <c r="F15" s="13">
        <f t="shared" si="18"/>
        <v>0.16666666666666666</v>
      </c>
      <c r="G15" s="42">
        <f>SUMIF(Sheet1!$AG:$AG,Sheet2!$A15,Sheet1!$L:$L)-SUM(Sheet2!D15-Sheet2!E15)</f>
        <v>-5.0999999999999979</v>
      </c>
      <c r="H15" s="15">
        <f t="shared" si="19"/>
        <v>-0.16999999999999993</v>
      </c>
      <c r="I15" s="21">
        <f>COUNTIFS(Sheet1!$AG:$AG,Sheet2!$A15,Sheet1!$N:$N,"&gt;=" &amp; Sheet2!$B15,Sheet1!$Y:$Y,"&gt;=" &amp; Sheet2!$C15)</f>
        <v>20</v>
      </c>
      <c r="J15" s="22">
        <f>SUMIFS(Sheet1!$AH:$AH,Sheet1!$AG:$AG,Sheet2!$A15,Sheet1!$N:$N,"&gt;=" &amp; Sheet2!$B15,Sheet1!$Y:$Y,"&gt;=" &amp; Sheet2!$C15)</f>
        <v>5</v>
      </c>
      <c r="K15" s="23">
        <f t="shared" si="20"/>
        <v>0.25</v>
      </c>
      <c r="L15" s="44">
        <f>SUMIFS(Sheet1!$L:$L,Sheet1!$AG:$AG,Sheet2!$A15,Sheet1!$N:$N,"&gt;="&amp;Sheet2!$B15,Sheet1!$Y:$Y,"&gt;="&amp;Sheet2!$C15,Sheet1!$AH:$AH,"&gt;0")-SUM(I15-J15)</f>
        <v>4.9000000000000021</v>
      </c>
      <c r="M15" s="25">
        <f t="shared" si="21"/>
        <v>0.24500000000000011</v>
      </c>
      <c r="N15" s="31">
        <f>COUNTIFS(Sheet1!$AG:$AG,Sheet2!$A15,Sheet1!$N:$N,"&gt;=" &amp; Sheet2!$B15,Sheet1!$Y:$Y,"&gt;=" &amp; Sheet2!$C15,Sheet1!$U:$U,"&gt;=" &amp; Sheet2!$R$1)</f>
        <v>2</v>
      </c>
      <c r="O15" s="32">
        <f>SUMIFS(Sheet1!$AH:$AH,Sheet1!$AG:$AG,Sheet2!$A15,Sheet1!$N:$N,"&gt;=" &amp; Sheet2!$B15,Sheet1!$Y:$Y,"&gt;=" &amp; Sheet2!$C15,Sheet1!$U:$U,"&gt;=" &amp; Sheet2!$R$1)</f>
        <v>1</v>
      </c>
      <c r="P15" s="33">
        <f t="shared" si="22"/>
        <v>0.5</v>
      </c>
      <c r="Q15" s="46">
        <f>SUMIFS(Sheet1!$L:$L,Sheet1!$AG:$AG,Sheet2!$A15,Sheet1!$N:$N,"&gt;="&amp;Sheet2!$B15,Sheet1!$Y:$Y,"&gt;="&amp;Sheet2!$C15,Sheet1!$AH:$AH,"&gt;0",Sheet1!$U:$U,"&gt;=" &amp; Sheet2!$R$1)-SUM(N15-O15)</f>
        <v>2.2999999999999998</v>
      </c>
      <c r="R15" s="35">
        <f t="shared" si="23"/>
        <v>1.1499999999999999</v>
      </c>
      <c r="S15" s="52">
        <f>COUNTIFS(Sheet1!$AG:$AG,Sheet2!$A15,Sheet1!$N:$N,"&gt;=" &amp; Sheet2!$B15,Sheet1!$Y:$Y,"&gt;=" &amp; Sheet2!$C15,Sheet1!$U:$U,"&gt;=" &amp; Sheet2!$R$1,Sheet1!$AF:$AF,"&gt;=" &amp;Sheet2!$V$1,Sheet1!$AF:$AF,"&lt;=" &amp; Sheet2!$W$1)</f>
        <v>2</v>
      </c>
      <c r="T15" s="53">
        <f>SUMIFS(Sheet1!$AH:$AH,Sheet1!$AG:$AG,Sheet2!$A15,Sheet1!$N:$N,"&gt;=" &amp; Sheet2!$B15,Sheet1!$Y:$Y,"&gt;=" &amp; Sheet2!$C15,Sheet1!$U:$U,"&gt;=" &amp; Sheet2!$R$1,Sheet1!$AF:$AF,"&gt;=" &amp;Sheet2!$V$1,Sheet1!$AF:$AF,"&lt;=" &amp; Sheet2!$W$1)</f>
        <v>1</v>
      </c>
      <c r="U15" s="54">
        <f t="shared" si="24"/>
        <v>0.5</v>
      </c>
      <c r="V15" s="55">
        <f>SUMIFS(Sheet1!$L:$L,Sheet1!$AG:$AG,Sheet2!$A15,Sheet1!$N:$N,"&gt;="&amp;Sheet2!$B15,Sheet1!$Y:$Y,"&gt;="&amp;Sheet2!$C15,Sheet1!$AH:$AH,"&gt;0",Sheet1!$U:$U,"&gt;=" &amp; Sheet2!$R$1,Sheet1!$AF:$AF,"&gt;=" &amp;Sheet2!$V$1,Sheet1!$AF:$AF,"&lt;=" &amp; Sheet2!$W$1)-SUM(S15-T15)</f>
        <v>2.2999999999999998</v>
      </c>
      <c r="W15" s="56">
        <f t="shared" si="25"/>
        <v>1.1499999999999999</v>
      </c>
      <c r="Y15" s="14">
        <f t="shared" si="26"/>
        <v>86.000000000000014</v>
      </c>
      <c r="Z15" s="24">
        <f t="shared" si="27"/>
        <v>91.000000000000014</v>
      </c>
      <c r="AA15" s="39">
        <f t="shared" si="28"/>
        <v>125.5</v>
      </c>
      <c r="AB15" s="96">
        <f t="shared" si="29"/>
        <v>215.5</v>
      </c>
      <c r="AC15" s="3">
        <f t="shared" ref="AC15:AC49" si="31">A15</f>
        <v>44718</v>
      </c>
      <c r="AD15" s="103">
        <f>AD14+AG14</f>
        <v>136.18762547675331</v>
      </c>
      <c r="AE15" s="102">
        <f t="shared" si="17"/>
        <v>20.428143821512997</v>
      </c>
      <c r="AF15" s="102">
        <f t="shared" ref="AF15:AF49" si="32">IFERROR(AE15/N15,0)</f>
        <v>10.214071910756498</v>
      </c>
      <c r="AG15" s="34">
        <f t="shared" ref="AG15:AG49" si="33">Q15*AF15</f>
        <v>23.492365394739945</v>
      </c>
    </row>
    <row r="16" spans="1:36" x14ac:dyDescent="0.25">
      <c r="A16" s="95">
        <f t="shared" si="30"/>
        <v>44719</v>
      </c>
      <c r="B16" s="67">
        <v>160</v>
      </c>
      <c r="C16" s="67">
        <f t="shared" ref="C16:C79" si="34">C15</f>
        <v>135</v>
      </c>
      <c r="D16" s="11">
        <f>COUNTIF(Sheet1!AG:AG,Sheet2!A16)</f>
        <v>47</v>
      </c>
      <c r="E16" s="12">
        <f>SUMIF(Sheet1!AG:AG,Sheet2!A16,Sheet1!AH:AH)</f>
        <v>8</v>
      </c>
      <c r="F16" s="13">
        <f t="shared" si="18"/>
        <v>0.1702127659574468</v>
      </c>
      <c r="G16" s="42">
        <f>SUMIF(Sheet1!$AG:$AG,Sheet2!$A16,Sheet1!$L:$L)-SUM(Sheet2!D16-Sheet2!E16)</f>
        <v>1.3500000000000014</v>
      </c>
      <c r="H16" s="15">
        <f t="shared" si="19"/>
        <v>2.872340425531918E-2</v>
      </c>
      <c r="I16" s="21">
        <f>COUNTIFS(Sheet1!$AG:$AG,Sheet2!$A16,Sheet1!$N:$N,"&gt;=" &amp; Sheet2!$B16,Sheet1!$Y:$Y,"&gt;=" &amp; Sheet2!$C16)</f>
        <v>25</v>
      </c>
      <c r="J16" s="22">
        <f>SUMIFS(Sheet1!$AH:$AH,Sheet1!$AG:$AG,Sheet2!$A16,Sheet1!$N:$N,"&gt;=" &amp; Sheet2!$B16,Sheet1!$Y:$Y,"&gt;=" &amp; Sheet2!$C16)</f>
        <v>3</v>
      </c>
      <c r="K16" s="23">
        <f t="shared" si="20"/>
        <v>0.12</v>
      </c>
      <c r="L16" s="44">
        <f>SUMIFS(Sheet1!$L:$L,Sheet1!$AG:$AG,Sheet2!$A16,Sheet1!$N:$N,"&gt;="&amp;Sheet2!$B16,Sheet1!$Y:$Y,"&gt;="&amp;Sheet2!$C16,Sheet1!$AH:$AH,"&gt;0")-SUM(I16-J16)</f>
        <v>-6</v>
      </c>
      <c r="M16" s="25">
        <f t="shared" si="21"/>
        <v>-0.24</v>
      </c>
      <c r="N16" s="31">
        <f>COUNTIFS(Sheet1!$AG:$AG,Sheet2!$A16,Sheet1!$N:$N,"&gt;=" &amp; Sheet2!$B16,Sheet1!$Y:$Y,"&gt;=" &amp; Sheet2!$C16,Sheet1!$U:$U,"&gt;=" &amp; Sheet2!$R$1)</f>
        <v>3</v>
      </c>
      <c r="O16" s="32">
        <f>SUMIFS(Sheet1!$AH:$AH,Sheet1!$AG:$AG,Sheet2!$A16,Sheet1!$N:$N,"&gt;=" &amp; Sheet2!$B16,Sheet1!$Y:$Y,"&gt;=" &amp; Sheet2!$C16,Sheet1!$U:$U,"&gt;=" &amp; Sheet2!$R$1)</f>
        <v>1</v>
      </c>
      <c r="P16" s="33">
        <f t="shared" si="22"/>
        <v>0.33333333333333331</v>
      </c>
      <c r="Q16" s="46">
        <f>SUMIFS(Sheet1!$L:$L,Sheet1!$AG:$AG,Sheet2!$A16,Sheet1!$N:$N,"&gt;="&amp;Sheet2!$B16,Sheet1!$Y:$Y,"&gt;="&amp;Sheet2!$C16,Sheet1!$AH:$AH,"&gt;0",Sheet1!$U:$U,"&gt;=" &amp; Sheet2!$R$1)-SUM(N16-O16)</f>
        <v>1</v>
      </c>
      <c r="R16" s="35">
        <f t="shared" si="23"/>
        <v>0.33333333333333331</v>
      </c>
      <c r="S16" s="52">
        <f>COUNTIFS(Sheet1!$AG:$AG,Sheet2!$A16,Sheet1!$N:$N,"&gt;=" &amp; Sheet2!$B16,Sheet1!$Y:$Y,"&gt;=" &amp; Sheet2!$C16,Sheet1!$U:$U,"&gt;=" &amp; Sheet2!$R$1,Sheet1!$AF:$AF,"&gt;=" &amp;Sheet2!$V$1,Sheet1!$AF:$AF,"&lt;=" &amp; Sheet2!$W$1)</f>
        <v>1</v>
      </c>
      <c r="T16" s="53">
        <f>SUMIFS(Sheet1!$AH:$AH,Sheet1!$AG:$AG,Sheet2!$A16,Sheet1!$N:$N,"&gt;=" &amp; Sheet2!$B16,Sheet1!$Y:$Y,"&gt;=" &amp; Sheet2!$C16,Sheet1!$U:$U,"&gt;=" &amp; Sheet2!$R$1,Sheet1!$AF:$AF,"&gt;=" &amp;Sheet2!$V$1,Sheet1!$AF:$AF,"&lt;=" &amp; Sheet2!$W$1)</f>
        <v>1</v>
      </c>
      <c r="U16" s="54">
        <f t="shared" si="24"/>
        <v>1</v>
      </c>
      <c r="V16" s="55">
        <f>SUMIFS(Sheet1!$L:$L,Sheet1!$AG:$AG,Sheet2!$A16,Sheet1!$N:$N,"&gt;="&amp;Sheet2!$B16,Sheet1!$Y:$Y,"&gt;="&amp;Sheet2!$C16,Sheet1!$AH:$AH,"&gt;0",Sheet1!$U:$U,"&gt;=" &amp; Sheet2!$R$1,Sheet1!$AF:$AF,"&gt;=" &amp;Sheet2!$V$1,Sheet1!$AF:$AF,"&lt;=" &amp; Sheet2!$W$1)-SUM(S16-T16)</f>
        <v>3</v>
      </c>
      <c r="W16" s="56">
        <f t="shared" si="25"/>
        <v>3</v>
      </c>
      <c r="Y16" s="14">
        <f t="shared" si="26"/>
        <v>92.750000000000028</v>
      </c>
      <c r="Z16" s="24">
        <f t="shared" si="27"/>
        <v>61.000000000000014</v>
      </c>
      <c r="AA16" s="39">
        <f t="shared" si="28"/>
        <v>135.5</v>
      </c>
      <c r="AB16" s="96">
        <f t="shared" si="29"/>
        <v>245.5</v>
      </c>
      <c r="AC16" s="3">
        <f t="shared" si="31"/>
        <v>44719</v>
      </c>
      <c r="AD16" s="103">
        <f t="shared" ref="AD16:AD49" si="35">AD15+AG15</f>
        <v>159.67999087149326</v>
      </c>
      <c r="AE16" s="102">
        <f t="shared" si="17"/>
        <v>23.951998630723988</v>
      </c>
      <c r="AF16" s="102">
        <f t="shared" si="32"/>
        <v>7.9839995435746625</v>
      </c>
      <c r="AG16" s="34">
        <f t="shared" si="33"/>
        <v>7.9839995435746625</v>
      </c>
    </row>
    <row r="17" spans="1:33" x14ac:dyDescent="0.25">
      <c r="A17" s="95">
        <f t="shared" si="30"/>
        <v>44720</v>
      </c>
      <c r="B17" s="67">
        <v>160</v>
      </c>
      <c r="C17" s="67">
        <f t="shared" si="34"/>
        <v>135</v>
      </c>
      <c r="D17" s="11">
        <f>COUNTIF(Sheet1!AG:AG,Sheet2!A17)</f>
        <v>20</v>
      </c>
      <c r="E17" s="12">
        <f>SUMIF(Sheet1!AG:AG,Sheet2!A17,Sheet1!AH:AH)</f>
        <v>1</v>
      </c>
      <c r="F17" s="13">
        <f t="shared" si="18"/>
        <v>0.05</v>
      </c>
      <c r="G17" s="42">
        <f>SUMIF(Sheet1!$AG:$AG,Sheet2!$A17,Sheet1!$L:$L)-SUM(Sheet2!D17-Sheet2!E17)</f>
        <v>-14.4</v>
      </c>
      <c r="H17" s="15">
        <f t="shared" si="19"/>
        <v>-0.72</v>
      </c>
      <c r="I17" s="21">
        <f>COUNTIFS(Sheet1!$AG:$AG,Sheet2!$A17,Sheet1!$N:$N,"&gt;=" &amp; Sheet2!$B17,Sheet1!$Y:$Y,"&gt;=" &amp; Sheet2!$C17)</f>
        <v>12</v>
      </c>
      <c r="J17" s="22">
        <f>SUMIFS(Sheet1!$AH:$AH,Sheet1!$AG:$AG,Sheet2!$A17,Sheet1!$N:$N,"&gt;=" &amp; Sheet2!$B17,Sheet1!$Y:$Y,"&gt;=" &amp; Sheet2!$C17)</f>
        <v>1</v>
      </c>
      <c r="K17" s="23">
        <f t="shared" si="20"/>
        <v>8.3333333333333329E-2</v>
      </c>
      <c r="L17" s="44">
        <f>SUMIFS(Sheet1!$L:$L,Sheet1!$AG:$AG,Sheet2!$A17,Sheet1!$N:$N,"&gt;="&amp;Sheet2!$B17,Sheet1!$Y:$Y,"&gt;="&amp;Sheet2!$C17,Sheet1!$AH:$AH,"&gt;0")-SUM(I17-J17)</f>
        <v>-6.4</v>
      </c>
      <c r="M17" s="25">
        <f t="shared" si="21"/>
        <v>-0.53333333333333333</v>
      </c>
      <c r="N17" s="31">
        <f>COUNTIFS(Sheet1!$AG:$AG,Sheet2!$A17,Sheet1!$N:$N,"&gt;=" &amp; Sheet2!$B17,Sheet1!$Y:$Y,"&gt;=" &amp; Sheet2!$C17,Sheet1!$U:$U,"&gt;=" &amp; Sheet2!$R$1)</f>
        <v>1</v>
      </c>
      <c r="O17" s="32">
        <f>SUMIFS(Sheet1!$AH:$AH,Sheet1!$AG:$AG,Sheet2!$A17,Sheet1!$N:$N,"&gt;=" &amp; Sheet2!$B17,Sheet1!$Y:$Y,"&gt;=" &amp; Sheet2!$C17,Sheet1!$U:$U,"&gt;=" &amp; Sheet2!$R$1)</f>
        <v>0</v>
      </c>
      <c r="P17" s="33">
        <f t="shared" si="22"/>
        <v>0</v>
      </c>
      <c r="Q17" s="46">
        <f>SUMIFS(Sheet1!$L:$L,Sheet1!$AG:$AG,Sheet2!$A17,Sheet1!$N:$N,"&gt;="&amp;Sheet2!$B17,Sheet1!$Y:$Y,"&gt;="&amp;Sheet2!$C17,Sheet1!$AH:$AH,"&gt;0",Sheet1!$U:$U,"&gt;=" &amp; Sheet2!$R$1)-SUM(N17-O17)</f>
        <v>-1</v>
      </c>
      <c r="R17" s="35">
        <f t="shared" si="23"/>
        <v>-1</v>
      </c>
      <c r="S17" s="52">
        <f>COUNTIFS(Sheet1!$AG:$AG,Sheet2!$A17,Sheet1!$N:$N,"&gt;=" &amp; Sheet2!$B17,Sheet1!$Y:$Y,"&gt;=" &amp; Sheet2!$C17,Sheet1!$U:$U,"&gt;=" &amp; Sheet2!$R$1,Sheet1!$AF:$AF,"&gt;=" &amp;Sheet2!$V$1,Sheet1!$AF:$AF,"&lt;=" &amp; Sheet2!$W$1)</f>
        <v>0</v>
      </c>
      <c r="T17" s="53">
        <f>SUMIFS(Sheet1!$AH:$AH,Sheet1!$AG:$AG,Sheet2!$A17,Sheet1!$N:$N,"&gt;=" &amp; Sheet2!$B17,Sheet1!$Y:$Y,"&gt;=" &amp; Sheet2!$C17,Sheet1!$U:$U,"&gt;=" &amp; Sheet2!$R$1,Sheet1!$AF:$AF,"&gt;=" &amp;Sheet2!$V$1,Sheet1!$AF:$AF,"&lt;=" &amp; Sheet2!$W$1)</f>
        <v>0</v>
      </c>
      <c r="U17" s="54">
        <f t="shared" si="24"/>
        <v>0</v>
      </c>
      <c r="V17" s="55">
        <f>SUMIFS(Sheet1!$L:$L,Sheet1!$AG:$AG,Sheet2!$A17,Sheet1!$N:$N,"&gt;="&amp;Sheet2!$B17,Sheet1!$Y:$Y,"&gt;="&amp;Sheet2!$C17,Sheet1!$AH:$AH,"&gt;0",Sheet1!$U:$U,"&gt;=" &amp; Sheet2!$R$1,Sheet1!$AF:$AF,"&gt;=" &amp;Sheet2!$V$1,Sheet1!$AF:$AF,"&lt;=" &amp; Sheet2!$W$1)-SUM(S17-T17)</f>
        <v>0</v>
      </c>
      <c r="W17" s="56">
        <f t="shared" si="25"/>
        <v>0</v>
      </c>
      <c r="Y17" s="14">
        <f t="shared" si="26"/>
        <v>20.750000000000028</v>
      </c>
      <c r="Z17" s="24">
        <f t="shared" si="27"/>
        <v>29.000000000000014</v>
      </c>
      <c r="AA17" s="39">
        <f t="shared" si="28"/>
        <v>125.5</v>
      </c>
      <c r="AB17" s="96">
        <f t="shared" si="29"/>
        <v>245.5</v>
      </c>
      <c r="AC17" s="3">
        <f t="shared" si="31"/>
        <v>44720</v>
      </c>
      <c r="AD17" s="103">
        <f t="shared" si="35"/>
        <v>167.66399041506793</v>
      </c>
      <c r="AE17" s="102">
        <f t="shared" si="17"/>
        <v>25.149598562260188</v>
      </c>
      <c r="AF17" s="102">
        <f t="shared" si="32"/>
        <v>25.149598562260188</v>
      </c>
      <c r="AG17" s="34">
        <f t="shared" si="33"/>
        <v>-25.149598562260188</v>
      </c>
    </row>
    <row r="18" spans="1:33" x14ac:dyDescent="0.25">
      <c r="A18" s="95">
        <f t="shared" si="30"/>
        <v>44721</v>
      </c>
      <c r="B18" s="67">
        <v>160</v>
      </c>
      <c r="C18" s="67">
        <f t="shared" si="34"/>
        <v>135</v>
      </c>
      <c r="D18" s="11">
        <f>COUNTIF(Sheet1!AG:AG,Sheet2!A18)</f>
        <v>39</v>
      </c>
      <c r="E18" s="12">
        <f>SUMIF(Sheet1!AG:AG,Sheet2!A18,Sheet1!AH:AH)</f>
        <v>5</v>
      </c>
      <c r="F18" s="13">
        <f t="shared" si="18"/>
        <v>0.12820512820512819</v>
      </c>
      <c r="G18" s="42">
        <f>SUMIF(Sheet1!$AG:$AG,Sheet2!$A18,Sheet1!$L:$L)-SUM(Sheet2!D18-Sheet2!E18)</f>
        <v>-3.6999999999999993</v>
      </c>
      <c r="H18" s="15">
        <f t="shared" si="19"/>
        <v>-9.4871794871794854E-2</v>
      </c>
      <c r="I18" s="21">
        <f>COUNTIFS(Sheet1!$AG:$AG,Sheet2!$A18,Sheet1!$N:$N,"&gt;=" &amp; Sheet2!$B18,Sheet1!$Y:$Y,"&gt;=" &amp; Sheet2!$C18)</f>
        <v>24</v>
      </c>
      <c r="J18" s="22">
        <f>SUMIFS(Sheet1!$AH:$AH,Sheet1!$AG:$AG,Sheet2!$A18,Sheet1!$N:$N,"&gt;=" &amp; Sheet2!$B18,Sheet1!$Y:$Y,"&gt;=" &amp; Sheet2!$C18)</f>
        <v>1</v>
      </c>
      <c r="K18" s="23">
        <f t="shared" si="20"/>
        <v>4.1666666666666664E-2</v>
      </c>
      <c r="L18" s="44">
        <f>SUMIFS(Sheet1!$L:$L,Sheet1!$AG:$AG,Sheet2!$A18,Sheet1!$N:$N,"&gt;="&amp;Sheet2!$B18,Sheet1!$Y:$Y,"&gt;="&amp;Sheet2!$C18,Sheet1!$AH:$AH,"&gt;0")-SUM(I18-J18)</f>
        <v>-19.2</v>
      </c>
      <c r="M18" s="25">
        <f t="shared" si="21"/>
        <v>-0.79999999999999993</v>
      </c>
      <c r="N18" s="31">
        <f>COUNTIFS(Sheet1!$AG:$AG,Sheet2!$A18,Sheet1!$N:$N,"&gt;=" &amp; Sheet2!$B18,Sheet1!$Y:$Y,"&gt;=" &amp; Sheet2!$C18,Sheet1!$U:$U,"&gt;=" &amp; Sheet2!$R$1)</f>
        <v>3</v>
      </c>
      <c r="O18" s="32">
        <f>SUMIFS(Sheet1!$AH:$AH,Sheet1!$AG:$AG,Sheet2!$A18,Sheet1!$N:$N,"&gt;=" &amp; Sheet2!$B18,Sheet1!$Y:$Y,"&gt;=" &amp; Sheet2!$C18,Sheet1!$U:$U,"&gt;=" &amp; Sheet2!$R$1)</f>
        <v>0</v>
      </c>
      <c r="P18" s="33">
        <f t="shared" si="22"/>
        <v>0</v>
      </c>
      <c r="Q18" s="46">
        <f>SUMIFS(Sheet1!$L:$L,Sheet1!$AG:$AG,Sheet2!$A18,Sheet1!$N:$N,"&gt;="&amp;Sheet2!$B18,Sheet1!$Y:$Y,"&gt;="&amp;Sheet2!$C18,Sheet1!$AH:$AH,"&gt;0",Sheet1!$U:$U,"&gt;=" &amp; Sheet2!$R$1)-SUM(N18-O18)</f>
        <v>-3</v>
      </c>
      <c r="R18" s="35">
        <f t="shared" si="23"/>
        <v>-1</v>
      </c>
      <c r="S18" s="52">
        <f>COUNTIFS(Sheet1!$AG:$AG,Sheet2!$A18,Sheet1!$N:$N,"&gt;=" &amp; Sheet2!$B18,Sheet1!$Y:$Y,"&gt;=" &amp; Sheet2!$C18,Sheet1!$U:$U,"&gt;=" &amp; Sheet2!$R$1,Sheet1!$AF:$AF,"&gt;=" &amp;Sheet2!$V$1,Sheet1!$AF:$AF,"&lt;=" &amp; Sheet2!$W$1)</f>
        <v>1</v>
      </c>
      <c r="T18" s="53">
        <f>SUMIFS(Sheet1!$AH:$AH,Sheet1!$AG:$AG,Sheet2!$A18,Sheet1!$N:$N,"&gt;=" &amp; Sheet2!$B18,Sheet1!$Y:$Y,"&gt;=" &amp; Sheet2!$C18,Sheet1!$U:$U,"&gt;=" &amp; Sheet2!$R$1,Sheet1!$AF:$AF,"&gt;=" &amp;Sheet2!$V$1,Sheet1!$AF:$AF,"&lt;=" &amp; Sheet2!$W$1)</f>
        <v>0</v>
      </c>
      <c r="U18" s="54">
        <f t="shared" si="24"/>
        <v>0</v>
      </c>
      <c r="V18" s="55">
        <f>SUMIFS(Sheet1!$L:$L,Sheet1!$AG:$AG,Sheet2!$A18,Sheet1!$N:$N,"&gt;="&amp;Sheet2!$B18,Sheet1!$Y:$Y,"&gt;="&amp;Sheet2!$C18,Sheet1!$AH:$AH,"&gt;0",Sheet1!$U:$U,"&gt;=" &amp; Sheet2!$R$1,Sheet1!$AF:$AF,"&gt;=" &amp;Sheet2!$V$1,Sheet1!$AF:$AF,"&lt;=" &amp; Sheet2!$W$1)-SUM(S18-T18)</f>
        <v>-1</v>
      </c>
      <c r="W18" s="56">
        <f t="shared" si="25"/>
        <v>-1</v>
      </c>
      <c r="Y18" s="14">
        <f t="shared" si="26"/>
        <v>2.250000000000032</v>
      </c>
      <c r="Z18" s="24">
        <f t="shared" si="27"/>
        <v>-66.999999999999986</v>
      </c>
      <c r="AA18" s="39">
        <f t="shared" si="28"/>
        <v>95.5</v>
      </c>
      <c r="AB18" s="96">
        <f t="shared" si="29"/>
        <v>235.5</v>
      </c>
      <c r="AC18" s="3">
        <f t="shared" si="31"/>
        <v>44721</v>
      </c>
      <c r="AD18" s="103">
        <f t="shared" si="35"/>
        <v>142.51439185280773</v>
      </c>
      <c r="AE18" s="102">
        <f t="shared" si="17"/>
        <v>21.37715877792116</v>
      </c>
      <c r="AF18" s="102">
        <f t="shared" si="32"/>
        <v>7.1257195926403867</v>
      </c>
      <c r="AG18" s="34">
        <f t="shared" si="33"/>
        <v>-21.37715877792116</v>
      </c>
    </row>
    <row r="19" spans="1:33" x14ac:dyDescent="0.25">
      <c r="A19" s="95">
        <f t="shared" si="30"/>
        <v>44722</v>
      </c>
      <c r="B19" s="67">
        <v>160</v>
      </c>
      <c r="C19" s="67">
        <f t="shared" si="34"/>
        <v>135</v>
      </c>
      <c r="D19" s="11">
        <f>COUNTIF(Sheet1!AG:AG,Sheet2!A19)</f>
        <v>39</v>
      </c>
      <c r="E19" s="12">
        <f>SUMIF(Sheet1!AG:AG,Sheet2!A19,Sheet1!AH:AH)</f>
        <v>11</v>
      </c>
      <c r="F19" s="13">
        <f t="shared" si="18"/>
        <v>0.28205128205128205</v>
      </c>
      <c r="G19" s="42">
        <f>SUMIF(Sheet1!$AG:$AG,Sheet2!$A19,Sheet1!$L:$L)-SUM(Sheet2!D19-Sheet2!E19)</f>
        <v>16.799999999999997</v>
      </c>
      <c r="H19" s="15">
        <f t="shared" si="19"/>
        <v>0.43076923076923068</v>
      </c>
      <c r="I19" s="21">
        <f>COUNTIFS(Sheet1!$AG:$AG,Sheet2!$A19,Sheet1!$N:$N,"&gt;=" &amp; Sheet2!$B19,Sheet1!$Y:$Y,"&gt;=" &amp; Sheet2!$C19)</f>
        <v>21</v>
      </c>
      <c r="J19" s="22">
        <f>SUMIFS(Sheet1!$AH:$AH,Sheet1!$AG:$AG,Sheet2!$A19,Sheet1!$N:$N,"&gt;=" &amp; Sheet2!$B19,Sheet1!$Y:$Y,"&gt;=" &amp; Sheet2!$C19)</f>
        <v>7</v>
      </c>
      <c r="K19" s="23">
        <f t="shared" si="20"/>
        <v>0.33333333333333331</v>
      </c>
      <c r="L19" s="44">
        <f>SUMIFS(Sheet1!$L:$L,Sheet1!$AG:$AG,Sheet2!$A19,Sheet1!$N:$N,"&gt;="&amp;Sheet2!$B19,Sheet1!$Y:$Y,"&gt;="&amp;Sheet2!$C19,Sheet1!$AH:$AH,"&gt;0")-SUM(I19-J19)</f>
        <v>15.3</v>
      </c>
      <c r="M19" s="25">
        <f t="shared" si="21"/>
        <v>0.72857142857142865</v>
      </c>
      <c r="N19" s="31">
        <f>COUNTIFS(Sheet1!$AG:$AG,Sheet2!$A19,Sheet1!$N:$N,"&gt;=" &amp; Sheet2!$B19,Sheet1!$Y:$Y,"&gt;=" &amp; Sheet2!$C19,Sheet1!$U:$U,"&gt;=" &amp; Sheet2!$R$1)</f>
        <v>4</v>
      </c>
      <c r="O19" s="32">
        <f>SUMIFS(Sheet1!$AH:$AH,Sheet1!$AG:$AG,Sheet2!$A19,Sheet1!$N:$N,"&gt;=" &amp; Sheet2!$B19,Sheet1!$Y:$Y,"&gt;=" &amp; Sheet2!$C19,Sheet1!$U:$U,"&gt;=" &amp; Sheet2!$R$1)</f>
        <v>3</v>
      </c>
      <c r="P19" s="33">
        <f t="shared" si="22"/>
        <v>0.75</v>
      </c>
      <c r="Q19" s="46">
        <f>SUMIFS(Sheet1!$L:$L,Sheet1!$AG:$AG,Sheet2!$A19,Sheet1!$N:$N,"&gt;="&amp;Sheet2!$B19,Sheet1!$Y:$Y,"&gt;="&amp;Sheet2!$C19,Sheet1!$AH:$AH,"&gt;0",Sheet1!$U:$U,"&gt;=" &amp; Sheet2!$R$1)-SUM(N19-O19)</f>
        <v>11.1</v>
      </c>
      <c r="R19" s="35">
        <f t="shared" si="23"/>
        <v>2.7749999999999999</v>
      </c>
      <c r="S19" s="52">
        <f>COUNTIFS(Sheet1!$AG:$AG,Sheet2!$A19,Sheet1!$N:$N,"&gt;=" &amp; Sheet2!$B19,Sheet1!$Y:$Y,"&gt;=" &amp; Sheet2!$C19,Sheet1!$U:$U,"&gt;=" &amp; Sheet2!$R$1,Sheet1!$AF:$AF,"&gt;=" &amp;Sheet2!$V$1,Sheet1!$AF:$AF,"&lt;=" &amp; Sheet2!$W$1)</f>
        <v>3</v>
      </c>
      <c r="T19" s="53">
        <f>SUMIFS(Sheet1!$AH:$AH,Sheet1!$AG:$AG,Sheet2!$A19,Sheet1!$N:$N,"&gt;=" &amp; Sheet2!$B19,Sheet1!$Y:$Y,"&gt;=" &amp; Sheet2!$C19,Sheet1!$U:$U,"&gt;=" &amp; Sheet2!$R$1,Sheet1!$AF:$AF,"&gt;=" &amp;Sheet2!$V$1,Sheet1!$AF:$AF,"&lt;=" &amp; Sheet2!$W$1)</f>
        <v>2</v>
      </c>
      <c r="U19" s="54">
        <f t="shared" si="24"/>
        <v>0.66666666666666663</v>
      </c>
      <c r="V19" s="55">
        <f>SUMIFS(Sheet1!$L:$L,Sheet1!$AG:$AG,Sheet2!$A19,Sheet1!$N:$N,"&gt;="&amp;Sheet2!$B19,Sheet1!$Y:$Y,"&gt;="&amp;Sheet2!$C19,Sheet1!$AH:$AH,"&gt;0",Sheet1!$U:$U,"&gt;=" &amp; Sheet2!$R$1,Sheet1!$AF:$AF,"&gt;=" &amp;Sheet2!$V$1,Sheet1!$AF:$AF,"&lt;=" &amp; Sheet2!$W$1)-SUM(S19-T19)</f>
        <v>6.3</v>
      </c>
      <c r="W19" s="56">
        <f t="shared" si="25"/>
        <v>2.1</v>
      </c>
      <c r="Y19" s="14">
        <f t="shared" si="26"/>
        <v>86.250000000000014</v>
      </c>
      <c r="Z19" s="24">
        <f t="shared" si="27"/>
        <v>9.5000000000000142</v>
      </c>
      <c r="AA19" s="39">
        <f t="shared" si="28"/>
        <v>206.5</v>
      </c>
      <c r="AB19" s="96">
        <f t="shared" si="29"/>
        <v>298.5</v>
      </c>
      <c r="AC19" s="3">
        <f t="shared" si="31"/>
        <v>44722</v>
      </c>
      <c r="AD19" s="103">
        <f t="shared" si="35"/>
        <v>121.13723307488658</v>
      </c>
      <c r="AE19" s="102">
        <f t="shared" si="17"/>
        <v>18.170584961232986</v>
      </c>
      <c r="AF19" s="102">
        <f t="shared" si="32"/>
        <v>4.5426462403082466</v>
      </c>
      <c r="AG19" s="34">
        <f t="shared" si="33"/>
        <v>50.423373267421539</v>
      </c>
    </row>
    <row r="20" spans="1:33" ht="15.75" thickBot="1" x14ac:dyDescent="0.3">
      <c r="A20" s="97">
        <f t="shared" si="30"/>
        <v>44723</v>
      </c>
      <c r="B20" s="65">
        <v>160</v>
      </c>
      <c r="C20" s="65">
        <f t="shared" si="34"/>
        <v>135</v>
      </c>
      <c r="D20" s="8">
        <f>COUNTIF(Sheet1!AG:AG,Sheet2!A20)</f>
        <v>46</v>
      </c>
      <c r="E20" s="9">
        <f>SUMIF(Sheet1!AG:AG,Sheet2!A20,Sheet1!AH:AH)</f>
        <v>8</v>
      </c>
      <c r="F20" s="16">
        <f t="shared" si="18"/>
        <v>0.17391304347826086</v>
      </c>
      <c r="G20" s="43">
        <f>SUMIF(Sheet1!$AG:$AG,Sheet2!$A20,Sheet1!$L:$L)-SUM(Sheet2!D20-Sheet2!E20)</f>
        <v>-3.6499999999999986</v>
      </c>
      <c r="H20" s="10">
        <f t="shared" si="19"/>
        <v>-7.9347826086956494E-2</v>
      </c>
      <c r="I20" s="18">
        <f>COUNTIFS(Sheet1!$AG:$AG,Sheet2!$A20,Sheet1!$N:$N,"&gt;=" &amp; Sheet2!$B20,Sheet1!$Y:$Y,"&gt;=" &amp; Sheet2!$C20)</f>
        <v>23</v>
      </c>
      <c r="J20" s="19">
        <f>SUMIFS(Sheet1!$AH:$AH,Sheet1!$AG:$AG,Sheet2!$A20,Sheet1!$N:$N,"&gt;=" &amp; Sheet2!$B20,Sheet1!$Y:$Y,"&gt;=" &amp; Sheet2!$C20)</f>
        <v>4</v>
      </c>
      <c r="K20" s="26">
        <f t="shared" si="20"/>
        <v>0.17391304347826086</v>
      </c>
      <c r="L20" s="45">
        <f>SUMIFS(Sheet1!$L:$L,Sheet1!$AG:$AG,Sheet2!$A20,Sheet1!$N:$N,"&gt;="&amp;Sheet2!$B20,Sheet1!$Y:$Y,"&gt;="&amp;Sheet2!$C20,Sheet1!$AH:$AH,"&gt;0")-SUM(I20-J20)</f>
        <v>-2.8000000000000007</v>
      </c>
      <c r="M20" s="20">
        <f t="shared" si="21"/>
        <v>-0.12173913043478264</v>
      </c>
      <c r="N20" s="28">
        <f>COUNTIFS(Sheet1!$AG:$AG,Sheet2!$A20,Sheet1!$N:$N,"&gt;=" &amp; Sheet2!$B20,Sheet1!$Y:$Y,"&gt;=" &amp; Sheet2!$C20,Sheet1!$U:$U,"&gt;=" &amp; Sheet2!$R$1)</f>
        <v>0</v>
      </c>
      <c r="O20" s="29">
        <f>SUMIFS(Sheet1!$AH:$AH,Sheet1!$AG:$AG,Sheet2!$A20,Sheet1!$N:$N,"&gt;=" &amp; Sheet2!$B20,Sheet1!$Y:$Y,"&gt;=" &amp; Sheet2!$C20,Sheet1!$U:$U,"&gt;=" &amp; Sheet2!$R$1)</f>
        <v>0</v>
      </c>
      <c r="P20" s="36">
        <f t="shared" si="22"/>
        <v>0</v>
      </c>
      <c r="Q20" s="47">
        <f>SUMIFS(Sheet1!$L:$L,Sheet1!$AG:$AG,Sheet2!$A20,Sheet1!$N:$N,"&gt;="&amp;Sheet2!$B20,Sheet1!$Y:$Y,"&gt;="&amp;Sheet2!$C20,Sheet1!$AH:$AH,"&gt;0",Sheet1!$U:$U,"&gt;=" &amp; Sheet2!$R$1)-SUM(N20-O20)</f>
        <v>0</v>
      </c>
      <c r="R20" s="30">
        <f t="shared" si="23"/>
        <v>0</v>
      </c>
      <c r="S20" s="49">
        <f>COUNTIFS(Sheet1!$AG:$AG,Sheet2!$A20,Sheet1!$N:$N,"&gt;=" &amp; Sheet2!$B20,Sheet1!$Y:$Y,"&gt;=" &amp; Sheet2!$C20,Sheet1!$U:$U,"&gt;=" &amp; Sheet2!$R$1,Sheet1!$AF:$AF,"&gt;=" &amp;Sheet2!$V$1,Sheet1!$AF:$AF,"&lt;=" &amp; Sheet2!$W$1)</f>
        <v>0</v>
      </c>
      <c r="T20" s="50">
        <f>SUMIFS(Sheet1!$AH:$AH,Sheet1!$AG:$AG,Sheet2!$A20,Sheet1!$N:$N,"&gt;=" &amp; Sheet2!$B20,Sheet1!$Y:$Y,"&gt;=" &amp; Sheet2!$C20,Sheet1!$U:$U,"&gt;=" &amp; Sheet2!$R$1,Sheet1!$AF:$AF,"&gt;=" &amp;Sheet2!$V$1,Sheet1!$AF:$AF,"&lt;=" &amp; Sheet2!$W$1)</f>
        <v>0</v>
      </c>
      <c r="U20" s="57">
        <f t="shared" si="24"/>
        <v>0</v>
      </c>
      <c r="V20" s="58">
        <f>SUMIFS(Sheet1!$L:$L,Sheet1!$AG:$AG,Sheet2!$A20,Sheet1!$N:$N,"&gt;="&amp;Sheet2!$B20,Sheet1!$Y:$Y,"&gt;="&amp;Sheet2!$C20,Sheet1!$AH:$AH,"&gt;0",Sheet1!$U:$U,"&gt;=" &amp; Sheet2!$R$1,Sheet1!$AF:$AF,"&gt;=" &amp;Sheet2!$V$1,Sheet1!$AF:$AF,"&lt;=" &amp; Sheet2!$W$1)-SUM(S20-T20)</f>
        <v>0</v>
      </c>
      <c r="W20" s="51">
        <f t="shared" si="25"/>
        <v>0</v>
      </c>
      <c r="X20" s="7"/>
      <c r="Y20" s="17">
        <f t="shared" si="26"/>
        <v>68.000000000000028</v>
      </c>
      <c r="Z20" s="27">
        <f t="shared" si="27"/>
        <v>-4.4999999999999893</v>
      </c>
      <c r="AA20" s="98">
        <f t="shared" si="28"/>
        <v>206.5</v>
      </c>
      <c r="AB20" s="99">
        <f t="shared" si="29"/>
        <v>298.5</v>
      </c>
      <c r="AC20" s="3">
        <f t="shared" si="31"/>
        <v>44723</v>
      </c>
      <c r="AD20" s="103">
        <f t="shared" si="35"/>
        <v>171.56060634230812</v>
      </c>
      <c r="AE20" s="102">
        <f t="shared" si="17"/>
        <v>25.734090951346218</v>
      </c>
      <c r="AF20" s="102">
        <f t="shared" si="32"/>
        <v>0</v>
      </c>
      <c r="AG20" s="34">
        <f t="shared" si="33"/>
        <v>0</v>
      </c>
    </row>
    <row r="21" spans="1:33" x14ac:dyDescent="0.25">
      <c r="A21" s="68">
        <f t="shared" si="30"/>
        <v>44724</v>
      </c>
      <c r="B21" s="69">
        <v>160</v>
      </c>
      <c r="C21" s="69">
        <f t="shared" si="34"/>
        <v>135</v>
      </c>
      <c r="D21" s="70">
        <f>COUNTIF(Sheet1!AG:AG,Sheet2!A21)</f>
        <v>52</v>
      </c>
      <c r="E21" s="71">
        <f>SUMIF(Sheet1!AG:AG,Sheet2!A21,Sheet1!AH:AH)</f>
        <v>7</v>
      </c>
      <c r="F21" s="72">
        <f t="shared" si="18"/>
        <v>0.13461538461538461</v>
      </c>
      <c r="G21" s="73">
        <f>SUMIF(Sheet1!$AG:$AG,Sheet2!$A21,Sheet1!$L:$L)-SUM(Sheet2!D21-Sheet2!E21)</f>
        <v>-2.2999999999999972</v>
      </c>
      <c r="H21" s="74">
        <f t="shared" si="19"/>
        <v>-4.4230769230769178E-2</v>
      </c>
      <c r="I21" s="75">
        <f>COUNTIFS(Sheet1!$AG:$AG,Sheet2!$A21,Sheet1!$N:$N,"&gt;=" &amp; Sheet2!$B21,Sheet1!$Y:$Y,"&gt;=" &amp; Sheet2!$C21)</f>
        <v>26</v>
      </c>
      <c r="J21" s="76">
        <f>SUMIFS(Sheet1!$AH:$AH,Sheet1!$AG:$AG,Sheet2!$A21,Sheet1!$N:$N,"&gt;=" &amp; Sheet2!$B21,Sheet1!$Y:$Y,"&gt;=" &amp; Sheet2!$C21)</f>
        <v>3</v>
      </c>
      <c r="K21" s="77">
        <f t="shared" si="20"/>
        <v>0.11538461538461539</v>
      </c>
      <c r="L21" s="78">
        <f>SUMIFS(Sheet1!$L:$L,Sheet1!$AG:$AG,Sheet2!$A21,Sheet1!$N:$N,"&gt;="&amp;Sheet2!$B21,Sheet1!$Y:$Y,"&gt;="&amp;Sheet2!$C21,Sheet1!$AH:$AH,"&gt;0")-SUM(I21-J21)</f>
        <v>-10</v>
      </c>
      <c r="M21" s="79">
        <f t="shared" si="21"/>
        <v>-0.38461538461538464</v>
      </c>
      <c r="N21" s="80">
        <f>COUNTIFS(Sheet1!$AG:$AG,Sheet2!$A21,Sheet1!$N:$N,"&gt;=" &amp; Sheet2!$B21,Sheet1!$Y:$Y,"&gt;=" &amp; Sheet2!$C21,Sheet1!$U:$U,"&gt;=" &amp; Sheet2!$R$1)</f>
        <v>6</v>
      </c>
      <c r="O21" s="81">
        <f>SUMIFS(Sheet1!$AH:$AH,Sheet1!$AG:$AG,Sheet2!$A21,Sheet1!$N:$N,"&gt;=" &amp; Sheet2!$B21,Sheet1!$Y:$Y,"&gt;=" &amp; Sheet2!$C21,Sheet1!$U:$U,"&gt;=" &amp; Sheet2!$R$1)</f>
        <v>0</v>
      </c>
      <c r="P21" s="82">
        <f t="shared" si="22"/>
        <v>0</v>
      </c>
      <c r="Q21" s="83">
        <f>SUMIFS(Sheet1!$L:$L,Sheet1!$AG:$AG,Sheet2!$A21,Sheet1!$N:$N,"&gt;="&amp;Sheet2!$B21,Sheet1!$Y:$Y,"&gt;="&amp;Sheet2!$C21,Sheet1!$AH:$AH,"&gt;0",Sheet1!$U:$U,"&gt;=" &amp; Sheet2!$R$1)-SUM(N21-O21)</f>
        <v>-6</v>
      </c>
      <c r="R21" s="84">
        <f t="shared" si="23"/>
        <v>-1</v>
      </c>
      <c r="S21" s="85">
        <f>COUNTIFS(Sheet1!$AG:$AG,Sheet2!$A21,Sheet1!$N:$N,"&gt;=" &amp; Sheet2!$B21,Sheet1!$Y:$Y,"&gt;=" &amp; Sheet2!$C21,Sheet1!$U:$U,"&gt;=" &amp; Sheet2!$R$1,Sheet1!$AF:$AF,"&gt;=" &amp;Sheet2!$V$1,Sheet1!$AF:$AF,"&lt;=" &amp; Sheet2!$W$1)</f>
        <v>2</v>
      </c>
      <c r="T21" s="86">
        <f>SUMIFS(Sheet1!$AH:$AH,Sheet1!$AG:$AG,Sheet2!$A21,Sheet1!$N:$N,"&gt;=" &amp; Sheet2!$B21,Sheet1!$Y:$Y,"&gt;=" &amp; Sheet2!$C21,Sheet1!$U:$U,"&gt;=" &amp; Sheet2!$R$1,Sheet1!$AF:$AF,"&gt;=" &amp;Sheet2!$V$1,Sheet1!$AF:$AF,"&lt;=" &amp; Sheet2!$W$1)</f>
        <v>0</v>
      </c>
      <c r="U21" s="87">
        <f t="shared" si="24"/>
        <v>0</v>
      </c>
      <c r="V21" s="88">
        <f>SUMIFS(Sheet1!$L:$L,Sheet1!$AG:$AG,Sheet2!$A21,Sheet1!$N:$N,"&gt;="&amp;Sheet2!$B21,Sheet1!$Y:$Y,"&gt;="&amp;Sheet2!$C21,Sheet1!$AH:$AH,"&gt;0",Sheet1!$U:$U,"&gt;=" &amp; Sheet2!$R$1,Sheet1!$AF:$AF,"&gt;=" &amp;Sheet2!$V$1,Sheet1!$AF:$AF,"&lt;=" &amp; Sheet2!$W$1)-SUM(S21-T21)</f>
        <v>-2</v>
      </c>
      <c r="W21" s="89">
        <f t="shared" si="25"/>
        <v>-1</v>
      </c>
      <c r="X21" s="90"/>
      <c r="Y21" s="91">
        <f t="shared" si="26"/>
        <v>56.500000000000043</v>
      </c>
      <c r="Z21" s="92">
        <f t="shared" si="27"/>
        <v>-54.499999999999986</v>
      </c>
      <c r="AA21" s="93">
        <f t="shared" si="28"/>
        <v>146.5</v>
      </c>
      <c r="AB21" s="94">
        <f t="shared" si="29"/>
        <v>278.5</v>
      </c>
      <c r="AC21" s="3">
        <f t="shared" si="31"/>
        <v>44724</v>
      </c>
      <c r="AD21" s="103">
        <f t="shared" si="35"/>
        <v>171.56060634230812</v>
      </c>
      <c r="AE21" s="102">
        <f t="shared" si="17"/>
        <v>25.734090951346218</v>
      </c>
      <c r="AF21" s="102">
        <f t="shared" si="32"/>
        <v>4.289015158557703</v>
      </c>
      <c r="AG21" s="34">
        <f t="shared" si="33"/>
        <v>-25.734090951346218</v>
      </c>
    </row>
    <row r="22" spans="1:33" x14ac:dyDescent="0.25">
      <c r="A22" s="95">
        <f t="shared" si="30"/>
        <v>44725</v>
      </c>
      <c r="B22" s="67">
        <v>160</v>
      </c>
      <c r="C22" s="67">
        <f t="shared" si="34"/>
        <v>135</v>
      </c>
      <c r="D22" s="11">
        <f>COUNTIF(Sheet1!AG:AG,Sheet2!A22)</f>
        <v>40</v>
      </c>
      <c r="E22" s="12">
        <f>SUMIF(Sheet1!AG:AG,Sheet2!A22,Sheet1!AH:AH)</f>
        <v>6</v>
      </c>
      <c r="F22" s="13">
        <f t="shared" si="18"/>
        <v>0.15</v>
      </c>
      <c r="G22" s="42">
        <f>SUMIF(Sheet1!$AG:$AG,Sheet2!$A22,Sheet1!$L:$L)-SUM(Sheet2!D22-Sheet2!E22)</f>
        <v>-10.7</v>
      </c>
      <c r="H22" s="15">
        <f t="shared" si="19"/>
        <v>-0.26749999999999996</v>
      </c>
      <c r="I22" s="21">
        <f>COUNTIFS(Sheet1!$AG:$AG,Sheet2!$A22,Sheet1!$N:$N,"&gt;=" &amp; Sheet2!$B22,Sheet1!$Y:$Y,"&gt;=" &amp; Sheet2!$C22)</f>
        <v>26</v>
      </c>
      <c r="J22" s="22">
        <f>SUMIFS(Sheet1!$AH:$AH,Sheet1!$AG:$AG,Sheet2!$A22,Sheet1!$N:$N,"&gt;=" &amp; Sheet2!$B22,Sheet1!$Y:$Y,"&gt;=" &amp; Sheet2!$C22)</f>
        <v>3</v>
      </c>
      <c r="K22" s="23">
        <f t="shared" si="20"/>
        <v>0.11538461538461539</v>
      </c>
      <c r="L22" s="44">
        <f>SUMIFS(Sheet1!$L:$L,Sheet1!$AG:$AG,Sheet2!$A22,Sheet1!$N:$N,"&gt;="&amp;Sheet2!$B22,Sheet1!$Y:$Y,"&gt;="&amp;Sheet2!$C22,Sheet1!$AH:$AH,"&gt;0")-SUM(I22-J22)</f>
        <v>-13.7</v>
      </c>
      <c r="M22" s="25">
        <f t="shared" si="21"/>
        <v>-0.52692307692307694</v>
      </c>
      <c r="N22" s="31">
        <f>COUNTIFS(Sheet1!$AG:$AG,Sheet2!$A22,Sheet1!$N:$N,"&gt;=" &amp; Sheet2!$B22,Sheet1!$Y:$Y,"&gt;=" &amp; Sheet2!$C22,Sheet1!$U:$U,"&gt;=" &amp; Sheet2!$R$1)</f>
        <v>3</v>
      </c>
      <c r="O22" s="32">
        <f>SUMIFS(Sheet1!$AH:$AH,Sheet1!$AG:$AG,Sheet2!$A22,Sheet1!$N:$N,"&gt;=" &amp; Sheet2!$B22,Sheet1!$Y:$Y,"&gt;=" &amp; Sheet2!$C22,Sheet1!$U:$U,"&gt;=" &amp; Sheet2!$R$1)</f>
        <v>1</v>
      </c>
      <c r="P22" s="33">
        <f t="shared" si="22"/>
        <v>0.33333333333333331</v>
      </c>
      <c r="Q22" s="46">
        <f>SUMIFS(Sheet1!$L:$L,Sheet1!$AG:$AG,Sheet2!$A22,Sheet1!$N:$N,"&gt;="&amp;Sheet2!$B22,Sheet1!$Y:$Y,"&gt;="&amp;Sheet2!$C22,Sheet1!$AH:$AH,"&gt;0",Sheet1!$U:$U,"&gt;=" &amp; Sheet2!$R$1)-SUM(N22-O22)</f>
        <v>0.95000000000000018</v>
      </c>
      <c r="R22" s="35">
        <f t="shared" si="23"/>
        <v>0.31666666666666671</v>
      </c>
      <c r="S22" s="52">
        <f>COUNTIFS(Sheet1!$AG:$AG,Sheet2!$A22,Sheet1!$N:$N,"&gt;=" &amp; Sheet2!$B22,Sheet1!$Y:$Y,"&gt;=" &amp; Sheet2!$C22,Sheet1!$U:$U,"&gt;=" &amp; Sheet2!$R$1,Sheet1!$AF:$AF,"&gt;=" &amp;Sheet2!$V$1,Sheet1!$AF:$AF,"&lt;=" &amp; Sheet2!$W$1)</f>
        <v>1</v>
      </c>
      <c r="T22" s="53">
        <f>SUMIFS(Sheet1!$AH:$AH,Sheet1!$AG:$AG,Sheet2!$A22,Sheet1!$N:$N,"&gt;=" &amp; Sheet2!$B22,Sheet1!$Y:$Y,"&gt;=" &amp; Sheet2!$C22,Sheet1!$U:$U,"&gt;=" &amp; Sheet2!$R$1,Sheet1!$AF:$AF,"&gt;=" &amp;Sheet2!$V$1,Sheet1!$AF:$AF,"&lt;=" &amp; Sheet2!$W$1)</f>
        <v>1</v>
      </c>
      <c r="U22" s="54">
        <f t="shared" si="24"/>
        <v>1</v>
      </c>
      <c r="V22" s="55">
        <f>SUMIFS(Sheet1!$L:$L,Sheet1!$AG:$AG,Sheet2!$A22,Sheet1!$N:$N,"&gt;="&amp;Sheet2!$B22,Sheet1!$Y:$Y,"&gt;="&amp;Sheet2!$C22,Sheet1!$AH:$AH,"&gt;0",Sheet1!$U:$U,"&gt;=" &amp; Sheet2!$R$1,Sheet1!$AF:$AF,"&gt;=" &amp;Sheet2!$V$1,Sheet1!$AF:$AF,"&lt;=" &amp; Sheet2!$W$1)-SUM(S22-T22)</f>
        <v>2.95</v>
      </c>
      <c r="W22" s="56">
        <f t="shared" si="25"/>
        <v>2.95</v>
      </c>
      <c r="Y22" s="14">
        <f t="shared" si="26"/>
        <v>3.0000000000000426</v>
      </c>
      <c r="Z22" s="24">
        <f t="shared" si="27"/>
        <v>-122.99999999999999</v>
      </c>
      <c r="AA22" s="39">
        <f t="shared" si="28"/>
        <v>156</v>
      </c>
      <c r="AB22" s="96">
        <f t="shared" si="29"/>
        <v>308</v>
      </c>
      <c r="AC22" s="3">
        <f t="shared" si="31"/>
        <v>44725</v>
      </c>
      <c r="AD22" s="103">
        <f t="shared" si="35"/>
        <v>145.8265153909619</v>
      </c>
      <c r="AE22" s="102">
        <f t="shared" si="17"/>
        <v>21.873977308644285</v>
      </c>
      <c r="AF22" s="102">
        <f t="shared" si="32"/>
        <v>7.2913257695480951</v>
      </c>
      <c r="AG22" s="34">
        <f t="shared" si="33"/>
        <v>6.9267594810706914</v>
      </c>
    </row>
    <row r="23" spans="1:33" x14ac:dyDescent="0.25">
      <c r="A23" s="95">
        <f t="shared" si="30"/>
        <v>44726</v>
      </c>
      <c r="B23" s="67">
        <v>160</v>
      </c>
      <c r="C23" s="67">
        <f t="shared" si="34"/>
        <v>135</v>
      </c>
      <c r="D23" s="11">
        <f>COUNTIF(Sheet1!AG:AG,Sheet2!A23)</f>
        <v>33</v>
      </c>
      <c r="E23" s="12">
        <f>SUMIF(Sheet1!AG:AG,Sheet2!A23,Sheet1!AH:AH)</f>
        <v>7</v>
      </c>
      <c r="F23" s="13">
        <f t="shared" si="18"/>
        <v>0.21212121212121213</v>
      </c>
      <c r="G23" s="42">
        <f>SUMIF(Sheet1!$AG:$AG,Sheet2!$A23,Sheet1!$L:$L)-SUM(Sheet2!D23-Sheet2!E23)</f>
        <v>1.0500000000000007</v>
      </c>
      <c r="H23" s="15">
        <f t="shared" si="19"/>
        <v>3.1818181818181843E-2</v>
      </c>
      <c r="I23" s="21">
        <f>COUNTIFS(Sheet1!$AG:$AG,Sheet2!$A23,Sheet1!$N:$N,"&gt;=" &amp; Sheet2!$B23,Sheet1!$Y:$Y,"&gt;=" &amp; Sheet2!$C23)</f>
        <v>24</v>
      </c>
      <c r="J23" s="22">
        <f>SUMIFS(Sheet1!$AH:$AH,Sheet1!$AG:$AG,Sheet2!$A23,Sheet1!$N:$N,"&gt;=" &amp; Sheet2!$B23,Sheet1!$Y:$Y,"&gt;=" &amp; Sheet2!$C23)</f>
        <v>7</v>
      </c>
      <c r="K23" s="23">
        <f t="shared" si="20"/>
        <v>0.29166666666666669</v>
      </c>
      <c r="L23" s="44">
        <f>SUMIFS(Sheet1!$L:$L,Sheet1!$AG:$AG,Sheet2!$A23,Sheet1!$N:$N,"&gt;="&amp;Sheet2!$B23,Sheet1!$Y:$Y,"&gt;="&amp;Sheet2!$C23,Sheet1!$AH:$AH,"&gt;0")-SUM(I23-J23)</f>
        <v>10.050000000000001</v>
      </c>
      <c r="M23" s="25">
        <f t="shared" si="21"/>
        <v>0.41875000000000001</v>
      </c>
      <c r="N23" s="31">
        <f>COUNTIFS(Sheet1!$AG:$AG,Sheet2!$A23,Sheet1!$N:$N,"&gt;=" &amp; Sheet2!$B23,Sheet1!$Y:$Y,"&gt;=" &amp; Sheet2!$C23,Sheet1!$U:$U,"&gt;=" &amp; Sheet2!$R$1)</f>
        <v>6</v>
      </c>
      <c r="O23" s="32">
        <f>SUMIFS(Sheet1!$AH:$AH,Sheet1!$AG:$AG,Sheet2!$A23,Sheet1!$N:$N,"&gt;=" &amp; Sheet2!$B23,Sheet1!$Y:$Y,"&gt;=" &amp; Sheet2!$C23,Sheet1!$U:$U,"&gt;=" &amp; Sheet2!$R$1)</f>
        <v>2</v>
      </c>
      <c r="P23" s="33">
        <f t="shared" si="22"/>
        <v>0.33333333333333331</v>
      </c>
      <c r="Q23" s="46">
        <f>SUMIFS(Sheet1!$L:$L,Sheet1!$AG:$AG,Sheet2!$A23,Sheet1!$N:$N,"&gt;="&amp;Sheet2!$B23,Sheet1!$Y:$Y,"&gt;="&amp;Sheet2!$C23,Sheet1!$AH:$AH,"&gt;0",Sheet1!$U:$U,"&gt;=" &amp; Sheet2!$R$1)-SUM(N23-O23)</f>
        <v>2</v>
      </c>
      <c r="R23" s="35">
        <f t="shared" si="23"/>
        <v>0.33333333333333331</v>
      </c>
      <c r="S23" s="52">
        <f>COUNTIFS(Sheet1!$AG:$AG,Sheet2!$A23,Sheet1!$N:$N,"&gt;=" &amp; Sheet2!$B23,Sheet1!$Y:$Y,"&gt;=" &amp; Sheet2!$C23,Sheet1!$U:$U,"&gt;=" &amp; Sheet2!$R$1,Sheet1!$AF:$AF,"&gt;=" &amp;Sheet2!$V$1,Sheet1!$AF:$AF,"&lt;=" &amp; Sheet2!$W$1)</f>
        <v>2</v>
      </c>
      <c r="T23" s="53">
        <f>SUMIFS(Sheet1!$AH:$AH,Sheet1!$AG:$AG,Sheet2!$A23,Sheet1!$N:$N,"&gt;=" &amp; Sheet2!$B23,Sheet1!$Y:$Y,"&gt;=" &amp; Sheet2!$C23,Sheet1!$U:$U,"&gt;=" &amp; Sheet2!$R$1,Sheet1!$AF:$AF,"&gt;=" &amp;Sheet2!$V$1,Sheet1!$AF:$AF,"&lt;=" &amp; Sheet2!$W$1)</f>
        <v>0</v>
      </c>
      <c r="U23" s="54">
        <f t="shared" si="24"/>
        <v>0</v>
      </c>
      <c r="V23" s="55">
        <f>SUMIFS(Sheet1!$L:$L,Sheet1!$AG:$AG,Sheet2!$A23,Sheet1!$N:$N,"&gt;="&amp;Sheet2!$B23,Sheet1!$Y:$Y,"&gt;="&amp;Sheet2!$C23,Sheet1!$AH:$AH,"&gt;0",Sheet1!$U:$U,"&gt;=" &amp; Sheet2!$R$1,Sheet1!$AF:$AF,"&gt;=" &amp;Sheet2!$V$1,Sheet1!$AF:$AF,"&lt;=" &amp; Sheet2!$W$1)-SUM(S23-T23)</f>
        <v>-2</v>
      </c>
      <c r="W23" s="56">
        <f t="shared" si="25"/>
        <v>-1</v>
      </c>
      <c r="Y23" s="14">
        <f t="shared" si="26"/>
        <v>8.2500000000000462</v>
      </c>
      <c r="Z23" s="24">
        <f t="shared" si="27"/>
        <v>-72.749999999999986</v>
      </c>
      <c r="AA23" s="39">
        <f t="shared" si="28"/>
        <v>176</v>
      </c>
      <c r="AB23" s="96">
        <f t="shared" si="29"/>
        <v>288</v>
      </c>
      <c r="AC23" s="3">
        <f t="shared" si="31"/>
        <v>44726</v>
      </c>
      <c r="AD23" s="103">
        <f t="shared" si="35"/>
        <v>152.75327487203259</v>
      </c>
      <c r="AE23" s="102">
        <f t="shared" si="17"/>
        <v>22.912991230804888</v>
      </c>
      <c r="AF23" s="102">
        <f t="shared" si="32"/>
        <v>3.8188318718008145</v>
      </c>
      <c r="AG23" s="34">
        <f t="shared" si="33"/>
        <v>7.637663743601629</v>
      </c>
    </row>
    <row r="24" spans="1:33" x14ac:dyDescent="0.25">
      <c r="A24" s="95">
        <f t="shared" si="30"/>
        <v>44727</v>
      </c>
      <c r="B24" s="67">
        <v>160</v>
      </c>
      <c r="C24" s="67">
        <f t="shared" si="34"/>
        <v>135</v>
      </c>
      <c r="D24" s="11">
        <f>COUNTIF(Sheet1!AG:AG,Sheet2!A24)</f>
        <v>45</v>
      </c>
      <c r="E24" s="12">
        <f>SUMIF(Sheet1!AG:AG,Sheet2!A24,Sheet1!AH:AH)</f>
        <v>5</v>
      </c>
      <c r="F24" s="13">
        <f t="shared" si="18"/>
        <v>0.1111111111111111</v>
      </c>
      <c r="G24" s="42">
        <f>SUMIF(Sheet1!$AG:$AG,Sheet2!$A24,Sheet1!$L:$L)-SUM(Sheet2!D24-Sheet2!E24)</f>
        <v>-20.599999999999998</v>
      </c>
      <c r="H24" s="15">
        <f t="shared" si="19"/>
        <v>-0.45777777777777773</v>
      </c>
      <c r="I24" s="21">
        <f>COUNTIFS(Sheet1!$AG:$AG,Sheet2!$A24,Sheet1!$N:$N,"&gt;=" &amp; Sheet2!$B24,Sheet1!$Y:$Y,"&gt;=" &amp; Sheet2!$C24)</f>
        <v>28</v>
      </c>
      <c r="J24" s="22">
        <f>SUMIFS(Sheet1!$AH:$AH,Sheet1!$AG:$AG,Sheet2!$A24,Sheet1!$N:$N,"&gt;=" &amp; Sheet2!$B24,Sheet1!$Y:$Y,"&gt;=" &amp; Sheet2!$C24)</f>
        <v>4</v>
      </c>
      <c r="K24" s="23">
        <f t="shared" si="20"/>
        <v>0.14285714285714285</v>
      </c>
      <c r="L24" s="44">
        <f>SUMIFS(Sheet1!$L:$L,Sheet1!$AG:$AG,Sheet2!$A24,Sheet1!$N:$N,"&gt;="&amp;Sheet2!$B24,Sheet1!$Y:$Y,"&gt;="&amp;Sheet2!$C24,Sheet1!$AH:$AH,"&gt;0")-SUM(I24-J24)</f>
        <v>-8.5</v>
      </c>
      <c r="M24" s="25">
        <f t="shared" si="21"/>
        <v>-0.30357142857142855</v>
      </c>
      <c r="N24" s="31">
        <f>COUNTIFS(Sheet1!$AG:$AG,Sheet2!$A24,Sheet1!$N:$N,"&gt;=" &amp; Sheet2!$B24,Sheet1!$Y:$Y,"&gt;=" &amp; Sheet2!$C24,Sheet1!$U:$U,"&gt;=" &amp; Sheet2!$R$1)</f>
        <v>2</v>
      </c>
      <c r="O24" s="32">
        <f>SUMIFS(Sheet1!$AH:$AH,Sheet1!$AG:$AG,Sheet2!$A24,Sheet1!$N:$N,"&gt;=" &amp; Sheet2!$B24,Sheet1!$Y:$Y,"&gt;=" &amp; Sheet2!$C24,Sheet1!$U:$U,"&gt;=" &amp; Sheet2!$R$1)</f>
        <v>1</v>
      </c>
      <c r="P24" s="33">
        <f t="shared" si="22"/>
        <v>0.5</v>
      </c>
      <c r="Q24" s="46">
        <f>SUMIFS(Sheet1!$L:$L,Sheet1!$AG:$AG,Sheet2!$A24,Sheet1!$N:$N,"&gt;="&amp;Sheet2!$B24,Sheet1!$Y:$Y,"&gt;="&amp;Sheet2!$C24,Sheet1!$AH:$AH,"&gt;0",Sheet1!$U:$U,"&gt;=" &amp; Sheet2!$R$1)-SUM(N24-O24)</f>
        <v>2.6</v>
      </c>
      <c r="R24" s="35">
        <f t="shared" si="23"/>
        <v>1.3</v>
      </c>
      <c r="S24" s="52">
        <f>COUNTIFS(Sheet1!$AG:$AG,Sheet2!$A24,Sheet1!$N:$N,"&gt;=" &amp; Sheet2!$B24,Sheet1!$Y:$Y,"&gt;=" &amp; Sheet2!$C24,Sheet1!$U:$U,"&gt;=" &amp; Sheet2!$R$1,Sheet1!$AF:$AF,"&gt;=" &amp;Sheet2!$V$1,Sheet1!$AF:$AF,"&lt;=" &amp; Sheet2!$W$1)</f>
        <v>2</v>
      </c>
      <c r="T24" s="53">
        <f>SUMIFS(Sheet1!$AH:$AH,Sheet1!$AG:$AG,Sheet2!$A24,Sheet1!$N:$N,"&gt;=" &amp; Sheet2!$B24,Sheet1!$Y:$Y,"&gt;=" &amp; Sheet2!$C24,Sheet1!$U:$U,"&gt;=" &amp; Sheet2!$R$1,Sheet1!$AF:$AF,"&gt;=" &amp;Sheet2!$V$1,Sheet1!$AF:$AF,"&lt;=" &amp; Sheet2!$W$1)</f>
        <v>1</v>
      </c>
      <c r="U24" s="54">
        <f t="shared" si="24"/>
        <v>0.5</v>
      </c>
      <c r="V24" s="55">
        <f>SUMIFS(Sheet1!$L:$L,Sheet1!$AG:$AG,Sheet2!$A24,Sheet1!$N:$N,"&gt;="&amp;Sheet2!$B24,Sheet1!$Y:$Y,"&gt;="&amp;Sheet2!$C24,Sheet1!$AH:$AH,"&gt;0",Sheet1!$U:$U,"&gt;=" &amp; Sheet2!$R$1,Sheet1!$AF:$AF,"&gt;=" &amp;Sheet2!$V$1,Sheet1!$AF:$AF,"&lt;=" &amp; Sheet2!$W$1)-SUM(S24-T24)</f>
        <v>2.6</v>
      </c>
      <c r="W24" s="56">
        <f t="shared" si="25"/>
        <v>1.3</v>
      </c>
      <c r="Y24" s="14">
        <f t="shared" si="26"/>
        <v>-94.749999999999943</v>
      </c>
      <c r="Z24" s="24">
        <f t="shared" si="27"/>
        <v>-115.24999999999999</v>
      </c>
      <c r="AA24" s="39">
        <f t="shared" si="28"/>
        <v>202</v>
      </c>
      <c r="AB24" s="96">
        <f t="shared" si="29"/>
        <v>314</v>
      </c>
      <c r="AC24" s="3">
        <f t="shared" si="31"/>
        <v>44727</v>
      </c>
      <c r="AD24" s="103">
        <f t="shared" si="35"/>
        <v>160.39093861563421</v>
      </c>
      <c r="AE24" s="102">
        <f t="shared" si="17"/>
        <v>24.05864079234513</v>
      </c>
      <c r="AF24" s="102">
        <f t="shared" si="32"/>
        <v>12.029320396172565</v>
      </c>
      <c r="AG24" s="34">
        <f t="shared" si="33"/>
        <v>31.276233030048672</v>
      </c>
    </row>
    <row r="25" spans="1:33" x14ac:dyDescent="0.25">
      <c r="A25" s="95">
        <f t="shared" si="30"/>
        <v>44728</v>
      </c>
      <c r="B25" s="67">
        <v>160</v>
      </c>
      <c r="C25" s="67">
        <f t="shared" si="34"/>
        <v>135</v>
      </c>
      <c r="D25" s="11">
        <f>COUNTIF(Sheet1!AG:AG,Sheet2!A25)</f>
        <v>38</v>
      </c>
      <c r="E25" s="12">
        <f>SUMIF(Sheet1!AG:AG,Sheet2!A25,Sheet1!AH:AH)</f>
        <v>5</v>
      </c>
      <c r="F25" s="13">
        <f t="shared" si="18"/>
        <v>0.13157894736842105</v>
      </c>
      <c r="G25" s="42">
        <f>SUMIF(Sheet1!$AG:$AG,Sheet2!$A25,Sheet1!$L:$L)-SUM(Sheet2!D25-Sheet2!E25)</f>
        <v>-11.649999999999999</v>
      </c>
      <c r="H25" s="15">
        <f t="shared" si="19"/>
        <v>-0.30657894736842101</v>
      </c>
      <c r="I25" s="21">
        <f>COUNTIFS(Sheet1!$AG:$AG,Sheet2!$A25,Sheet1!$N:$N,"&gt;=" &amp; Sheet2!$B25,Sheet1!$Y:$Y,"&gt;=" &amp; Sheet2!$C25)</f>
        <v>25</v>
      </c>
      <c r="J25" s="22">
        <f>SUMIFS(Sheet1!$AH:$AH,Sheet1!$AG:$AG,Sheet2!$A25,Sheet1!$N:$N,"&gt;=" &amp; Sheet2!$B25,Sheet1!$Y:$Y,"&gt;=" &amp; Sheet2!$C25)</f>
        <v>3</v>
      </c>
      <c r="K25" s="23">
        <f t="shared" si="20"/>
        <v>0.12</v>
      </c>
      <c r="L25" s="44">
        <f>SUMIFS(Sheet1!$L:$L,Sheet1!$AG:$AG,Sheet2!$A25,Sheet1!$N:$N,"&gt;="&amp;Sheet2!$B25,Sheet1!$Y:$Y,"&gt;="&amp;Sheet2!$C25,Sheet1!$AH:$AH,"&gt;0")-SUM(I25-J25)</f>
        <v>-9.0500000000000007</v>
      </c>
      <c r="M25" s="25">
        <f t="shared" si="21"/>
        <v>-0.36200000000000004</v>
      </c>
      <c r="N25" s="31">
        <f>COUNTIFS(Sheet1!$AG:$AG,Sheet2!$A25,Sheet1!$N:$N,"&gt;=" &amp; Sheet2!$B25,Sheet1!$Y:$Y,"&gt;=" &amp; Sheet2!$C25,Sheet1!$U:$U,"&gt;=" &amp; Sheet2!$R$1)</f>
        <v>4</v>
      </c>
      <c r="O25" s="32">
        <f>SUMIFS(Sheet1!$AH:$AH,Sheet1!$AG:$AG,Sheet2!$A25,Sheet1!$N:$N,"&gt;=" &amp; Sheet2!$B25,Sheet1!$Y:$Y,"&gt;=" &amp; Sheet2!$C25,Sheet1!$U:$U,"&gt;=" &amp; Sheet2!$R$1)</f>
        <v>1</v>
      </c>
      <c r="P25" s="33">
        <f t="shared" si="22"/>
        <v>0.25</v>
      </c>
      <c r="Q25" s="46">
        <f>SUMIFS(Sheet1!$L:$L,Sheet1!$AG:$AG,Sheet2!$A25,Sheet1!$N:$N,"&gt;="&amp;Sheet2!$B25,Sheet1!$Y:$Y,"&gt;="&amp;Sheet2!$C25,Sheet1!$AH:$AH,"&gt;0",Sheet1!$U:$U,"&gt;=" &amp; Sheet2!$R$1)-SUM(N25-O25)</f>
        <v>-0.54999999999999982</v>
      </c>
      <c r="R25" s="35">
        <f t="shared" si="23"/>
        <v>-0.13749999999999996</v>
      </c>
      <c r="S25" s="52">
        <f>COUNTIFS(Sheet1!$AG:$AG,Sheet2!$A25,Sheet1!$N:$N,"&gt;=" &amp; Sheet2!$B25,Sheet1!$Y:$Y,"&gt;=" &amp; Sheet2!$C25,Sheet1!$U:$U,"&gt;=" &amp; Sheet2!$R$1,Sheet1!$AF:$AF,"&gt;=" &amp;Sheet2!$V$1,Sheet1!$AF:$AF,"&lt;=" &amp; Sheet2!$W$1)</f>
        <v>4</v>
      </c>
      <c r="T25" s="53">
        <f>SUMIFS(Sheet1!$AH:$AH,Sheet1!$AG:$AG,Sheet2!$A25,Sheet1!$N:$N,"&gt;=" &amp; Sheet2!$B25,Sheet1!$Y:$Y,"&gt;=" &amp; Sheet2!$C25,Sheet1!$U:$U,"&gt;=" &amp; Sheet2!$R$1,Sheet1!$AF:$AF,"&gt;=" &amp;Sheet2!$V$1,Sheet1!$AF:$AF,"&lt;=" &amp; Sheet2!$W$1)</f>
        <v>1</v>
      </c>
      <c r="U25" s="54">
        <f t="shared" si="24"/>
        <v>0.25</v>
      </c>
      <c r="V25" s="55">
        <f>SUMIFS(Sheet1!$L:$L,Sheet1!$AG:$AG,Sheet2!$A25,Sheet1!$N:$N,"&gt;="&amp;Sheet2!$B25,Sheet1!$Y:$Y,"&gt;="&amp;Sheet2!$C25,Sheet1!$AH:$AH,"&gt;0",Sheet1!$U:$U,"&gt;=" &amp; Sheet2!$R$1,Sheet1!$AF:$AF,"&gt;=" &amp;Sheet2!$V$1,Sheet1!$AF:$AF,"&lt;=" &amp; Sheet2!$W$1)-SUM(S25-T25)</f>
        <v>-0.54999999999999982</v>
      </c>
      <c r="W25" s="56">
        <f t="shared" si="25"/>
        <v>-0.13749999999999996</v>
      </c>
      <c r="Y25" s="14">
        <f t="shared" si="26"/>
        <v>-152.99999999999994</v>
      </c>
      <c r="Z25" s="24">
        <f t="shared" si="27"/>
        <v>-160.5</v>
      </c>
      <c r="AA25" s="39">
        <f t="shared" si="28"/>
        <v>196.5</v>
      </c>
      <c r="AB25" s="96">
        <f t="shared" si="29"/>
        <v>308.5</v>
      </c>
      <c r="AC25" s="3">
        <f t="shared" si="31"/>
        <v>44728</v>
      </c>
      <c r="AD25" s="103">
        <f t="shared" si="35"/>
        <v>191.66717164568288</v>
      </c>
      <c r="AE25" s="102">
        <f t="shared" si="17"/>
        <v>28.750075746852431</v>
      </c>
      <c r="AF25" s="102">
        <f t="shared" si="32"/>
        <v>7.1875189367131078</v>
      </c>
      <c r="AG25" s="34">
        <f t="shared" si="33"/>
        <v>-3.9531354151922082</v>
      </c>
    </row>
    <row r="26" spans="1:33" x14ac:dyDescent="0.25">
      <c r="A26" s="95">
        <f t="shared" si="30"/>
        <v>44729</v>
      </c>
      <c r="B26" s="67">
        <v>160</v>
      </c>
      <c r="C26" s="67">
        <f t="shared" si="34"/>
        <v>135</v>
      </c>
      <c r="D26" s="11">
        <f>COUNTIF(Sheet1!AG:AG,Sheet2!A26)</f>
        <v>34</v>
      </c>
      <c r="E26" s="12">
        <f>SUMIF(Sheet1!AG:AG,Sheet2!A26,Sheet1!AH:AH)</f>
        <v>7</v>
      </c>
      <c r="F26" s="13">
        <f t="shared" si="18"/>
        <v>0.20588235294117646</v>
      </c>
      <c r="G26" s="42">
        <f>SUMIF(Sheet1!$AG:$AG,Sheet2!$A26,Sheet1!$L:$L)-SUM(Sheet2!D26-Sheet2!E26)</f>
        <v>5.5</v>
      </c>
      <c r="H26" s="15">
        <f t="shared" si="19"/>
        <v>0.16176470588235295</v>
      </c>
      <c r="I26" s="21">
        <f>COUNTIFS(Sheet1!$AG:$AG,Sheet2!$A26,Sheet1!$N:$N,"&gt;=" &amp; Sheet2!$B26,Sheet1!$Y:$Y,"&gt;=" &amp; Sheet2!$C26)</f>
        <v>19</v>
      </c>
      <c r="J26" s="22">
        <f>SUMIFS(Sheet1!$AH:$AH,Sheet1!$AG:$AG,Sheet2!$A26,Sheet1!$N:$N,"&gt;=" &amp; Sheet2!$B26,Sheet1!$Y:$Y,"&gt;=" &amp; Sheet2!$C26)</f>
        <v>6</v>
      </c>
      <c r="K26" s="23">
        <f t="shared" si="20"/>
        <v>0.31578947368421051</v>
      </c>
      <c r="L26" s="44">
        <f>SUMIFS(Sheet1!$L:$L,Sheet1!$AG:$AG,Sheet2!$A26,Sheet1!$N:$N,"&gt;="&amp;Sheet2!$B26,Sheet1!$Y:$Y,"&gt;="&amp;Sheet2!$C26,Sheet1!$AH:$AH,"&gt;0")-SUM(I26-J26)</f>
        <v>13.799999999999997</v>
      </c>
      <c r="M26" s="25">
        <f t="shared" si="21"/>
        <v>0.72631578947368403</v>
      </c>
      <c r="N26" s="31">
        <f>COUNTIFS(Sheet1!$AG:$AG,Sheet2!$A26,Sheet1!$N:$N,"&gt;=" &amp; Sheet2!$B26,Sheet1!$Y:$Y,"&gt;=" &amp; Sheet2!$C26,Sheet1!$U:$U,"&gt;=" &amp; Sheet2!$R$1)</f>
        <v>5</v>
      </c>
      <c r="O26" s="32">
        <f>SUMIFS(Sheet1!$AH:$AH,Sheet1!$AG:$AG,Sheet2!$A26,Sheet1!$N:$N,"&gt;=" &amp; Sheet2!$B26,Sheet1!$Y:$Y,"&gt;=" &amp; Sheet2!$C26,Sheet1!$U:$U,"&gt;=" &amp; Sheet2!$R$1)</f>
        <v>3</v>
      </c>
      <c r="P26" s="33">
        <f t="shared" si="22"/>
        <v>0.6</v>
      </c>
      <c r="Q26" s="46">
        <f>SUMIFS(Sheet1!$L:$L,Sheet1!$AG:$AG,Sheet2!$A26,Sheet1!$N:$N,"&gt;="&amp;Sheet2!$B26,Sheet1!$Y:$Y,"&gt;="&amp;Sheet2!$C26,Sheet1!$AH:$AH,"&gt;0",Sheet1!$U:$U,"&gt;=" &amp; Sheet2!$R$1)-SUM(N26-O26)</f>
        <v>10.199999999999999</v>
      </c>
      <c r="R26" s="35">
        <f t="shared" si="23"/>
        <v>2.04</v>
      </c>
      <c r="S26" s="52">
        <f>COUNTIFS(Sheet1!$AG:$AG,Sheet2!$A26,Sheet1!$N:$N,"&gt;=" &amp; Sheet2!$B26,Sheet1!$Y:$Y,"&gt;=" &amp; Sheet2!$C26,Sheet1!$U:$U,"&gt;=" &amp; Sheet2!$R$1,Sheet1!$AF:$AF,"&gt;=" &amp;Sheet2!$V$1,Sheet1!$AF:$AF,"&lt;=" &amp; Sheet2!$W$1)</f>
        <v>1</v>
      </c>
      <c r="T26" s="53">
        <f>SUMIFS(Sheet1!$AH:$AH,Sheet1!$AG:$AG,Sheet2!$A26,Sheet1!$N:$N,"&gt;=" &amp; Sheet2!$B26,Sheet1!$Y:$Y,"&gt;=" &amp; Sheet2!$C26,Sheet1!$U:$U,"&gt;=" &amp; Sheet2!$R$1,Sheet1!$AF:$AF,"&gt;=" &amp;Sheet2!$V$1,Sheet1!$AF:$AF,"&lt;=" &amp; Sheet2!$W$1)</f>
        <v>1</v>
      </c>
      <c r="U26" s="54">
        <f t="shared" si="24"/>
        <v>1</v>
      </c>
      <c r="V26" s="55">
        <f>SUMIFS(Sheet1!$L:$L,Sheet1!$AG:$AG,Sheet2!$A26,Sheet1!$N:$N,"&gt;="&amp;Sheet2!$B26,Sheet1!$Y:$Y,"&gt;="&amp;Sheet2!$C26,Sheet1!$AH:$AH,"&gt;0",Sheet1!$U:$U,"&gt;=" &amp; Sheet2!$R$1,Sheet1!$AF:$AF,"&gt;=" &amp;Sheet2!$V$1,Sheet1!$AF:$AF,"&lt;=" &amp; Sheet2!$W$1)-SUM(S26-T26)</f>
        <v>3.9</v>
      </c>
      <c r="W26" s="56">
        <f t="shared" si="25"/>
        <v>3.9</v>
      </c>
      <c r="Y26" s="14">
        <f t="shared" si="26"/>
        <v>-125.49999999999994</v>
      </c>
      <c r="Z26" s="24">
        <f t="shared" si="27"/>
        <v>-91.500000000000014</v>
      </c>
      <c r="AA26" s="39">
        <f t="shared" si="28"/>
        <v>298.5</v>
      </c>
      <c r="AB26" s="96">
        <f t="shared" si="29"/>
        <v>347.5</v>
      </c>
      <c r="AC26" s="3">
        <f t="shared" si="31"/>
        <v>44729</v>
      </c>
      <c r="AD26" s="103">
        <f t="shared" si="35"/>
        <v>187.71403623049068</v>
      </c>
      <c r="AE26" s="102">
        <f t="shared" si="17"/>
        <v>28.157105434573602</v>
      </c>
      <c r="AF26" s="102">
        <f t="shared" si="32"/>
        <v>5.6314210869147203</v>
      </c>
      <c r="AG26" s="34">
        <f t="shared" si="33"/>
        <v>57.440495086530142</v>
      </c>
    </row>
    <row r="27" spans="1:33" ht="15.75" thickBot="1" x14ac:dyDescent="0.3">
      <c r="A27" s="97">
        <f t="shared" si="30"/>
        <v>44730</v>
      </c>
      <c r="B27" s="65">
        <v>160</v>
      </c>
      <c r="C27" s="65">
        <f t="shared" si="34"/>
        <v>135</v>
      </c>
      <c r="D27" s="8">
        <f>COUNTIF(Sheet1!AG:AG,Sheet2!A27)</f>
        <v>35</v>
      </c>
      <c r="E27" s="9">
        <f>SUMIF(Sheet1!AG:AG,Sheet2!A27,Sheet1!AH:AH)</f>
        <v>4</v>
      </c>
      <c r="F27" s="16">
        <f t="shared" si="18"/>
        <v>0.11428571428571428</v>
      </c>
      <c r="G27" s="43">
        <f>SUMIF(Sheet1!$AG:$AG,Sheet2!$A27,Sheet1!$L:$L)-SUM(Sheet2!D27-Sheet2!E27)</f>
        <v>-17.850000000000001</v>
      </c>
      <c r="H27" s="10">
        <f t="shared" si="19"/>
        <v>-0.51</v>
      </c>
      <c r="I27" s="18">
        <f>COUNTIFS(Sheet1!$AG:$AG,Sheet2!$A27,Sheet1!$N:$N,"&gt;=" &amp; Sheet2!$B27,Sheet1!$Y:$Y,"&gt;=" &amp; Sheet2!$C27)</f>
        <v>18</v>
      </c>
      <c r="J27" s="19">
        <f>SUMIFS(Sheet1!$AH:$AH,Sheet1!$AG:$AG,Sheet2!$A27,Sheet1!$N:$N,"&gt;=" &amp; Sheet2!$B27,Sheet1!$Y:$Y,"&gt;=" &amp; Sheet2!$C27)</f>
        <v>3</v>
      </c>
      <c r="K27" s="26">
        <f t="shared" si="20"/>
        <v>0.16666666666666666</v>
      </c>
      <c r="L27" s="45">
        <f>SUMIFS(Sheet1!$L:$L,Sheet1!$AG:$AG,Sheet2!$A27,Sheet1!$N:$N,"&gt;="&amp;Sheet2!$B27,Sheet1!$Y:$Y,"&gt;="&amp;Sheet2!$C27,Sheet1!$AH:$AH,"&gt;0")-SUM(I27-J27)</f>
        <v>-5.9499999999999993</v>
      </c>
      <c r="M27" s="20">
        <f t="shared" si="21"/>
        <v>-0.33055555555555549</v>
      </c>
      <c r="N27" s="28">
        <f>COUNTIFS(Sheet1!$AG:$AG,Sheet2!$A27,Sheet1!$N:$N,"&gt;=" &amp; Sheet2!$B27,Sheet1!$Y:$Y,"&gt;=" &amp; Sheet2!$C27,Sheet1!$U:$U,"&gt;=" &amp; Sheet2!$R$1)</f>
        <v>4</v>
      </c>
      <c r="O27" s="29">
        <f>SUMIFS(Sheet1!$AH:$AH,Sheet1!$AG:$AG,Sheet2!$A27,Sheet1!$N:$N,"&gt;=" &amp; Sheet2!$B27,Sheet1!$Y:$Y,"&gt;=" &amp; Sheet2!$C27,Sheet1!$U:$U,"&gt;=" &amp; Sheet2!$R$1)</f>
        <v>1</v>
      </c>
      <c r="P27" s="36">
        <f t="shared" si="22"/>
        <v>0.25</v>
      </c>
      <c r="Q27" s="47">
        <f>SUMIFS(Sheet1!$L:$L,Sheet1!$AG:$AG,Sheet2!$A27,Sheet1!$N:$N,"&gt;="&amp;Sheet2!$B27,Sheet1!$Y:$Y,"&gt;="&amp;Sheet2!$C27,Sheet1!$AH:$AH,"&gt;0",Sheet1!$U:$U,"&gt;=" &amp; Sheet2!$R$1)-SUM(N27-O27)</f>
        <v>-0.64999999999999991</v>
      </c>
      <c r="R27" s="30">
        <f t="shared" si="23"/>
        <v>-0.16249999999999998</v>
      </c>
      <c r="S27" s="49">
        <f>COUNTIFS(Sheet1!$AG:$AG,Sheet2!$A27,Sheet1!$N:$N,"&gt;=" &amp; Sheet2!$B27,Sheet1!$Y:$Y,"&gt;=" &amp; Sheet2!$C27,Sheet1!$U:$U,"&gt;=" &amp; Sheet2!$R$1,Sheet1!$AF:$AF,"&gt;=" &amp;Sheet2!$V$1,Sheet1!$AF:$AF,"&lt;=" &amp; Sheet2!$W$1)</f>
        <v>3</v>
      </c>
      <c r="T27" s="50">
        <f>SUMIFS(Sheet1!$AH:$AH,Sheet1!$AG:$AG,Sheet2!$A27,Sheet1!$N:$N,"&gt;=" &amp; Sheet2!$B27,Sheet1!$Y:$Y,"&gt;=" &amp; Sheet2!$C27,Sheet1!$U:$U,"&gt;=" &amp; Sheet2!$R$1,Sheet1!$AF:$AF,"&gt;=" &amp;Sheet2!$V$1,Sheet1!$AF:$AF,"&lt;=" &amp; Sheet2!$W$1)</f>
        <v>1</v>
      </c>
      <c r="U27" s="57">
        <f t="shared" si="24"/>
        <v>0.33333333333333331</v>
      </c>
      <c r="V27" s="58">
        <f>SUMIFS(Sheet1!$L:$L,Sheet1!$AG:$AG,Sheet2!$A27,Sheet1!$N:$N,"&gt;="&amp;Sheet2!$B27,Sheet1!$Y:$Y,"&gt;="&amp;Sheet2!$C27,Sheet1!$AH:$AH,"&gt;0",Sheet1!$U:$U,"&gt;=" &amp; Sheet2!$R$1,Sheet1!$AF:$AF,"&gt;=" &amp;Sheet2!$V$1,Sheet1!$AF:$AF,"&lt;=" &amp; Sheet2!$W$1)-SUM(S27-T27)</f>
        <v>0.35000000000000009</v>
      </c>
      <c r="W27" s="51">
        <f t="shared" si="25"/>
        <v>0.1166666666666667</v>
      </c>
      <c r="X27" s="7"/>
      <c r="Y27" s="17">
        <f t="shared" si="26"/>
        <v>-214.74999999999994</v>
      </c>
      <c r="Z27" s="27">
        <f t="shared" si="27"/>
        <v>-121.25000000000001</v>
      </c>
      <c r="AA27" s="98">
        <f t="shared" si="28"/>
        <v>292</v>
      </c>
      <c r="AB27" s="99">
        <f t="shared" si="29"/>
        <v>351</v>
      </c>
      <c r="AC27" s="3">
        <f t="shared" si="31"/>
        <v>44730</v>
      </c>
      <c r="AD27" s="103">
        <f t="shared" si="35"/>
        <v>245.15453131702083</v>
      </c>
      <c r="AE27" s="102">
        <f t="shared" si="17"/>
        <v>36.773179697553125</v>
      </c>
      <c r="AF27" s="102">
        <f t="shared" si="32"/>
        <v>9.1932949243882813</v>
      </c>
      <c r="AG27" s="34">
        <f t="shared" si="33"/>
        <v>-5.9756417008523819</v>
      </c>
    </row>
    <row r="28" spans="1:33" x14ac:dyDescent="0.25">
      <c r="A28" s="68">
        <f t="shared" si="30"/>
        <v>44731</v>
      </c>
      <c r="B28" s="69">
        <v>160</v>
      </c>
      <c r="C28" s="69">
        <f t="shared" si="34"/>
        <v>135</v>
      </c>
      <c r="D28" s="70">
        <f>COUNTIF(Sheet1!AG:AG,Sheet2!A28)</f>
        <v>41</v>
      </c>
      <c r="E28" s="71">
        <f>SUMIF(Sheet1!AG:AG,Sheet2!A28,Sheet1!AH:AH)</f>
        <v>9</v>
      </c>
      <c r="F28" s="72">
        <f t="shared" si="18"/>
        <v>0.21951219512195122</v>
      </c>
      <c r="G28" s="73">
        <f>SUMIF(Sheet1!$AG:$AG,Sheet2!$A28,Sheet1!$L:$L)-SUM(Sheet2!D28-Sheet2!E28)</f>
        <v>9.3999999999999986</v>
      </c>
      <c r="H28" s="74">
        <f t="shared" si="19"/>
        <v>0.22926829268292678</v>
      </c>
      <c r="I28" s="75">
        <f>COUNTIFS(Sheet1!$AG:$AG,Sheet2!$A28,Sheet1!$N:$N,"&gt;=" &amp; Sheet2!$B28,Sheet1!$Y:$Y,"&gt;=" &amp; Sheet2!$C28)</f>
        <v>20</v>
      </c>
      <c r="J28" s="76">
        <f>SUMIFS(Sheet1!$AH:$AH,Sheet1!$AG:$AG,Sheet2!$A28,Sheet1!$N:$N,"&gt;=" &amp; Sheet2!$B28,Sheet1!$Y:$Y,"&gt;=" &amp; Sheet2!$C28)</f>
        <v>4</v>
      </c>
      <c r="K28" s="77">
        <f t="shared" si="20"/>
        <v>0.2</v>
      </c>
      <c r="L28" s="78">
        <f>SUMIFS(Sheet1!$L:$L,Sheet1!$AG:$AG,Sheet2!$A28,Sheet1!$N:$N,"&gt;="&amp;Sheet2!$B28,Sheet1!$Y:$Y,"&gt;="&amp;Sheet2!$C28,Sheet1!$AH:$AH,"&gt;0")-SUM(I28-J28)</f>
        <v>-1.3000000000000007</v>
      </c>
      <c r="M28" s="79">
        <f t="shared" si="21"/>
        <v>-6.500000000000003E-2</v>
      </c>
      <c r="N28" s="80">
        <f>COUNTIFS(Sheet1!$AG:$AG,Sheet2!$A28,Sheet1!$N:$N,"&gt;=" &amp; Sheet2!$B28,Sheet1!$Y:$Y,"&gt;=" &amp; Sheet2!$C28,Sheet1!$U:$U,"&gt;=" &amp; Sheet2!$R$1)</f>
        <v>4</v>
      </c>
      <c r="O28" s="81">
        <f>SUMIFS(Sheet1!$AH:$AH,Sheet1!$AG:$AG,Sheet2!$A28,Sheet1!$N:$N,"&gt;=" &amp; Sheet2!$B28,Sheet1!$Y:$Y,"&gt;=" &amp; Sheet2!$C28,Sheet1!$U:$U,"&gt;=" &amp; Sheet2!$R$1)</f>
        <v>2</v>
      </c>
      <c r="P28" s="82">
        <f t="shared" si="22"/>
        <v>0.5</v>
      </c>
      <c r="Q28" s="83">
        <f>SUMIFS(Sheet1!$L:$L,Sheet1!$AG:$AG,Sheet2!$A28,Sheet1!$N:$N,"&gt;="&amp;Sheet2!$B28,Sheet1!$Y:$Y,"&gt;="&amp;Sheet2!$C28,Sheet1!$AH:$AH,"&gt;0",Sheet1!$U:$U,"&gt;=" &amp; Sheet2!$R$1)-SUM(N28-O28)</f>
        <v>4.3000000000000007</v>
      </c>
      <c r="R28" s="84">
        <f t="shared" si="23"/>
        <v>1.0750000000000002</v>
      </c>
      <c r="S28" s="85">
        <f>COUNTIFS(Sheet1!$AG:$AG,Sheet2!$A28,Sheet1!$N:$N,"&gt;=" &amp; Sheet2!$B28,Sheet1!$Y:$Y,"&gt;=" &amp; Sheet2!$C28,Sheet1!$U:$U,"&gt;=" &amp; Sheet2!$R$1,Sheet1!$AF:$AF,"&gt;=" &amp;Sheet2!$V$1,Sheet1!$AF:$AF,"&lt;=" &amp; Sheet2!$W$1)</f>
        <v>3</v>
      </c>
      <c r="T28" s="86">
        <f>SUMIFS(Sheet1!$AH:$AH,Sheet1!$AG:$AG,Sheet2!$A28,Sheet1!$N:$N,"&gt;=" &amp; Sheet2!$B28,Sheet1!$Y:$Y,"&gt;=" &amp; Sheet2!$C28,Sheet1!$U:$U,"&gt;=" &amp; Sheet2!$R$1,Sheet1!$AF:$AF,"&gt;=" &amp;Sheet2!$V$1,Sheet1!$AF:$AF,"&lt;=" &amp; Sheet2!$W$1)</f>
        <v>1</v>
      </c>
      <c r="U28" s="87">
        <f t="shared" si="24"/>
        <v>0.33333333333333331</v>
      </c>
      <c r="V28" s="88">
        <f>SUMIFS(Sheet1!$L:$L,Sheet1!$AG:$AG,Sheet2!$A28,Sheet1!$N:$N,"&gt;="&amp;Sheet2!$B28,Sheet1!$Y:$Y,"&gt;="&amp;Sheet2!$C28,Sheet1!$AH:$AH,"&gt;0",Sheet1!$U:$U,"&gt;=" &amp; Sheet2!$R$1,Sheet1!$AF:$AF,"&gt;=" &amp;Sheet2!$V$1,Sheet1!$AF:$AF,"&lt;=" &amp; Sheet2!$W$1)-SUM(S28-T28)</f>
        <v>1.85</v>
      </c>
      <c r="W28" s="89">
        <f t="shared" si="25"/>
        <v>0.6166666666666667</v>
      </c>
      <c r="X28" s="90"/>
      <c r="Y28" s="91">
        <f t="shared" si="26"/>
        <v>-167.74999999999994</v>
      </c>
      <c r="Z28" s="92">
        <f t="shared" si="27"/>
        <v>-127.75000000000001</v>
      </c>
      <c r="AA28" s="93">
        <f t="shared" si="28"/>
        <v>335</v>
      </c>
      <c r="AB28" s="94">
        <f t="shared" si="29"/>
        <v>369.5</v>
      </c>
      <c r="AC28" s="3">
        <f t="shared" si="31"/>
        <v>44731</v>
      </c>
      <c r="AD28" s="103">
        <f t="shared" si="35"/>
        <v>239.17888961616845</v>
      </c>
      <c r="AE28" s="102">
        <f t="shared" si="17"/>
        <v>35.876833442425266</v>
      </c>
      <c r="AF28" s="102">
        <f t="shared" si="32"/>
        <v>8.9692083606063164</v>
      </c>
      <c r="AG28" s="34">
        <f t="shared" si="33"/>
        <v>38.567595950607164</v>
      </c>
    </row>
    <row r="29" spans="1:33" x14ac:dyDescent="0.25">
      <c r="A29" s="95">
        <f t="shared" si="30"/>
        <v>44732</v>
      </c>
      <c r="B29" s="67">
        <v>160</v>
      </c>
      <c r="C29" s="67">
        <f t="shared" si="34"/>
        <v>135</v>
      </c>
      <c r="D29" s="11">
        <f>COUNTIF(Sheet1!AG:AG,Sheet2!A29)</f>
        <v>17</v>
      </c>
      <c r="E29" s="12">
        <f>SUMIF(Sheet1!AG:AG,Sheet2!A29,Sheet1!AH:AH)</f>
        <v>1</v>
      </c>
      <c r="F29" s="13">
        <f t="shared" si="18"/>
        <v>5.8823529411764705E-2</v>
      </c>
      <c r="G29" s="42">
        <f>SUMIF(Sheet1!$AG:$AG,Sheet2!$A29,Sheet1!$L:$L)-SUM(Sheet2!D29-Sheet2!E29)</f>
        <v>-10.7</v>
      </c>
      <c r="H29" s="15">
        <f t="shared" si="19"/>
        <v>-0.62941176470588234</v>
      </c>
      <c r="I29" s="21">
        <f>COUNTIFS(Sheet1!$AG:$AG,Sheet2!$A29,Sheet1!$N:$N,"&gt;=" &amp; Sheet2!$B29,Sheet1!$Y:$Y,"&gt;=" &amp; Sheet2!$C29)</f>
        <v>9</v>
      </c>
      <c r="J29" s="22">
        <f>SUMIFS(Sheet1!$AH:$AH,Sheet1!$AG:$AG,Sheet2!$A29,Sheet1!$N:$N,"&gt;=" &amp; Sheet2!$B29,Sheet1!$Y:$Y,"&gt;=" &amp; Sheet2!$C29)</f>
        <v>1</v>
      </c>
      <c r="K29" s="23">
        <f t="shared" si="20"/>
        <v>0.1111111111111111</v>
      </c>
      <c r="L29" s="44">
        <f>SUMIFS(Sheet1!$L:$L,Sheet1!$AG:$AG,Sheet2!$A29,Sheet1!$N:$N,"&gt;="&amp;Sheet2!$B29,Sheet1!$Y:$Y,"&gt;="&amp;Sheet2!$C29,Sheet1!$AH:$AH,"&gt;0")-SUM(I29-J29)</f>
        <v>-2.7</v>
      </c>
      <c r="M29" s="25">
        <f t="shared" si="21"/>
        <v>-0.30000000000000004</v>
      </c>
      <c r="N29" s="31">
        <f>COUNTIFS(Sheet1!$AG:$AG,Sheet2!$A29,Sheet1!$N:$N,"&gt;=" &amp; Sheet2!$B29,Sheet1!$Y:$Y,"&gt;=" &amp; Sheet2!$C29,Sheet1!$U:$U,"&gt;=" &amp; Sheet2!$R$1)</f>
        <v>2</v>
      </c>
      <c r="O29" s="32">
        <f>SUMIFS(Sheet1!$AH:$AH,Sheet1!$AG:$AG,Sheet2!$A29,Sheet1!$N:$N,"&gt;=" &amp; Sheet2!$B29,Sheet1!$Y:$Y,"&gt;=" &amp; Sheet2!$C29,Sheet1!$U:$U,"&gt;=" &amp; Sheet2!$R$1)</f>
        <v>0</v>
      </c>
      <c r="P29" s="33">
        <f t="shared" si="22"/>
        <v>0</v>
      </c>
      <c r="Q29" s="46">
        <f>SUMIFS(Sheet1!$L:$L,Sheet1!$AG:$AG,Sheet2!$A29,Sheet1!$N:$N,"&gt;="&amp;Sheet2!$B29,Sheet1!$Y:$Y,"&gt;="&amp;Sheet2!$C29,Sheet1!$AH:$AH,"&gt;0",Sheet1!$U:$U,"&gt;=" &amp; Sheet2!$R$1)-SUM(N29-O29)</f>
        <v>-2</v>
      </c>
      <c r="R29" s="35">
        <f t="shared" si="23"/>
        <v>-1</v>
      </c>
      <c r="S29" s="52">
        <f>COUNTIFS(Sheet1!$AG:$AG,Sheet2!$A29,Sheet1!$N:$N,"&gt;=" &amp; Sheet2!$B29,Sheet1!$Y:$Y,"&gt;=" &amp; Sheet2!$C29,Sheet1!$U:$U,"&gt;=" &amp; Sheet2!$R$1,Sheet1!$AF:$AF,"&gt;=" &amp;Sheet2!$V$1,Sheet1!$AF:$AF,"&lt;=" &amp; Sheet2!$W$1)</f>
        <v>2</v>
      </c>
      <c r="T29" s="53">
        <f>SUMIFS(Sheet1!$AH:$AH,Sheet1!$AG:$AG,Sheet2!$A29,Sheet1!$N:$N,"&gt;=" &amp; Sheet2!$B29,Sheet1!$Y:$Y,"&gt;=" &amp; Sheet2!$C29,Sheet1!$U:$U,"&gt;=" &amp; Sheet2!$R$1,Sheet1!$AF:$AF,"&gt;=" &amp;Sheet2!$V$1,Sheet1!$AF:$AF,"&lt;=" &amp; Sheet2!$W$1)</f>
        <v>0</v>
      </c>
      <c r="U29" s="54">
        <f t="shared" si="24"/>
        <v>0</v>
      </c>
      <c r="V29" s="55">
        <f>SUMIFS(Sheet1!$L:$L,Sheet1!$AG:$AG,Sheet2!$A29,Sheet1!$N:$N,"&gt;="&amp;Sheet2!$B29,Sheet1!$Y:$Y,"&gt;="&amp;Sheet2!$C29,Sheet1!$AH:$AH,"&gt;0",Sheet1!$U:$U,"&gt;=" &amp; Sheet2!$R$1,Sheet1!$AF:$AF,"&gt;=" &amp;Sheet2!$V$1,Sheet1!$AF:$AF,"&lt;=" &amp; Sheet2!$W$1)-SUM(S29-T29)</f>
        <v>-2</v>
      </c>
      <c r="W29" s="56">
        <f t="shared" si="25"/>
        <v>-1</v>
      </c>
      <c r="Y29" s="14">
        <f t="shared" si="26"/>
        <v>-221.24999999999994</v>
      </c>
      <c r="Z29" s="24">
        <f t="shared" si="27"/>
        <v>-141.25</v>
      </c>
      <c r="AA29" s="39">
        <f t="shared" si="28"/>
        <v>315</v>
      </c>
      <c r="AB29" s="96">
        <f t="shared" si="29"/>
        <v>349.5</v>
      </c>
      <c r="AC29" s="3">
        <f t="shared" si="31"/>
        <v>44732</v>
      </c>
      <c r="AD29" s="103">
        <f t="shared" si="35"/>
        <v>277.74648556677562</v>
      </c>
      <c r="AE29" s="102">
        <f t="shared" si="17"/>
        <v>41.661972835016343</v>
      </c>
      <c r="AF29" s="102">
        <f t="shared" si="32"/>
        <v>20.830986417508171</v>
      </c>
      <c r="AG29" s="34">
        <f t="shared" si="33"/>
        <v>-41.661972835016343</v>
      </c>
    </row>
    <row r="30" spans="1:33" x14ac:dyDescent="0.25">
      <c r="A30" s="95">
        <f t="shared" si="30"/>
        <v>44733</v>
      </c>
      <c r="B30" s="67">
        <v>160</v>
      </c>
      <c r="C30" s="67">
        <f t="shared" si="34"/>
        <v>135</v>
      </c>
      <c r="D30" s="11">
        <f>COUNTIF(Sheet1!AG:AG,Sheet2!A30)</f>
        <v>40</v>
      </c>
      <c r="E30" s="12">
        <f>SUMIF(Sheet1!AG:AG,Sheet2!A30,Sheet1!AH:AH)</f>
        <v>11</v>
      </c>
      <c r="F30" s="13">
        <f t="shared" si="18"/>
        <v>0.27500000000000002</v>
      </c>
      <c r="G30" s="42">
        <f>SUMIF(Sheet1!$AG:$AG,Sheet2!$A30,Sheet1!$L:$L)-SUM(Sheet2!D30-Sheet2!E30)</f>
        <v>20.950000000000003</v>
      </c>
      <c r="H30" s="15">
        <f t="shared" si="19"/>
        <v>0.52375000000000005</v>
      </c>
      <c r="I30" s="21">
        <f>COUNTIFS(Sheet1!$AG:$AG,Sheet2!$A30,Sheet1!$N:$N,"&gt;=" &amp; Sheet2!$B30,Sheet1!$Y:$Y,"&gt;=" &amp; Sheet2!$C30)</f>
        <v>31</v>
      </c>
      <c r="J30" s="22">
        <f>SUMIFS(Sheet1!$AH:$AH,Sheet1!$AG:$AG,Sheet2!$A30,Sheet1!$N:$N,"&gt;=" &amp; Sheet2!$B30,Sheet1!$Y:$Y,"&gt;=" &amp; Sheet2!$C30)</f>
        <v>10</v>
      </c>
      <c r="K30" s="23">
        <f t="shared" si="20"/>
        <v>0.32258064516129031</v>
      </c>
      <c r="L30" s="44">
        <f>SUMIFS(Sheet1!$L:$L,Sheet1!$AG:$AG,Sheet2!$A30,Sheet1!$N:$N,"&gt;="&amp;Sheet2!$B30,Sheet1!$Y:$Y,"&gt;="&amp;Sheet2!$C30,Sheet1!$AH:$AH,"&gt;0")-SUM(I30-J30)</f>
        <v>25.1</v>
      </c>
      <c r="M30" s="25">
        <f t="shared" si="21"/>
        <v>0.80967741935483872</v>
      </c>
      <c r="N30" s="31">
        <f>COUNTIFS(Sheet1!$AG:$AG,Sheet2!$A30,Sheet1!$N:$N,"&gt;=" &amp; Sheet2!$B30,Sheet1!$Y:$Y,"&gt;=" &amp; Sheet2!$C30,Sheet1!$U:$U,"&gt;=" &amp; Sheet2!$R$1)</f>
        <v>5</v>
      </c>
      <c r="O30" s="32">
        <f>SUMIFS(Sheet1!$AH:$AH,Sheet1!$AG:$AG,Sheet2!$A30,Sheet1!$N:$N,"&gt;=" &amp; Sheet2!$B30,Sheet1!$Y:$Y,"&gt;=" &amp; Sheet2!$C30,Sheet1!$U:$U,"&gt;=" &amp; Sheet2!$R$1)</f>
        <v>2</v>
      </c>
      <c r="P30" s="33">
        <f t="shared" si="22"/>
        <v>0.4</v>
      </c>
      <c r="Q30" s="46">
        <f>SUMIFS(Sheet1!$L:$L,Sheet1!$AG:$AG,Sheet2!$A30,Sheet1!$N:$N,"&gt;="&amp;Sheet2!$B30,Sheet1!$Y:$Y,"&gt;="&amp;Sheet2!$C30,Sheet1!$AH:$AH,"&gt;0",Sheet1!$U:$U,"&gt;=" &amp; Sheet2!$R$1)-SUM(N30-O30)</f>
        <v>6.1</v>
      </c>
      <c r="R30" s="35">
        <f t="shared" si="23"/>
        <v>1.22</v>
      </c>
      <c r="S30" s="52">
        <f>COUNTIFS(Sheet1!$AG:$AG,Sheet2!$A30,Sheet1!$N:$N,"&gt;=" &amp; Sheet2!$B30,Sheet1!$Y:$Y,"&gt;=" &amp; Sheet2!$C30,Sheet1!$U:$U,"&gt;=" &amp; Sheet2!$R$1,Sheet1!$AF:$AF,"&gt;=" &amp;Sheet2!$V$1,Sheet1!$AF:$AF,"&lt;=" &amp; Sheet2!$W$1)</f>
        <v>1</v>
      </c>
      <c r="T30" s="53">
        <f>SUMIFS(Sheet1!$AH:$AH,Sheet1!$AG:$AG,Sheet2!$A30,Sheet1!$N:$N,"&gt;=" &amp; Sheet2!$B30,Sheet1!$Y:$Y,"&gt;=" &amp; Sheet2!$C30,Sheet1!$U:$U,"&gt;=" &amp; Sheet2!$R$1,Sheet1!$AF:$AF,"&gt;=" &amp;Sheet2!$V$1,Sheet1!$AF:$AF,"&lt;=" &amp; Sheet2!$W$1)</f>
        <v>0</v>
      </c>
      <c r="U30" s="54">
        <f t="shared" si="24"/>
        <v>0</v>
      </c>
      <c r="V30" s="55">
        <f>SUMIFS(Sheet1!$L:$L,Sheet1!$AG:$AG,Sheet2!$A30,Sheet1!$N:$N,"&gt;="&amp;Sheet2!$B30,Sheet1!$Y:$Y,"&gt;="&amp;Sheet2!$C30,Sheet1!$AH:$AH,"&gt;0",Sheet1!$U:$U,"&gt;=" &amp; Sheet2!$R$1,Sheet1!$AF:$AF,"&gt;=" &amp;Sheet2!$V$1,Sheet1!$AF:$AF,"&lt;=" &amp; Sheet2!$W$1)-SUM(S30-T30)</f>
        <v>-1</v>
      </c>
      <c r="W30" s="56">
        <f t="shared" si="25"/>
        <v>-1</v>
      </c>
      <c r="Y30" s="14">
        <f t="shared" si="26"/>
        <v>-116.49999999999993</v>
      </c>
      <c r="Z30" s="24">
        <f t="shared" si="27"/>
        <v>-15.75</v>
      </c>
      <c r="AA30" s="39">
        <f t="shared" si="28"/>
        <v>376</v>
      </c>
      <c r="AB30" s="96">
        <f t="shared" si="29"/>
        <v>339.5</v>
      </c>
      <c r="AC30" s="3">
        <f t="shared" si="31"/>
        <v>44733</v>
      </c>
      <c r="AD30" s="103">
        <f t="shared" si="35"/>
        <v>236.08451273175928</v>
      </c>
      <c r="AE30" s="102">
        <f t="shared" si="17"/>
        <v>35.412676909763888</v>
      </c>
      <c r="AF30" s="102">
        <f t="shared" si="32"/>
        <v>7.0825353819527779</v>
      </c>
      <c r="AG30" s="34">
        <f t="shared" si="33"/>
        <v>43.203465829911941</v>
      </c>
    </row>
    <row r="31" spans="1:33" x14ac:dyDescent="0.25">
      <c r="A31" s="95">
        <f t="shared" si="30"/>
        <v>44734</v>
      </c>
      <c r="B31" s="67">
        <v>160</v>
      </c>
      <c r="C31" s="67">
        <f t="shared" si="34"/>
        <v>135</v>
      </c>
      <c r="D31" s="11">
        <f>COUNTIF(Sheet1!AG:AG,Sheet2!A31)</f>
        <v>55</v>
      </c>
      <c r="E31" s="12">
        <f>SUMIF(Sheet1!AG:AG,Sheet2!A31,Sheet1!AH:AH)</f>
        <v>15</v>
      </c>
      <c r="F31" s="13">
        <f t="shared" si="18"/>
        <v>0.27272727272727271</v>
      </c>
      <c r="G31" s="42">
        <f>SUMIF(Sheet1!$AG:$AG,Sheet2!$A31,Sheet1!$L:$L)-SUM(Sheet2!D31-Sheet2!E31)</f>
        <v>16.350000000000001</v>
      </c>
      <c r="H31" s="15">
        <f t="shared" si="19"/>
        <v>0.2972727272727273</v>
      </c>
      <c r="I31" s="21">
        <f>COUNTIFS(Sheet1!$AG:$AG,Sheet2!$A31,Sheet1!$N:$N,"&gt;=" &amp; Sheet2!$B31,Sheet1!$Y:$Y,"&gt;=" &amp; Sheet2!$C31)</f>
        <v>39</v>
      </c>
      <c r="J31" s="22">
        <f>SUMIFS(Sheet1!$AH:$AH,Sheet1!$AG:$AG,Sheet2!$A31,Sheet1!$N:$N,"&gt;=" &amp; Sheet2!$B31,Sheet1!$Y:$Y,"&gt;=" &amp; Sheet2!$C31)</f>
        <v>12</v>
      </c>
      <c r="K31" s="23">
        <f t="shared" si="20"/>
        <v>0.30769230769230771</v>
      </c>
      <c r="L31" s="44">
        <f>SUMIFS(Sheet1!$L:$L,Sheet1!$AG:$AG,Sheet2!$A31,Sheet1!$N:$N,"&gt;="&amp;Sheet2!$B31,Sheet1!$Y:$Y,"&gt;="&amp;Sheet2!$C31,Sheet1!$AH:$AH,"&gt;0")-SUM(I31-J31)</f>
        <v>17.400000000000013</v>
      </c>
      <c r="M31" s="25">
        <f t="shared" si="21"/>
        <v>0.44615384615384646</v>
      </c>
      <c r="N31" s="31">
        <f>COUNTIFS(Sheet1!$AG:$AG,Sheet2!$A31,Sheet1!$N:$N,"&gt;=" &amp; Sheet2!$B31,Sheet1!$Y:$Y,"&gt;=" &amp; Sheet2!$C31,Sheet1!$U:$U,"&gt;=" &amp; Sheet2!$R$1)</f>
        <v>8</v>
      </c>
      <c r="O31" s="32">
        <f>SUMIFS(Sheet1!$AH:$AH,Sheet1!$AG:$AG,Sheet2!$A31,Sheet1!$N:$N,"&gt;=" &amp; Sheet2!$B31,Sheet1!$Y:$Y,"&gt;=" &amp; Sheet2!$C31,Sheet1!$U:$U,"&gt;=" &amp; Sheet2!$R$1)</f>
        <v>3</v>
      </c>
      <c r="P31" s="33">
        <f t="shared" si="22"/>
        <v>0.375</v>
      </c>
      <c r="Q31" s="46">
        <f>SUMIFS(Sheet1!$L:$L,Sheet1!$AG:$AG,Sheet2!$A31,Sheet1!$N:$N,"&gt;="&amp;Sheet2!$B31,Sheet1!$Y:$Y,"&gt;="&amp;Sheet2!$C31,Sheet1!$AH:$AH,"&gt;0",Sheet1!$U:$U,"&gt;=" &amp; Sheet2!$R$1)-SUM(N31-O31)</f>
        <v>4.3000000000000007</v>
      </c>
      <c r="R31" s="35">
        <f t="shared" si="23"/>
        <v>0.53750000000000009</v>
      </c>
      <c r="S31" s="52">
        <f>COUNTIFS(Sheet1!$AG:$AG,Sheet2!$A31,Sheet1!$N:$N,"&gt;=" &amp; Sheet2!$B31,Sheet1!$Y:$Y,"&gt;=" &amp; Sheet2!$C31,Sheet1!$U:$U,"&gt;=" &amp; Sheet2!$R$1,Sheet1!$AF:$AF,"&gt;=" &amp;Sheet2!$V$1,Sheet1!$AF:$AF,"&lt;=" &amp; Sheet2!$W$1)</f>
        <v>3</v>
      </c>
      <c r="T31" s="53">
        <f>SUMIFS(Sheet1!$AH:$AH,Sheet1!$AG:$AG,Sheet2!$A31,Sheet1!$N:$N,"&gt;=" &amp; Sheet2!$B31,Sheet1!$Y:$Y,"&gt;=" &amp; Sheet2!$C31,Sheet1!$U:$U,"&gt;=" &amp; Sheet2!$R$1,Sheet1!$AF:$AF,"&gt;=" &amp;Sheet2!$V$1,Sheet1!$AF:$AF,"&lt;=" &amp; Sheet2!$W$1)</f>
        <v>1</v>
      </c>
      <c r="U31" s="54">
        <f t="shared" si="24"/>
        <v>0.33333333333333331</v>
      </c>
      <c r="V31" s="55">
        <f>SUMIFS(Sheet1!$L:$L,Sheet1!$AG:$AG,Sheet2!$A31,Sheet1!$N:$N,"&gt;="&amp;Sheet2!$B31,Sheet1!$Y:$Y,"&gt;="&amp;Sheet2!$C31,Sheet1!$AH:$AH,"&gt;0",Sheet1!$U:$U,"&gt;=" &amp; Sheet2!$R$1,Sheet1!$AF:$AF,"&gt;=" &amp;Sheet2!$V$1,Sheet1!$AF:$AF,"&lt;=" &amp; Sheet2!$W$1)-SUM(S31-T31)</f>
        <v>1.7999999999999998</v>
      </c>
      <c r="W31" s="56">
        <f t="shared" si="25"/>
        <v>0.6</v>
      </c>
      <c r="Y31" s="14">
        <f t="shared" si="26"/>
        <v>-34.749999999999929</v>
      </c>
      <c r="Z31" s="24">
        <f t="shared" si="27"/>
        <v>71.250000000000057</v>
      </c>
      <c r="AA31" s="39">
        <f t="shared" si="28"/>
        <v>419</v>
      </c>
      <c r="AB31" s="96">
        <f t="shared" si="29"/>
        <v>357.5</v>
      </c>
      <c r="AC31" s="3">
        <f t="shared" si="31"/>
        <v>44734</v>
      </c>
      <c r="AD31" s="103">
        <f t="shared" si="35"/>
        <v>279.2879785616712</v>
      </c>
      <c r="AE31" s="102">
        <f t="shared" si="17"/>
        <v>41.893196784250677</v>
      </c>
      <c r="AF31" s="102">
        <f t="shared" si="32"/>
        <v>5.2366495980313346</v>
      </c>
      <c r="AG31" s="34">
        <f t="shared" si="33"/>
        <v>22.517593271534743</v>
      </c>
    </row>
    <row r="32" spans="1:33" x14ac:dyDescent="0.25">
      <c r="A32" s="95">
        <f t="shared" si="30"/>
        <v>44735</v>
      </c>
      <c r="B32" s="67">
        <v>160</v>
      </c>
      <c r="C32" s="67">
        <f t="shared" si="34"/>
        <v>135</v>
      </c>
      <c r="D32" s="11">
        <f>COUNTIF(Sheet1!AG:AG,Sheet2!A32)</f>
        <v>20</v>
      </c>
      <c r="E32" s="12">
        <f>SUMIF(Sheet1!AG:AG,Sheet2!A32,Sheet1!AH:AH)</f>
        <v>2</v>
      </c>
      <c r="F32" s="13">
        <f t="shared" si="18"/>
        <v>0.1</v>
      </c>
      <c r="G32" s="42">
        <f>SUMIF(Sheet1!$AG:$AG,Sheet2!$A32,Sheet1!$L:$L)-SUM(Sheet2!D32-Sheet2!E32)</f>
        <v>-10.199999999999999</v>
      </c>
      <c r="H32" s="15">
        <f t="shared" si="19"/>
        <v>-0.51</v>
      </c>
      <c r="I32" s="21">
        <f>COUNTIFS(Sheet1!$AG:$AG,Sheet2!$A32,Sheet1!$N:$N,"&gt;=" &amp; Sheet2!$B32,Sheet1!$Y:$Y,"&gt;=" &amp; Sheet2!$C32)</f>
        <v>11</v>
      </c>
      <c r="J32" s="22">
        <f>SUMIFS(Sheet1!$AH:$AH,Sheet1!$AG:$AG,Sheet2!$A32,Sheet1!$N:$N,"&gt;=" &amp; Sheet2!$B32,Sheet1!$Y:$Y,"&gt;=" &amp; Sheet2!$C32)</f>
        <v>1</v>
      </c>
      <c r="K32" s="23">
        <f t="shared" si="20"/>
        <v>9.0909090909090912E-2</v>
      </c>
      <c r="L32" s="44">
        <f>SUMIFS(Sheet1!$L:$L,Sheet1!$AG:$AG,Sheet2!$A32,Sheet1!$N:$N,"&gt;="&amp;Sheet2!$B32,Sheet1!$Y:$Y,"&gt;="&amp;Sheet2!$C32,Sheet1!$AH:$AH,"&gt;0")-SUM(I32-J32)</f>
        <v>-6.7</v>
      </c>
      <c r="M32" s="25">
        <f t="shared" si="21"/>
        <v>-0.60909090909090913</v>
      </c>
      <c r="N32" s="31">
        <f>COUNTIFS(Sheet1!$AG:$AG,Sheet2!$A32,Sheet1!$N:$N,"&gt;=" &amp; Sheet2!$B32,Sheet1!$Y:$Y,"&gt;=" &amp; Sheet2!$C32,Sheet1!$U:$U,"&gt;=" &amp; Sheet2!$R$1)</f>
        <v>1</v>
      </c>
      <c r="O32" s="32">
        <f>SUMIFS(Sheet1!$AH:$AH,Sheet1!$AG:$AG,Sheet2!$A32,Sheet1!$N:$N,"&gt;=" &amp; Sheet2!$B32,Sheet1!$Y:$Y,"&gt;=" &amp; Sheet2!$C32,Sheet1!$U:$U,"&gt;=" &amp; Sheet2!$R$1)</f>
        <v>1</v>
      </c>
      <c r="P32" s="33">
        <f t="shared" si="22"/>
        <v>1</v>
      </c>
      <c r="Q32" s="46">
        <f>SUMIFS(Sheet1!$L:$L,Sheet1!$AG:$AG,Sheet2!$A32,Sheet1!$N:$N,"&gt;="&amp;Sheet2!$B32,Sheet1!$Y:$Y,"&gt;="&amp;Sheet2!$C32,Sheet1!$AH:$AH,"&gt;0",Sheet1!$U:$U,"&gt;=" &amp; Sheet2!$R$1)-SUM(N32-O32)</f>
        <v>3.3</v>
      </c>
      <c r="R32" s="35">
        <f t="shared" si="23"/>
        <v>3.3</v>
      </c>
      <c r="S32" s="52">
        <f>COUNTIFS(Sheet1!$AG:$AG,Sheet2!$A32,Sheet1!$N:$N,"&gt;=" &amp; Sheet2!$B32,Sheet1!$Y:$Y,"&gt;=" &amp; Sheet2!$C32,Sheet1!$U:$U,"&gt;=" &amp; Sheet2!$R$1,Sheet1!$AF:$AF,"&gt;=" &amp;Sheet2!$V$1,Sheet1!$AF:$AF,"&lt;=" &amp; Sheet2!$W$1)</f>
        <v>0</v>
      </c>
      <c r="T32" s="53">
        <f>SUMIFS(Sheet1!$AH:$AH,Sheet1!$AG:$AG,Sheet2!$A32,Sheet1!$N:$N,"&gt;=" &amp; Sheet2!$B32,Sheet1!$Y:$Y,"&gt;=" &amp; Sheet2!$C32,Sheet1!$U:$U,"&gt;=" &amp; Sheet2!$R$1,Sheet1!$AF:$AF,"&gt;=" &amp;Sheet2!$V$1,Sheet1!$AF:$AF,"&lt;=" &amp; Sheet2!$W$1)</f>
        <v>0</v>
      </c>
      <c r="U32" s="54">
        <f t="shared" si="24"/>
        <v>0</v>
      </c>
      <c r="V32" s="55">
        <f>SUMIFS(Sheet1!$L:$L,Sheet1!$AG:$AG,Sheet2!$A32,Sheet1!$N:$N,"&gt;="&amp;Sheet2!$B32,Sheet1!$Y:$Y,"&gt;="&amp;Sheet2!$C32,Sheet1!$AH:$AH,"&gt;0",Sheet1!$U:$U,"&gt;=" &amp; Sheet2!$R$1,Sheet1!$AF:$AF,"&gt;=" &amp;Sheet2!$V$1,Sheet1!$AF:$AF,"&lt;=" &amp; Sheet2!$W$1)-SUM(S32-T32)</f>
        <v>0</v>
      </c>
      <c r="W32" s="56">
        <f t="shared" si="25"/>
        <v>0</v>
      </c>
      <c r="Y32" s="14">
        <f t="shared" si="26"/>
        <v>-85.749999999999929</v>
      </c>
      <c r="Z32" s="24">
        <f t="shared" si="27"/>
        <v>37.750000000000057</v>
      </c>
      <c r="AA32" s="39">
        <f t="shared" si="28"/>
        <v>452</v>
      </c>
      <c r="AB32" s="96">
        <f t="shared" si="29"/>
        <v>357.5</v>
      </c>
      <c r="AC32" s="3">
        <f t="shared" si="31"/>
        <v>44735</v>
      </c>
      <c r="AD32" s="103">
        <f t="shared" si="35"/>
        <v>301.80557183320593</v>
      </c>
      <c r="AE32" s="102">
        <f t="shared" si="17"/>
        <v>45.270835774980888</v>
      </c>
      <c r="AF32" s="102">
        <f t="shared" si="32"/>
        <v>45.270835774980888</v>
      </c>
      <c r="AG32" s="34">
        <f t="shared" si="33"/>
        <v>149.39375805743691</v>
      </c>
    </row>
    <row r="33" spans="1:33" x14ac:dyDescent="0.25">
      <c r="A33" s="95">
        <f t="shared" si="30"/>
        <v>44736</v>
      </c>
      <c r="B33" s="67">
        <v>160</v>
      </c>
      <c r="C33" s="67">
        <f t="shared" si="34"/>
        <v>135</v>
      </c>
      <c r="D33" s="11">
        <f>COUNTIF(Sheet1!AG:AG,Sheet2!A33)</f>
        <v>34</v>
      </c>
      <c r="E33" s="12">
        <f>SUMIF(Sheet1!AG:AG,Sheet2!A33,Sheet1!AH:AH)</f>
        <v>5</v>
      </c>
      <c r="F33" s="13">
        <f t="shared" si="18"/>
        <v>0.14705882352941177</v>
      </c>
      <c r="G33" s="42">
        <f>SUMIF(Sheet1!$AG:$AG,Sheet2!$A33,Sheet1!$L:$L)-SUM(Sheet2!D33-Sheet2!E33)</f>
        <v>-12</v>
      </c>
      <c r="H33" s="15">
        <f t="shared" si="19"/>
        <v>-0.35294117647058826</v>
      </c>
      <c r="I33" s="21">
        <f>COUNTIFS(Sheet1!$AG:$AG,Sheet2!$A33,Sheet1!$N:$N,"&gt;=" &amp; Sheet2!$B33,Sheet1!$Y:$Y,"&gt;=" &amp; Sheet2!$C33)</f>
        <v>26</v>
      </c>
      <c r="J33" s="22">
        <f>SUMIFS(Sheet1!$AH:$AH,Sheet1!$AG:$AG,Sheet2!$A33,Sheet1!$N:$N,"&gt;=" &amp; Sheet2!$B33,Sheet1!$Y:$Y,"&gt;=" &amp; Sheet2!$C33)</f>
        <v>4</v>
      </c>
      <c r="K33" s="23">
        <f t="shared" si="20"/>
        <v>0.15384615384615385</v>
      </c>
      <c r="L33" s="44">
        <f>SUMIFS(Sheet1!$L:$L,Sheet1!$AG:$AG,Sheet2!$A33,Sheet1!$N:$N,"&gt;="&amp;Sheet2!$B33,Sheet1!$Y:$Y,"&gt;="&amp;Sheet2!$C33,Sheet1!$AH:$AH,"&gt;0")-SUM(I33-J33)</f>
        <v>-9.6000000000000014</v>
      </c>
      <c r="M33" s="25">
        <f t="shared" si="21"/>
        <v>-0.36923076923076931</v>
      </c>
      <c r="N33" s="31">
        <f>COUNTIFS(Sheet1!$AG:$AG,Sheet2!$A33,Sheet1!$N:$N,"&gt;=" &amp; Sheet2!$B33,Sheet1!$Y:$Y,"&gt;=" &amp; Sheet2!$C33,Sheet1!$U:$U,"&gt;=" &amp; Sheet2!$R$1)</f>
        <v>5</v>
      </c>
      <c r="O33" s="32">
        <f>SUMIFS(Sheet1!$AH:$AH,Sheet1!$AG:$AG,Sheet2!$A33,Sheet1!$N:$N,"&gt;=" &amp; Sheet2!$B33,Sheet1!$Y:$Y,"&gt;=" &amp; Sheet2!$C33,Sheet1!$U:$U,"&gt;=" &amp; Sheet2!$R$1)</f>
        <v>2</v>
      </c>
      <c r="P33" s="33">
        <f t="shared" si="22"/>
        <v>0.4</v>
      </c>
      <c r="Q33" s="46">
        <f>SUMIFS(Sheet1!$L:$L,Sheet1!$AG:$AG,Sheet2!$A33,Sheet1!$N:$N,"&gt;="&amp;Sheet2!$B33,Sheet1!$Y:$Y,"&gt;="&amp;Sheet2!$C33,Sheet1!$AH:$AH,"&gt;0",Sheet1!$U:$U,"&gt;=" &amp; Sheet2!$R$1)-SUM(N33-O33)</f>
        <v>2.6500000000000004</v>
      </c>
      <c r="R33" s="35">
        <f t="shared" si="23"/>
        <v>0.53</v>
      </c>
      <c r="S33" s="52">
        <f>COUNTIFS(Sheet1!$AG:$AG,Sheet2!$A33,Sheet1!$N:$N,"&gt;=" &amp; Sheet2!$B33,Sheet1!$Y:$Y,"&gt;=" &amp; Sheet2!$C33,Sheet1!$U:$U,"&gt;=" &amp; Sheet2!$R$1,Sheet1!$AF:$AF,"&gt;=" &amp;Sheet2!$V$1,Sheet1!$AF:$AF,"&lt;=" &amp; Sheet2!$W$1)</f>
        <v>4</v>
      </c>
      <c r="T33" s="53">
        <f>SUMIFS(Sheet1!$AH:$AH,Sheet1!$AG:$AG,Sheet2!$A33,Sheet1!$N:$N,"&gt;=" &amp; Sheet2!$B33,Sheet1!$Y:$Y,"&gt;=" &amp; Sheet2!$C33,Sheet1!$U:$U,"&gt;=" &amp; Sheet2!$R$1,Sheet1!$AF:$AF,"&gt;=" &amp;Sheet2!$V$1,Sheet1!$AF:$AF,"&lt;=" &amp; Sheet2!$W$1)</f>
        <v>2</v>
      </c>
      <c r="U33" s="54">
        <f t="shared" si="24"/>
        <v>0.5</v>
      </c>
      <c r="V33" s="55">
        <f>SUMIFS(Sheet1!$L:$L,Sheet1!$AG:$AG,Sheet2!$A33,Sheet1!$N:$N,"&gt;="&amp;Sheet2!$B33,Sheet1!$Y:$Y,"&gt;="&amp;Sheet2!$C33,Sheet1!$AH:$AH,"&gt;0",Sheet1!$U:$U,"&gt;=" &amp; Sheet2!$R$1,Sheet1!$AF:$AF,"&gt;=" &amp;Sheet2!$V$1,Sheet1!$AF:$AF,"&lt;=" &amp; Sheet2!$W$1)-SUM(S33-T33)</f>
        <v>3.6500000000000004</v>
      </c>
      <c r="W33" s="56">
        <f t="shared" si="25"/>
        <v>0.91250000000000009</v>
      </c>
      <c r="Y33" s="14">
        <f t="shared" si="26"/>
        <v>-145.74999999999994</v>
      </c>
      <c r="Z33" s="24">
        <f t="shared" si="27"/>
        <v>-10.24999999999995</v>
      </c>
      <c r="AA33" s="39">
        <f t="shared" si="28"/>
        <v>478.5</v>
      </c>
      <c r="AB33" s="96">
        <f t="shared" si="29"/>
        <v>394</v>
      </c>
      <c r="AC33" s="3">
        <f t="shared" si="31"/>
        <v>44736</v>
      </c>
      <c r="AD33" s="103">
        <f t="shared" si="35"/>
        <v>451.19932989064284</v>
      </c>
      <c r="AE33" s="102">
        <f t="shared" si="17"/>
        <v>67.679899483596429</v>
      </c>
      <c r="AF33" s="102">
        <f t="shared" si="32"/>
        <v>13.535979896719287</v>
      </c>
      <c r="AG33" s="34">
        <f t="shared" si="33"/>
        <v>35.870346726306117</v>
      </c>
    </row>
    <row r="34" spans="1:33" ht="15.75" thickBot="1" x14ac:dyDescent="0.3">
      <c r="A34" s="97">
        <f t="shared" si="30"/>
        <v>44737</v>
      </c>
      <c r="B34" s="65">
        <v>160</v>
      </c>
      <c r="C34" s="65">
        <f t="shared" si="34"/>
        <v>135</v>
      </c>
      <c r="D34" s="8">
        <f>COUNTIF(Sheet1!AG:AG,Sheet2!A34)</f>
        <v>43</v>
      </c>
      <c r="E34" s="9">
        <f>SUMIF(Sheet1!AG:AG,Sheet2!A34,Sheet1!AH:AH)</f>
        <v>11</v>
      </c>
      <c r="F34" s="16">
        <f t="shared" si="18"/>
        <v>0.2558139534883721</v>
      </c>
      <c r="G34" s="43">
        <f>SUMIF(Sheet1!$AG:$AG,Sheet2!$A34,Sheet1!$L:$L)-SUM(Sheet2!D34-Sheet2!E34)</f>
        <v>21.549999999999997</v>
      </c>
      <c r="H34" s="10">
        <f t="shared" si="19"/>
        <v>0.50116279069767433</v>
      </c>
      <c r="I34" s="18">
        <f>COUNTIFS(Sheet1!$AG:$AG,Sheet2!$A34,Sheet1!$N:$N,"&gt;=" &amp; Sheet2!$B34,Sheet1!$Y:$Y,"&gt;=" &amp; Sheet2!$C34)</f>
        <v>28</v>
      </c>
      <c r="J34" s="19">
        <f>SUMIFS(Sheet1!$AH:$AH,Sheet1!$AG:$AG,Sheet2!$A34,Sheet1!$N:$N,"&gt;=" &amp; Sheet2!$B34,Sheet1!$Y:$Y,"&gt;=" &amp; Sheet2!$C34)</f>
        <v>7</v>
      </c>
      <c r="K34" s="26">
        <f t="shared" si="20"/>
        <v>0.25</v>
      </c>
      <c r="L34" s="45">
        <f>SUMIFS(Sheet1!$L:$L,Sheet1!$AG:$AG,Sheet2!$A34,Sheet1!$N:$N,"&gt;="&amp;Sheet2!$B34,Sheet1!$Y:$Y,"&gt;="&amp;Sheet2!$C34,Sheet1!$AH:$AH,"&gt;0")-SUM(I34-J34)</f>
        <v>12.949999999999996</v>
      </c>
      <c r="M34" s="20">
        <f t="shared" si="21"/>
        <v>0.46249999999999986</v>
      </c>
      <c r="N34" s="28">
        <f>COUNTIFS(Sheet1!$AG:$AG,Sheet2!$A34,Sheet1!$N:$N,"&gt;=" &amp; Sheet2!$B34,Sheet1!$Y:$Y,"&gt;=" &amp; Sheet2!$C34,Sheet1!$U:$U,"&gt;=" &amp; Sheet2!$R$1)</f>
        <v>5</v>
      </c>
      <c r="O34" s="29">
        <f>SUMIFS(Sheet1!$AH:$AH,Sheet1!$AG:$AG,Sheet2!$A34,Sheet1!$N:$N,"&gt;=" &amp; Sheet2!$B34,Sheet1!$Y:$Y,"&gt;=" &amp; Sheet2!$C34,Sheet1!$U:$U,"&gt;=" &amp; Sheet2!$R$1)</f>
        <v>0</v>
      </c>
      <c r="P34" s="36">
        <f t="shared" si="22"/>
        <v>0</v>
      </c>
      <c r="Q34" s="47">
        <f>SUMIFS(Sheet1!$L:$L,Sheet1!$AG:$AG,Sheet2!$A34,Sheet1!$N:$N,"&gt;="&amp;Sheet2!$B34,Sheet1!$Y:$Y,"&gt;="&amp;Sheet2!$C34,Sheet1!$AH:$AH,"&gt;0",Sheet1!$U:$U,"&gt;=" &amp; Sheet2!$R$1)-SUM(N34-O34)</f>
        <v>-5</v>
      </c>
      <c r="R34" s="30">
        <f t="shared" si="23"/>
        <v>-1</v>
      </c>
      <c r="S34" s="49">
        <f>COUNTIFS(Sheet1!$AG:$AG,Sheet2!$A34,Sheet1!$N:$N,"&gt;=" &amp; Sheet2!$B34,Sheet1!$Y:$Y,"&gt;=" &amp; Sheet2!$C34,Sheet1!$U:$U,"&gt;=" &amp; Sheet2!$R$1,Sheet1!$AF:$AF,"&gt;=" &amp;Sheet2!$V$1,Sheet1!$AF:$AF,"&lt;=" &amp; Sheet2!$W$1)</f>
        <v>1</v>
      </c>
      <c r="T34" s="50">
        <f>SUMIFS(Sheet1!$AH:$AH,Sheet1!$AG:$AG,Sheet2!$A34,Sheet1!$N:$N,"&gt;=" &amp; Sheet2!$B34,Sheet1!$Y:$Y,"&gt;=" &amp; Sheet2!$C34,Sheet1!$U:$U,"&gt;=" &amp; Sheet2!$R$1,Sheet1!$AF:$AF,"&gt;=" &amp;Sheet2!$V$1,Sheet1!$AF:$AF,"&lt;=" &amp; Sheet2!$W$1)</f>
        <v>0</v>
      </c>
      <c r="U34" s="57">
        <f t="shared" si="24"/>
        <v>0</v>
      </c>
      <c r="V34" s="58">
        <f>SUMIFS(Sheet1!$L:$L,Sheet1!$AG:$AG,Sheet2!$A34,Sheet1!$N:$N,"&gt;="&amp;Sheet2!$B34,Sheet1!$Y:$Y,"&gt;="&amp;Sheet2!$C34,Sheet1!$AH:$AH,"&gt;0",Sheet1!$U:$U,"&gt;=" &amp; Sheet2!$R$1,Sheet1!$AF:$AF,"&gt;=" &amp;Sheet2!$V$1,Sheet1!$AF:$AF,"&lt;=" &amp; Sheet2!$W$1)-SUM(S34-T34)</f>
        <v>-1</v>
      </c>
      <c r="W34" s="51">
        <f t="shared" si="25"/>
        <v>-1</v>
      </c>
      <c r="X34" s="7"/>
      <c r="Y34" s="17">
        <f t="shared" si="26"/>
        <v>-37.999999999999957</v>
      </c>
      <c r="Z34" s="27">
        <f t="shared" si="27"/>
        <v>54.500000000000021</v>
      </c>
      <c r="AA34" s="98">
        <f t="shared" si="28"/>
        <v>428.5</v>
      </c>
      <c r="AB34" s="99">
        <f t="shared" si="29"/>
        <v>384</v>
      </c>
      <c r="AC34" s="3">
        <f t="shared" si="31"/>
        <v>44737</v>
      </c>
      <c r="AD34" s="103">
        <f t="shared" si="35"/>
        <v>487.06967661694898</v>
      </c>
      <c r="AE34" s="102">
        <f t="shared" si="17"/>
        <v>73.060451492542342</v>
      </c>
      <c r="AF34" s="102">
        <f t="shared" si="32"/>
        <v>14.612090298508468</v>
      </c>
      <c r="AG34" s="34">
        <f t="shared" si="33"/>
        <v>-73.060451492542342</v>
      </c>
    </row>
    <row r="35" spans="1:33" x14ac:dyDescent="0.25">
      <c r="A35" s="68">
        <f t="shared" si="30"/>
        <v>44738</v>
      </c>
      <c r="B35" s="69">
        <v>160</v>
      </c>
      <c r="C35" s="69">
        <f t="shared" si="34"/>
        <v>135</v>
      </c>
      <c r="D35" s="70">
        <f>COUNTIF(Sheet1!AG:AG,Sheet2!A35)</f>
        <v>45</v>
      </c>
      <c r="E35" s="71">
        <f>SUMIF(Sheet1!AG:AG,Sheet2!A35,Sheet1!AH:AH)</f>
        <v>7</v>
      </c>
      <c r="F35" s="72">
        <f t="shared" si="18"/>
        <v>0.15555555555555556</v>
      </c>
      <c r="G35" s="73">
        <f>SUMIF(Sheet1!$AG:$AG,Sheet2!$A35,Sheet1!$L:$L)-SUM(Sheet2!D35-Sheet2!E35)</f>
        <v>-8.5499999999999972</v>
      </c>
      <c r="H35" s="74">
        <f t="shared" si="19"/>
        <v>-0.18999999999999995</v>
      </c>
      <c r="I35" s="75">
        <f>COUNTIFS(Sheet1!$AG:$AG,Sheet2!$A35,Sheet1!$N:$N,"&gt;=" &amp; Sheet2!$B35,Sheet1!$Y:$Y,"&gt;=" &amp; Sheet2!$C35)</f>
        <v>29</v>
      </c>
      <c r="J35" s="76">
        <f>SUMIFS(Sheet1!$AH:$AH,Sheet1!$AG:$AG,Sheet2!$A35,Sheet1!$N:$N,"&gt;=" &amp; Sheet2!$B35,Sheet1!$Y:$Y,"&gt;=" &amp; Sheet2!$C35)</f>
        <v>5</v>
      </c>
      <c r="K35" s="77">
        <f t="shared" si="20"/>
        <v>0.17241379310344829</v>
      </c>
      <c r="L35" s="78">
        <f>SUMIFS(Sheet1!$L:$L,Sheet1!$AG:$AG,Sheet2!$A35,Sheet1!$N:$N,"&gt;="&amp;Sheet2!$B35,Sheet1!$Y:$Y,"&gt;="&amp;Sheet2!$C35,Sheet1!$AH:$AH,"&gt;0")-SUM(I35-J35)</f>
        <v>-7.25</v>
      </c>
      <c r="M35" s="79">
        <f t="shared" si="21"/>
        <v>-0.25</v>
      </c>
      <c r="N35" s="80">
        <f>COUNTIFS(Sheet1!$AG:$AG,Sheet2!$A35,Sheet1!$N:$N,"&gt;=" &amp; Sheet2!$B35,Sheet1!$Y:$Y,"&gt;=" &amp; Sheet2!$C35,Sheet1!$U:$U,"&gt;=" &amp; Sheet2!$R$1)</f>
        <v>4</v>
      </c>
      <c r="O35" s="81">
        <f>SUMIFS(Sheet1!$AH:$AH,Sheet1!$AG:$AG,Sheet2!$A35,Sheet1!$N:$N,"&gt;=" &amp; Sheet2!$B35,Sheet1!$Y:$Y,"&gt;=" &amp; Sheet2!$C35,Sheet1!$U:$U,"&gt;=" &amp; Sheet2!$R$1)</f>
        <v>4</v>
      </c>
      <c r="P35" s="82">
        <f t="shared" si="22"/>
        <v>1</v>
      </c>
      <c r="Q35" s="83">
        <f>SUMIFS(Sheet1!$L:$L,Sheet1!$AG:$AG,Sheet2!$A35,Sheet1!$N:$N,"&gt;="&amp;Sheet2!$B35,Sheet1!$Y:$Y,"&gt;="&amp;Sheet2!$C35,Sheet1!$AH:$AH,"&gt;0",Sheet1!$U:$U,"&gt;=" &amp; Sheet2!$R$1)-SUM(N35-O35)</f>
        <v>12.899999999999999</v>
      </c>
      <c r="R35" s="84">
        <f t="shared" si="23"/>
        <v>3.2249999999999996</v>
      </c>
      <c r="S35" s="85">
        <f>COUNTIFS(Sheet1!$AG:$AG,Sheet2!$A35,Sheet1!$N:$N,"&gt;=" &amp; Sheet2!$B35,Sheet1!$Y:$Y,"&gt;=" &amp; Sheet2!$C35,Sheet1!$U:$U,"&gt;=" &amp; Sheet2!$R$1,Sheet1!$AF:$AF,"&gt;=" &amp;Sheet2!$V$1,Sheet1!$AF:$AF,"&lt;=" &amp; Sheet2!$W$1)</f>
        <v>3</v>
      </c>
      <c r="T35" s="86">
        <f>SUMIFS(Sheet1!$AH:$AH,Sheet1!$AG:$AG,Sheet2!$A35,Sheet1!$N:$N,"&gt;=" &amp; Sheet2!$B35,Sheet1!$Y:$Y,"&gt;=" &amp; Sheet2!$C35,Sheet1!$U:$U,"&gt;=" &amp; Sheet2!$R$1,Sheet1!$AF:$AF,"&gt;=" &amp;Sheet2!$V$1,Sheet1!$AF:$AF,"&lt;=" &amp; Sheet2!$W$1)</f>
        <v>3</v>
      </c>
      <c r="U35" s="87">
        <f t="shared" si="24"/>
        <v>1</v>
      </c>
      <c r="V35" s="88">
        <f>SUMIFS(Sheet1!$L:$L,Sheet1!$AG:$AG,Sheet2!$A35,Sheet1!$N:$N,"&gt;="&amp;Sheet2!$B35,Sheet1!$Y:$Y,"&gt;="&amp;Sheet2!$C35,Sheet1!$AH:$AH,"&gt;0",Sheet1!$U:$U,"&gt;=" &amp; Sheet2!$R$1,Sheet1!$AF:$AF,"&gt;=" &amp;Sheet2!$V$1,Sheet1!$AF:$AF,"&lt;=" &amp; Sheet2!$W$1)-SUM(S35-T35)</f>
        <v>9.3999999999999986</v>
      </c>
      <c r="W35" s="89">
        <f t="shared" si="25"/>
        <v>3.1333333333333329</v>
      </c>
      <c r="X35" s="90"/>
      <c r="Y35" s="91">
        <f t="shared" si="26"/>
        <v>-80.749999999999943</v>
      </c>
      <c r="Z35" s="92">
        <f t="shared" si="27"/>
        <v>18.250000000000021</v>
      </c>
      <c r="AA35" s="93">
        <f t="shared" si="28"/>
        <v>557.5</v>
      </c>
      <c r="AB35" s="94">
        <f t="shared" si="29"/>
        <v>478</v>
      </c>
      <c r="AC35" s="3">
        <f t="shared" si="31"/>
        <v>44738</v>
      </c>
      <c r="AD35" s="103">
        <f t="shared" si="35"/>
        <v>414.00922512440661</v>
      </c>
      <c r="AE35" s="102">
        <f t="shared" si="17"/>
        <v>62.101383768660988</v>
      </c>
      <c r="AF35" s="102">
        <f t="shared" si="32"/>
        <v>15.525345942165247</v>
      </c>
      <c r="AG35" s="34">
        <f t="shared" si="33"/>
        <v>200.27696265393166</v>
      </c>
    </row>
    <row r="36" spans="1:33" x14ac:dyDescent="0.25">
      <c r="A36" s="95">
        <f t="shared" si="30"/>
        <v>44739</v>
      </c>
      <c r="B36" s="67">
        <v>160</v>
      </c>
      <c r="C36" s="67">
        <f t="shared" si="34"/>
        <v>135</v>
      </c>
      <c r="D36" s="11">
        <f>COUNTIF(Sheet1!AG:AG,Sheet2!A36)</f>
        <v>20</v>
      </c>
      <c r="E36" s="12">
        <f>SUMIF(Sheet1!AG:AG,Sheet2!A36,Sheet1!AH:AH)</f>
        <v>1</v>
      </c>
      <c r="F36" s="13">
        <f t="shared" si="18"/>
        <v>0.05</v>
      </c>
      <c r="G36" s="42">
        <f>SUMIF(Sheet1!$AG:$AG,Sheet2!$A36,Sheet1!$L:$L)-SUM(Sheet2!D36-Sheet2!E36)</f>
        <v>-14.4</v>
      </c>
      <c r="H36" s="15">
        <f t="shared" si="19"/>
        <v>-0.72</v>
      </c>
      <c r="I36" s="21">
        <f>COUNTIFS(Sheet1!$AG:$AG,Sheet2!$A36,Sheet1!$N:$N,"&gt;=" &amp; Sheet2!$B36,Sheet1!$Y:$Y,"&gt;=" &amp; Sheet2!$C36)</f>
        <v>19</v>
      </c>
      <c r="J36" s="22">
        <f>SUMIFS(Sheet1!$AH:$AH,Sheet1!$AG:$AG,Sheet2!$A36,Sheet1!$N:$N,"&gt;=" &amp; Sheet2!$B36,Sheet1!$Y:$Y,"&gt;=" &amp; Sheet2!$C36)</f>
        <v>1</v>
      </c>
      <c r="K36" s="23">
        <f t="shared" si="20"/>
        <v>5.2631578947368418E-2</v>
      </c>
      <c r="L36" s="44">
        <f>SUMIFS(Sheet1!$L:$L,Sheet1!$AG:$AG,Sheet2!$A36,Sheet1!$N:$N,"&gt;="&amp;Sheet2!$B36,Sheet1!$Y:$Y,"&gt;="&amp;Sheet2!$C36,Sheet1!$AH:$AH,"&gt;0")-SUM(I36-J36)</f>
        <v>-13.4</v>
      </c>
      <c r="M36" s="25">
        <f t="shared" si="21"/>
        <v>-0.70526315789473681</v>
      </c>
      <c r="N36" s="31">
        <f>COUNTIFS(Sheet1!$AG:$AG,Sheet2!$A36,Sheet1!$N:$N,"&gt;=" &amp; Sheet2!$B36,Sheet1!$Y:$Y,"&gt;=" &amp; Sheet2!$C36,Sheet1!$U:$U,"&gt;=" &amp; Sheet2!$R$1)</f>
        <v>3</v>
      </c>
      <c r="O36" s="32">
        <f>SUMIFS(Sheet1!$AH:$AH,Sheet1!$AG:$AG,Sheet2!$A36,Sheet1!$N:$N,"&gt;=" &amp; Sheet2!$B36,Sheet1!$Y:$Y,"&gt;=" &amp; Sheet2!$C36,Sheet1!$U:$U,"&gt;=" &amp; Sheet2!$R$1)</f>
        <v>0</v>
      </c>
      <c r="P36" s="33">
        <f t="shared" si="22"/>
        <v>0</v>
      </c>
      <c r="Q36" s="46">
        <f>SUMIFS(Sheet1!$L:$L,Sheet1!$AG:$AG,Sheet2!$A36,Sheet1!$N:$N,"&gt;="&amp;Sheet2!$B36,Sheet1!$Y:$Y,"&gt;="&amp;Sheet2!$C36,Sheet1!$AH:$AH,"&gt;0",Sheet1!$U:$U,"&gt;=" &amp; Sheet2!$R$1)-SUM(N36-O36)</f>
        <v>-3</v>
      </c>
      <c r="R36" s="35">
        <f t="shared" si="23"/>
        <v>-1</v>
      </c>
      <c r="S36" s="52">
        <f>COUNTIFS(Sheet1!$AG:$AG,Sheet2!$A36,Sheet1!$N:$N,"&gt;=" &amp; Sheet2!$B36,Sheet1!$Y:$Y,"&gt;=" &amp; Sheet2!$C36,Sheet1!$U:$U,"&gt;=" &amp; Sheet2!$R$1,Sheet1!$AF:$AF,"&gt;=" &amp;Sheet2!$V$1,Sheet1!$AF:$AF,"&lt;=" &amp; Sheet2!$W$1)</f>
        <v>1</v>
      </c>
      <c r="T36" s="53">
        <f>SUMIFS(Sheet1!$AH:$AH,Sheet1!$AG:$AG,Sheet2!$A36,Sheet1!$N:$N,"&gt;=" &amp; Sheet2!$B36,Sheet1!$Y:$Y,"&gt;=" &amp; Sheet2!$C36,Sheet1!$U:$U,"&gt;=" &amp; Sheet2!$R$1,Sheet1!$AF:$AF,"&gt;=" &amp;Sheet2!$V$1,Sheet1!$AF:$AF,"&lt;=" &amp; Sheet2!$W$1)</f>
        <v>0</v>
      </c>
      <c r="U36" s="54">
        <f t="shared" si="24"/>
        <v>0</v>
      </c>
      <c r="V36" s="55">
        <f>SUMIFS(Sheet1!$L:$L,Sheet1!$AG:$AG,Sheet2!$A36,Sheet1!$N:$N,"&gt;="&amp;Sheet2!$B36,Sheet1!$Y:$Y,"&gt;="&amp;Sheet2!$C36,Sheet1!$AH:$AH,"&gt;0",Sheet1!$U:$U,"&gt;=" &amp; Sheet2!$R$1,Sheet1!$AF:$AF,"&gt;=" &amp;Sheet2!$V$1,Sheet1!$AF:$AF,"&lt;=" &amp; Sheet2!$W$1)-SUM(S36-T36)</f>
        <v>-1</v>
      </c>
      <c r="W36" s="56">
        <f t="shared" si="25"/>
        <v>-1</v>
      </c>
      <c r="Y36" s="14">
        <f t="shared" si="26"/>
        <v>-152.74999999999994</v>
      </c>
      <c r="Z36" s="24">
        <f t="shared" si="27"/>
        <v>-48.749999999999979</v>
      </c>
      <c r="AA36" s="39">
        <f t="shared" si="28"/>
        <v>527.5</v>
      </c>
      <c r="AB36" s="96">
        <f t="shared" si="29"/>
        <v>468</v>
      </c>
      <c r="AC36" s="3">
        <f t="shared" si="31"/>
        <v>44739</v>
      </c>
      <c r="AD36" s="103">
        <f t="shared" si="35"/>
        <v>614.28618777833822</v>
      </c>
      <c r="AE36" s="102">
        <f t="shared" si="17"/>
        <v>92.142928166750735</v>
      </c>
      <c r="AF36" s="102">
        <f t="shared" si="32"/>
        <v>30.714309388916913</v>
      </c>
      <c r="AG36" s="34">
        <f t="shared" si="33"/>
        <v>-92.142928166750735</v>
      </c>
    </row>
    <row r="37" spans="1:33" x14ac:dyDescent="0.25">
      <c r="A37" s="95">
        <f t="shared" si="30"/>
        <v>44740</v>
      </c>
      <c r="B37" s="67">
        <v>160</v>
      </c>
      <c r="C37" s="67">
        <f t="shared" si="34"/>
        <v>135</v>
      </c>
      <c r="D37" s="11">
        <f>COUNTIF(Sheet1!AG:AG,Sheet2!A37)</f>
        <v>44</v>
      </c>
      <c r="E37" s="12">
        <f>SUMIF(Sheet1!AG:AG,Sheet2!A37,Sheet1!AH:AH)</f>
        <v>11</v>
      </c>
      <c r="F37" s="13">
        <f t="shared" si="18"/>
        <v>0.25</v>
      </c>
      <c r="G37" s="42">
        <f>SUMIF(Sheet1!$AG:$AG,Sheet2!$A37,Sheet1!$L:$L)-SUM(Sheet2!D37-Sheet2!E37)</f>
        <v>3.9499999999999957</v>
      </c>
      <c r="H37" s="15">
        <f t="shared" si="19"/>
        <v>8.9772727272727171E-2</v>
      </c>
      <c r="I37" s="21">
        <f>COUNTIFS(Sheet1!$AG:$AG,Sheet2!$A37,Sheet1!$N:$N,"&gt;=" &amp; Sheet2!$B37,Sheet1!$Y:$Y,"&gt;=" &amp; Sheet2!$C37)</f>
        <v>30</v>
      </c>
      <c r="J37" s="22">
        <f>SUMIFS(Sheet1!$AH:$AH,Sheet1!$AG:$AG,Sheet2!$A37,Sheet1!$N:$N,"&gt;=" &amp; Sheet2!$B37,Sheet1!$Y:$Y,"&gt;=" &amp; Sheet2!$C37)</f>
        <v>10</v>
      </c>
      <c r="K37" s="23">
        <f t="shared" si="20"/>
        <v>0.33333333333333331</v>
      </c>
      <c r="L37" s="44">
        <f>SUMIFS(Sheet1!$L:$L,Sheet1!$AG:$AG,Sheet2!$A37,Sheet1!$N:$N,"&gt;="&amp;Sheet2!$B37,Sheet1!$Y:$Y,"&gt;="&amp;Sheet2!$C37,Sheet1!$AH:$AH,"&gt;0")-SUM(I37-J37)</f>
        <v>12.75</v>
      </c>
      <c r="M37" s="25">
        <f t="shared" si="21"/>
        <v>0.42499999999999999</v>
      </c>
      <c r="N37" s="31">
        <f>COUNTIFS(Sheet1!$AG:$AG,Sheet2!$A37,Sheet1!$N:$N,"&gt;=" &amp; Sheet2!$B37,Sheet1!$Y:$Y,"&gt;=" &amp; Sheet2!$C37,Sheet1!$U:$U,"&gt;=" &amp; Sheet2!$R$1)</f>
        <v>5</v>
      </c>
      <c r="O37" s="32">
        <f>SUMIFS(Sheet1!$AH:$AH,Sheet1!$AG:$AG,Sheet2!$A37,Sheet1!$N:$N,"&gt;=" &amp; Sheet2!$B37,Sheet1!$Y:$Y,"&gt;=" &amp; Sheet2!$C37,Sheet1!$U:$U,"&gt;=" &amp; Sheet2!$R$1)</f>
        <v>4</v>
      </c>
      <c r="P37" s="33">
        <f t="shared" si="22"/>
        <v>0.8</v>
      </c>
      <c r="Q37" s="46">
        <f>SUMIFS(Sheet1!$L:$L,Sheet1!$AG:$AG,Sheet2!$A37,Sheet1!$N:$N,"&gt;="&amp;Sheet2!$B37,Sheet1!$Y:$Y,"&gt;="&amp;Sheet2!$C37,Sheet1!$AH:$AH,"&gt;0",Sheet1!$U:$U,"&gt;=" &amp; Sheet2!$R$1)-SUM(N37-O37)</f>
        <v>8.75</v>
      </c>
      <c r="R37" s="35">
        <f t="shared" si="23"/>
        <v>1.75</v>
      </c>
      <c r="S37" s="52">
        <f>COUNTIFS(Sheet1!$AG:$AG,Sheet2!$A37,Sheet1!$N:$N,"&gt;=" &amp; Sheet2!$B37,Sheet1!$Y:$Y,"&gt;=" &amp; Sheet2!$C37,Sheet1!$U:$U,"&gt;=" &amp; Sheet2!$R$1,Sheet1!$AF:$AF,"&gt;=" &amp;Sheet2!$V$1,Sheet1!$AF:$AF,"&lt;=" &amp; Sheet2!$W$1)</f>
        <v>1</v>
      </c>
      <c r="T37" s="53">
        <f>SUMIFS(Sheet1!$AH:$AH,Sheet1!$AG:$AG,Sheet2!$A37,Sheet1!$N:$N,"&gt;=" &amp; Sheet2!$B37,Sheet1!$Y:$Y,"&gt;=" &amp; Sheet2!$C37,Sheet1!$U:$U,"&gt;=" &amp; Sheet2!$R$1,Sheet1!$AF:$AF,"&gt;=" &amp;Sheet2!$V$1,Sheet1!$AF:$AF,"&lt;=" &amp; Sheet2!$W$1)</f>
        <v>1</v>
      </c>
      <c r="U37" s="54">
        <f t="shared" si="24"/>
        <v>1</v>
      </c>
      <c r="V37" s="55">
        <f>SUMIFS(Sheet1!$L:$L,Sheet1!$AG:$AG,Sheet2!$A37,Sheet1!$N:$N,"&gt;="&amp;Sheet2!$B37,Sheet1!$Y:$Y,"&gt;="&amp;Sheet2!$C37,Sheet1!$AH:$AH,"&gt;0",Sheet1!$U:$U,"&gt;=" &amp; Sheet2!$R$1,Sheet1!$AF:$AF,"&gt;=" &amp;Sheet2!$V$1,Sheet1!$AF:$AF,"&lt;=" &amp; Sheet2!$W$1)-SUM(S37-T37)</f>
        <v>3.3</v>
      </c>
      <c r="W37" s="56">
        <f t="shared" si="25"/>
        <v>3.3</v>
      </c>
      <c r="Y37" s="14">
        <f t="shared" si="26"/>
        <v>-132.99999999999997</v>
      </c>
      <c r="Z37" s="24">
        <f t="shared" si="27"/>
        <v>15.000000000000021</v>
      </c>
      <c r="AA37" s="39">
        <f t="shared" si="28"/>
        <v>615</v>
      </c>
      <c r="AB37" s="96">
        <f t="shared" si="29"/>
        <v>501</v>
      </c>
      <c r="AC37" s="3">
        <f t="shared" si="31"/>
        <v>44740</v>
      </c>
      <c r="AD37" s="103">
        <f t="shared" si="35"/>
        <v>522.1432596115875</v>
      </c>
      <c r="AE37" s="102">
        <f t="shared" si="17"/>
        <v>78.321488941738124</v>
      </c>
      <c r="AF37" s="102">
        <f t="shared" si="32"/>
        <v>15.664297788347625</v>
      </c>
      <c r="AG37" s="34">
        <f t="shared" si="33"/>
        <v>137.06260564804171</v>
      </c>
    </row>
    <row r="38" spans="1:33" x14ac:dyDescent="0.25">
      <c r="A38" s="95">
        <f t="shared" si="30"/>
        <v>44741</v>
      </c>
      <c r="B38" s="67">
        <v>160</v>
      </c>
      <c r="C38" s="67">
        <f t="shared" si="34"/>
        <v>135</v>
      </c>
      <c r="D38" s="11">
        <f>COUNTIF(Sheet1!AG:AG,Sheet2!A38)</f>
        <v>40</v>
      </c>
      <c r="E38" s="12">
        <f>SUMIF(Sheet1!AG:AG,Sheet2!A38,Sheet1!AH:AH)</f>
        <v>5</v>
      </c>
      <c r="F38" s="13">
        <f t="shared" si="18"/>
        <v>0.125</v>
      </c>
      <c r="G38" s="42">
        <f>SUMIF(Sheet1!$AG:$AG,Sheet2!$A38,Sheet1!$L:$L)-SUM(Sheet2!D38-Sheet2!E38)</f>
        <v>-17.45</v>
      </c>
      <c r="H38" s="15">
        <f t="shared" si="19"/>
        <v>-0.43624999999999997</v>
      </c>
      <c r="I38" s="21">
        <f>COUNTIFS(Sheet1!$AG:$AG,Sheet2!$A38,Sheet1!$N:$N,"&gt;=" &amp; Sheet2!$B38,Sheet1!$Y:$Y,"&gt;=" &amp; Sheet2!$C38)</f>
        <v>33</v>
      </c>
      <c r="J38" s="22">
        <f>SUMIFS(Sheet1!$AH:$AH,Sheet1!$AG:$AG,Sheet2!$A38,Sheet1!$N:$N,"&gt;=" &amp; Sheet2!$B38,Sheet1!$Y:$Y,"&gt;=" &amp; Sheet2!$C38)</f>
        <v>4</v>
      </c>
      <c r="K38" s="23">
        <f t="shared" si="20"/>
        <v>0.12121212121212122</v>
      </c>
      <c r="L38" s="44">
        <f>SUMIFS(Sheet1!$L:$L,Sheet1!$AG:$AG,Sheet2!$A38,Sheet1!$N:$N,"&gt;="&amp;Sheet2!$B38,Sheet1!$Y:$Y,"&gt;="&amp;Sheet2!$C38,Sheet1!$AH:$AH,"&gt;0")-SUM(I38-J38)</f>
        <v>-16.75</v>
      </c>
      <c r="M38" s="25">
        <f t="shared" si="21"/>
        <v>-0.50757575757575757</v>
      </c>
      <c r="N38" s="31">
        <f>COUNTIFS(Sheet1!$AG:$AG,Sheet2!$A38,Sheet1!$N:$N,"&gt;=" &amp; Sheet2!$B38,Sheet1!$Y:$Y,"&gt;=" &amp; Sheet2!$C38,Sheet1!$U:$U,"&gt;=" &amp; Sheet2!$R$1)</f>
        <v>6</v>
      </c>
      <c r="O38" s="32">
        <f>SUMIFS(Sheet1!$AH:$AH,Sheet1!$AG:$AG,Sheet2!$A38,Sheet1!$N:$N,"&gt;=" &amp; Sheet2!$B38,Sheet1!$Y:$Y,"&gt;=" &amp; Sheet2!$C38,Sheet1!$U:$U,"&gt;=" &amp; Sheet2!$R$1)</f>
        <v>1</v>
      </c>
      <c r="P38" s="33">
        <f t="shared" si="22"/>
        <v>0.16666666666666666</v>
      </c>
      <c r="Q38" s="46">
        <f>SUMIFS(Sheet1!$L:$L,Sheet1!$AG:$AG,Sheet2!$A38,Sheet1!$N:$N,"&gt;="&amp;Sheet2!$B38,Sheet1!$Y:$Y,"&gt;="&amp;Sheet2!$C38,Sheet1!$AH:$AH,"&gt;0",Sheet1!$U:$U,"&gt;=" &amp; Sheet2!$R$1)-SUM(N38-O38)</f>
        <v>-2.85</v>
      </c>
      <c r="R38" s="35">
        <f t="shared" si="23"/>
        <v>-0.47500000000000003</v>
      </c>
      <c r="S38" s="52">
        <f>COUNTIFS(Sheet1!$AG:$AG,Sheet2!$A38,Sheet1!$N:$N,"&gt;=" &amp; Sheet2!$B38,Sheet1!$Y:$Y,"&gt;=" &amp; Sheet2!$C38,Sheet1!$U:$U,"&gt;=" &amp; Sheet2!$R$1,Sheet1!$AF:$AF,"&gt;=" &amp;Sheet2!$V$1,Sheet1!$AF:$AF,"&lt;=" &amp; Sheet2!$W$1)</f>
        <v>3</v>
      </c>
      <c r="T38" s="53">
        <f>SUMIFS(Sheet1!$AH:$AH,Sheet1!$AG:$AG,Sheet2!$A38,Sheet1!$N:$N,"&gt;=" &amp; Sheet2!$B38,Sheet1!$Y:$Y,"&gt;=" &amp; Sheet2!$C38,Sheet1!$U:$U,"&gt;=" &amp; Sheet2!$R$1,Sheet1!$AF:$AF,"&gt;=" &amp;Sheet2!$V$1,Sheet1!$AF:$AF,"&lt;=" &amp; Sheet2!$W$1)</f>
        <v>1</v>
      </c>
      <c r="U38" s="54">
        <f t="shared" si="24"/>
        <v>0.33333333333333331</v>
      </c>
      <c r="V38" s="55">
        <f>SUMIFS(Sheet1!$L:$L,Sheet1!$AG:$AG,Sheet2!$A38,Sheet1!$N:$N,"&gt;="&amp;Sheet2!$B38,Sheet1!$Y:$Y,"&gt;="&amp;Sheet2!$C38,Sheet1!$AH:$AH,"&gt;0",Sheet1!$U:$U,"&gt;=" &amp; Sheet2!$R$1,Sheet1!$AF:$AF,"&gt;=" &amp;Sheet2!$V$1,Sheet1!$AF:$AF,"&lt;=" &amp; Sheet2!$W$1)-SUM(S38-T38)</f>
        <v>0.14999999999999991</v>
      </c>
      <c r="W38" s="56">
        <f t="shared" si="25"/>
        <v>4.9999999999999968E-2</v>
      </c>
      <c r="Y38" s="14">
        <f t="shared" si="26"/>
        <v>-220.24999999999997</v>
      </c>
      <c r="Z38" s="24">
        <f t="shared" si="27"/>
        <v>-68.749999999999972</v>
      </c>
      <c r="AA38" s="39">
        <f t="shared" si="28"/>
        <v>586.5</v>
      </c>
      <c r="AB38" s="96">
        <f t="shared" si="29"/>
        <v>502.5</v>
      </c>
      <c r="AC38" s="3">
        <f t="shared" si="31"/>
        <v>44741</v>
      </c>
      <c r="AD38" s="103">
        <f t="shared" si="35"/>
        <v>659.20586525962926</v>
      </c>
      <c r="AE38" s="102">
        <f t="shared" si="17"/>
        <v>98.880879788944384</v>
      </c>
      <c r="AF38" s="102">
        <f t="shared" si="32"/>
        <v>16.480146631490729</v>
      </c>
      <c r="AG38" s="34">
        <f t="shared" si="33"/>
        <v>-46.96841789974858</v>
      </c>
    </row>
    <row r="39" spans="1:33" x14ac:dyDescent="0.25">
      <c r="A39" s="95">
        <f t="shared" si="30"/>
        <v>44742</v>
      </c>
      <c r="B39" s="67">
        <v>160</v>
      </c>
      <c r="C39" s="67">
        <f t="shared" si="34"/>
        <v>135</v>
      </c>
      <c r="D39" s="11">
        <f>COUNTIF(Sheet1!AG:AG,Sheet2!A39)</f>
        <v>37</v>
      </c>
      <c r="E39" s="12">
        <f>SUMIF(Sheet1!AG:AG,Sheet2!A39,Sheet1!AH:AH)</f>
        <v>6</v>
      </c>
      <c r="F39" s="13">
        <f t="shared" si="18"/>
        <v>0.16216216216216217</v>
      </c>
      <c r="G39" s="42">
        <f>SUMIF(Sheet1!$AG:$AG,Sheet2!$A39,Sheet1!$L:$L)-SUM(Sheet2!D39-Sheet2!E39)</f>
        <v>-11.399999999999999</v>
      </c>
      <c r="H39" s="15">
        <f t="shared" si="19"/>
        <v>-0.30810810810810807</v>
      </c>
      <c r="I39" s="21">
        <f>COUNTIFS(Sheet1!$AG:$AG,Sheet2!$A39,Sheet1!$N:$N,"&gt;=" &amp; Sheet2!$B39,Sheet1!$Y:$Y,"&gt;=" &amp; Sheet2!$C39)</f>
        <v>29</v>
      </c>
      <c r="J39" s="22">
        <f>SUMIFS(Sheet1!$AH:$AH,Sheet1!$AG:$AG,Sheet2!$A39,Sheet1!$N:$N,"&gt;=" &amp; Sheet2!$B39,Sheet1!$Y:$Y,"&gt;=" &amp; Sheet2!$C39)</f>
        <v>5</v>
      </c>
      <c r="K39" s="23">
        <f t="shared" si="20"/>
        <v>0.17241379310344829</v>
      </c>
      <c r="L39" s="44">
        <f>SUMIFS(Sheet1!$L:$L,Sheet1!$AG:$AG,Sheet2!$A39,Sheet1!$N:$N,"&gt;="&amp;Sheet2!$B39,Sheet1!$Y:$Y,"&gt;="&amp;Sheet2!$C39,Sheet1!$AH:$AH,"&gt;0")-SUM(I39-J39)</f>
        <v>-8.7999999999999989</v>
      </c>
      <c r="M39" s="25">
        <f t="shared" si="21"/>
        <v>-0.30344827586206891</v>
      </c>
      <c r="N39" s="31">
        <f>COUNTIFS(Sheet1!$AG:$AG,Sheet2!$A39,Sheet1!$N:$N,"&gt;=" &amp; Sheet2!$B39,Sheet1!$Y:$Y,"&gt;=" &amp; Sheet2!$C39,Sheet1!$U:$U,"&gt;=" &amp; Sheet2!$R$1)</f>
        <v>2</v>
      </c>
      <c r="O39" s="32">
        <f>SUMIFS(Sheet1!$AH:$AH,Sheet1!$AG:$AG,Sheet2!$A39,Sheet1!$N:$N,"&gt;=" &amp; Sheet2!$B39,Sheet1!$Y:$Y,"&gt;=" &amp; Sheet2!$C39,Sheet1!$U:$U,"&gt;=" &amp; Sheet2!$R$1)</f>
        <v>0</v>
      </c>
      <c r="P39" s="33">
        <f t="shared" si="22"/>
        <v>0</v>
      </c>
      <c r="Q39" s="46">
        <f>SUMIFS(Sheet1!$L:$L,Sheet1!$AG:$AG,Sheet2!$A39,Sheet1!$N:$N,"&gt;="&amp;Sheet2!$B39,Sheet1!$Y:$Y,"&gt;="&amp;Sheet2!$C39,Sheet1!$AH:$AH,"&gt;0",Sheet1!$U:$U,"&gt;=" &amp; Sheet2!$R$1)-SUM(N39-O39)</f>
        <v>-2</v>
      </c>
      <c r="R39" s="35">
        <f t="shared" si="23"/>
        <v>-1</v>
      </c>
      <c r="S39" s="52">
        <f>COUNTIFS(Sheet1!$AG:$AG,Sheet2!$A39,Sheet1!$N:$N,"&gt;=" &amp; Sheet2!$B39,Sheet1!$Y:$Y,"&gt;=" &amp; Sheet2!$C39,Sheet1!$U:$U,"&gt;=" &amp; Sheet2!$R$1,Sheet1!$AF:$AF,"&gt;=" &amp;Sheet2!$V$1,Sheet1!$AF:$AF,"&lt;=" &amp; Sheet2!$W$1)</f>
        <v>2</v>
      </c>
      <c r="T39" s="53">
        <f>SUMIFS(Sheet1!$AH:$AH,Sheet1!$AG:$AG,Sheet2!$A39,Sheet1!$N:$N,"&gt;=" &amp; Sheet2!$B39,Sheet1!$Y:$Y,"&gt;=" &amp; Sheet2!$C39,Sheet1!$U:$U,"&gt;=" &amp; Sheet2!$R$1,Sheet1!$AF:$AF,"&gt;=" &amp;Sheet2!$V$1,Sheet1!$AF:$AF,"&lt;=" &amp; Sheet2!$W$1)</f>
        <v>0</v>
      </c>
      <c r="U39" s="54">
        <f t="shared" si="24"/>
        <v>0</v>
      </c>
      <c r="V39" s="55">
        <f>SUMIFS(Sheet1!$L:$L,Sheet1!$AG:$AG,Sheet2!$A39,Sheet1!$N:$N,"&gt;="&amp;Sheet2!$B39,Sheet1!$Y:$Y,"&gt;="&amp;Sheet2!$C39,Sheet1!$AH:$AH,"&gt;0",Sheet1!$U:$U,"&gt;=" &amp; Sheet2!$R$1,Sheet1!$AF:$AF,"&gt;=" &amp;Sheet2!$V$1,Sheet1!$AF:$AF,"&lt;=" &amp; Sheet2!$W$1)-SUM(S39-T39)</f>
        <v>-2</v>
      </c>
      <c r="W39" s="56">
        <f t="shared" si="25"/>
        <v>-1</v>
      </c>
      <c r="Y39" s="14">
        <f t="shared" si="26"/>
        <v>-277.24999999999994</v>
      </c>
      <c r="Z39" s="24">
        <f t="shared" si="27"/>
        <v>-112.74999999999997</v>
      </c>
      <c r="AA39" s="39">
        <f t="shared" si="28"/>
        <v>566.5</v>
      </c>
      <c r="AB39" s="96">
        <f t="shared" si="29"/>
        <v>482.5</v>
      </c>
      <c r="AC39" s="3">
        <f t="shared" si="31"/>
        <v>44742</v>
      </c>
      <c r="AD39" s="103">
        <f t="shared" si="35"/>
        <v>612.23744735988066</v>
      </c>
      <c r="AE39" s="102">
        <f t="shared" si="17"/>
        <v>91.835617103982102</v>
      </c>
      <c r="AF39" s="102">
        <f t="shared" si="32"/>
        <v>45.917808551991051</v>
      </c>
      <c r="AG39" s="34">
        <f t="shared" si="33"/>
        <v>-91.835617103982102</v>
      </c>
    </row>
    <row r="40" spans="1:33" x14ac:dyDescent="0.25">
      <c r="A40" s="95">
        <f t="shared" si="30"/>
        <v>44743</v>
      </c>
      <c r="B40" s="67">
        <v>160</v>
      </c>
      <c r="C40" s="67">
        <f t="shared" si="34"/>
        <v>135</v>
      </c>
      <c r="D40" s="11">
        <f>COUNTIF(Sheet1!AG:AG,Sheet2!A40)</f>
        <v>41</v>
      </c>
      <c r="E40" s="12">
        <f>SUMIF(Sheet1!AG:AG,Sheet2!A40,Sheet1!AH:AH)</f>
        <v>9</v>
      </c>
      <c r="F40" s="13">
        <f t="shared" si="18"/>
        <v>0.21951219512195122</v>
      </c>
      <c r="G40" s="42">
        <f>SUMIF(Sheet1!$AG:$AG,Sheet2!$A40,Sheet1!$L:$L)-SUM(Sheet2!D40-Sheet2!E40)</f>
        <v>0.75</v>
      </c>
      <c r="H40" s="15">
        <f t="shared" si="19"/>
        <v>1.8292682926829267E-2</v>
      </c>
      <c r="I40" s="21">
        <f>COUNTIFS(Sheet1!$AG:$AG,Sheet2!$A40,Sheet1!$N:$N,"&gt;=" &amp; Sheet2!$B40,Sheet1!$Y:$Y,"&gt;=" &amp; Sheet2!$C40)</f>
        <v>27</v>
      </c>
      <c r="J40" s="22">
        <f>SUMIFS(Sheet1!$AH:$AH,Sheet1!$AG:$AG,Sheet2!$A40,Sheet1!$N:$N,"&gt;=" &amp; Sheet2!$B40,Sheet1!$Y:$Y,"&gt;=" &amp; Sheet2!$C40)</f>
        <v>5</v>
      </c>
      <c r="K40" s="23">
        <f t="shared" si="20"/>
        <v>0.18518518518518517</v>
      </c>
      <c r="L40" s="44">
        <f>SUMIFS(Sheet1!$L:$L,Sheet1!$AG:$AG,Sheet2!$A40,Sheet1!$N:$N,"&gt;="&amp;Sheet2!$B40,Sheet1!$Y:$Y,"&gt;="&amp;Sheet2!$C40,Sheet1!$AH:$AH,"&gt;0")-SUM(I40-J40)</f>
        <v>-1.75</v>
      </c>
      <c r="M40" s="25">
        <f t="shared" si="21"/>
        <v>-6.4814814814814811E-2</v>
      </c>
      <c r="N40" s="31">
        <f>COUNTIFS(Sheet1!$AG:$AG,Sheet2!$A40,Sheet1!$N:$N,"&gt;=" &amp; Sheet2!$B40,Sheet1!$Y:$Y,"&gt;=" &amp; Sheet2!$C40,Sheet1!$U:$U,"&gt;=" &amp; Sheet2!$R$1)</f>
        <v>3</v>
      </c>
      <c r="O40" s="32">
        <f>SUMIFS(Sheet1!$AH:$AH,Sheet1!$AG:$AG,Sheet2!$A40,Sheet1!$N:$N,"&gt;=" &amp; Sheet2!$B40,Sheet1!$Y:$Y,"&gt;=" &amp; Sheet2!$C40,Sheet1!$U:$U,"&gt;=" &amp; Sheet2!$R$1)</f>
        <v>1</v>
      </c>
      <c r="P40" s="33">
        <f t="shared" si="22"/>
        <v>0.33333333333333331</v>
      </c>
      <c r="Q40" s="46">
        <f>SUMIFS(Sheet1!$L:$L,Sheet1!$AG:$AG,Sheet2!$A40,Sheet1!$N:$N,"&gt;="&amp;Sheet2!$B40,Sheet1!$Y:$Y,"&gt;="&amp;Sheet2!$C40,Sheet1!$AH:$AH,"&gt;0",Sheet1!$U:$U,"&gt;=" &amp; Sheet2!$R$1)-SUM(N40-O40)</f>
        <v>2.8</v>
      </c>
      <c r="R40" s="35">
        <f t="shared" si="23"/>
        <v>0.93333333333333324</v>
      </c>
      <c r="S40" s="52">
        <f>COUNTIFS(Sheet1!$AG:$AG,Sheet2!$A40,Sheet1!$N:$N,"&gt;=" &amp; Sheet2!$B40,Sheet1!$Y:$Y,"&gt;=" &amp; Sheet2!$C40,Sheet1!$U:$U,"&gt;=" &amp; Sheet2!$R$1,Sheet1!$AF:$AF,"&gt;=" &amp;Sheet2!$V$1,Sheet1!$AF:$AF,"&lt;=" &amp; Sheet2!$W$1)</f>
        <v>1</v>
      </c>
      <c r="T40" s="53">
        <f>SUMIFS(Sheet1!$AH:$AH,Sheet1!$AG:$AG,Sheet2!$A40,Sheet1!$N:$N,"&gt;=" &amp; Sheet2!$B40,Sheet1!$Y:$Y,"&gt;=" &amp; Sheet2!$C40,Sheet1!$U:$U,"&gt;=" &amp; Sheet2!$R$1,Sheet1!$AF:$AF,"&gt;=" &amp;Sheet2!$V$1,Sheet1!$AF:$AF,"&lt;=" &amp; Sheet2!$W$1)</f>
        <v>0</v>
      </c>
      <c r="U40" s="54">
        <f t="shared" si="24"/>
        <v>0</v>
      </c>
      <c r="V40" s="55">
        <f>SUMIFS(Sheet1!$L:$L,Sheet1!$AG:$AG,Sheet2!$A40,Sheet1!$N:$N,"&gt;="&amp;Sheet2!$B40,Sheet1!$Y:$Y,"&gt;="&amp;Sheet2!$C40,Sheet1!$AH:$AH,"&gt;0",Sheet1!$U:$U,"&gt;=" &amp; Sheet2!$R$1,Sheet1!$AF:$AF,"&gt;=" &amp;Sheet2!$V$1,Sheet1!$AF:$AF,"&lt;=" &amp; Sheet2!$W$1)-SUM(S40-T40)</f>
        <v>-1</v>
      </c>
      <c r="W40" s="56">
        <f t="shared" si="25"/>
        <v>-1</v>
      </c>
      <c r="Y40" s="14">
        <f t="shared" si="26"/>
        <v>-273.49999999999994</v>
      </c>
      <c r="Z40" s="24">
        <f t="shared" si="27"/>
        <v>-121.49999999999997</v>
      </c>
      <c r="AA40" s="39">
        <f t="shared" si="28"/>
        <v>594.5</v>
      </c>
      <c r="AB40" s="96">
        <f t="shared" si="29"/>
        <v>472.5</v>
      </c>
      <c r="AC40" s="3">
        <f t="shared" si="31"/>
        <v>44743</v>
      </c>
      <c r="AD40" s="103">
        <f t="shared" si="35"/>
        <v>520.40183025589852</v>
      </c>
      <c r="AE40" s="102">
        <f t="shared" si="17"/>
        <v>78.060274538384775</v>
      </c>
      <c r="AF40" s="102">
        <f t="shared" si="32"/>
        <v>26.020091512794924</v>
      </c>
      <c r="AG40" s="34">
        <f t="shared" si="33"/>
        <v>72.856256235825782</v>
      </c>
    </row>
    <row r="41" spans="1:33" ht="15.75" thickBot="1" x14ac:dyDescent="0.3">
      <c r="A41" s="97">
        <f t="shared" si="30"/>
        <v>44744</v>
      </c>
      <c r="B41" s="65">
        <v>160</v>
      </c>
      <c r="C41" s="65">
        <f t="shared" si="34"/>
        <v>135</v>
      </c>
      <c r="D41" s="8">
        <f>COUNTIF(Sheet1!AG:AG,Sheet2!A41)</f>
        <v>44</v>
      </c>
      <c r="E41" s="9">
        <f>SUMIF(Sheet1!AG:AG,Sheet2!A41,Sheet1!AH:AH)</f>
        <v>10</v>
      </c>
      <c r="F41" s="16">
        <f t="shared" si="18"/>
        <v>0.22727272727272727</v>
      </c>
      <c r="G41" s="43">
        <f>SUMIF(Sheet1!$AG:$AG,Sheet2!$A41,Sheet1!$L:$L)-SUM(Sheet2!D41-Sheet2!E41)</f>
        <v>9.2500000000000071</v>
      </c>
      <c r="H41" s="10">
        <f t="shared" si="19"/>
        <v>0.2102272727272729</v>
      </c>
      <c r="I41" s="18">
        <f>COUNTIFS(Sheet1!$AG:$AG,Sheet2!$A41,Sheet1!$N:$N,"&gt;=" &amp; Sheet2!$B41,Sheet1!$Y:$Y,"&gt;=" &amp; Sheet2!$C41)</f>
        <v>31</v>
      </c>
      <c r="J41" s="19">
        <f>SUMIFS(Sheet1!$AH:$AH,Sheet1!$AG:$AG,Sheet2!$A41,Sheet1!$N:$N,"&gt;=" &amp; Sheet2!$B41,Sheet1!$Y:$Y,"&gt;=" &amp; Sheet2!$C41)</f>
        <v>9</v>
      </c>
      <c r="K41" s="26">
        <f t="shared" si="20"/>
        <v>0.29032258064516131</v>
      </c>
      <c r="L41" s="45">
        <f>SUMIFS(Sheet1!$L:$L,Sheet1!$AG:$AG,Sheet2!$A41,Sheet1!$N:$N,"&gt;="&amp;Sheet2!$B41,Sheet1!$Y:$Y,"&gt;="&amp;Sheet2!$C41,Sheet1!$AH:$AH,"&gt;0")-SUM(I41-J41)</f>
        <v>16.650000000000006</v>
      </c>
      <c r="M41" s="20">
        <f t="shared" si="21"/>
        <v>0.53709677419354862</v>
      </c>
      <c r="N41" s="28">
        <f>COUNTIFS(Sheet1!$AG:$AG,Sheet2!$A41,Sheet1!$N:$N,"&gt;=" &amp; Sheet2!$B41,Sheet1!$Y:$Y,"&gt;=" &amp; Sheet2!$C41,Sheet1!$U:$U,"&gt;=" &amp; Sheet2!$R$1)</f>
        <v>5</v>
      </c>
      <c r="O41" s="29">
        <f>SUMIFS(Sheet1!$AH:$AH,Sheet1!$AG:$AG,Sheet2!$A41,Sheet1!$N:$N,"&gt;=" &amp; Sheet2!$B41,Sheet1!$Y:$Y,"&gt;=" &amp; Sheet2!$C41,Sheet1!$U:$U,"&gt;=" &amp; Sheet2!$R$1)</f>
        <v>1</v>
      </c>
      <c r="P41" s="36">
        <f t="shared" si="22"/>
        <v>0.2</v>
      </c>
      <c r="Q41" s="47">
        <f>SUMIFS(Sheet1!$L:$L,Sheet1!$AG:$AG,Sheet2!$A41,Sheet1!$N:$N,"&gt;="&amp;Sheet2!$B41,Sheet1!$Y:$Y,"&gt;="&amp;Sheet2!$C41,Sheet1!$AH:$AH,"&gt;0",Sheet1!$U:$U,"&gt;=" &amp; Sheet2!$R$1)-SUM(N41-O41)</f>
        <v>0.20000000000000018</v>
      </c>
      <c r="R41" s="30">
        <f t="shared" si="23"/>
        <v>4.0000000000000036E-2</v>
      </c>
      <c r="S41" s="49">
        <f>COUNTIFS(Sheet1!$AG:$AG,Sheet2!$A41,Sheet1!$N:$N,"&gt;=" &amp; Sheet2!$B41,Sheet1!$Y:$Y,"&gt;=" &amp; Sheet2!$C41,Sheet1!$U:$U,"&gt;=" &amp; Sheet2!$R$1,Sheet1!$AF:$AF,"&gt;=" &amp;Sheet2!$V$1,Sheet1!$AF:$AF,"&lt;=" &amp; Sheet2!$W$1)</f>
        <v>2</v>
      </c>
      <c r="T41" s="50">
        <f>SUMIFS(Sheet1!$AH:$AH,Sheet1!$AG:$AG,Sheet2!$A41,Sheet1!$N:$N,"&gt;=" &amp; Sheet2!$B41,Sheet1!$Y:$Y,"&gt;=" &amp; Sheet2!$C41,Sheet1!$U:$U,"&gt;=" &amp; Sheet2!$R$1,Sheet1!$AF:$AF,"&gt;=" &amp;Sheet2!$V$1,Sheet1!$AF:$AF,"&lt;=" &amp; Sheet2!$W$1)</f>
        <v>0</v>
      </c>
      <c r="U41" s="57">
        <f t="shared" si="24"/>
        <v>0</v>
      </c>
      <c r="V41" s="58">
        <f>SUMIFS(Sheet1!$L:$L,Sheet1!$AG:$AG,Sheet2!$A41,Sheet1!$N:$N,"&gt;="&amp;Sheet2!$B41,Sheet1!$Y:$Y,"&gt;="&amp;Sheet2!$C41,Sheet1!$AH:$AH,"&gt;0",Sheet1!$U:$U,"&gt;=" &amp; Sheet2!$R$1,Sheet1!$AF:$AF,"&gt;=" &amp;Sheet2!$V$1,Sheet1!$AF:$AF,"&lt;=" &amp; Sheet2!$W$1)-SUM(S41-T41)</f>
        <v>-2</v>
      </c>
      <c r="W41" s="51">
        <f t="shared" si="25"/>
        <v>-1</v>
      </c>
      <c r="X41" s="7"/>
      <c r="Y41" s="17">
        <f t="shared" si="26"/>
        <v>-227.24999999999991</v>
      </c>
      <c r="Z41" s="27">
        <f t="shared" si="27"/>
        <v>-38.249999999999943</v>
      </c>
      <c r="AA41" s="98">
        <f t="shared" si="28"/>
        <v>596.5</v>
      </c>
      <c r="AB41" s="99">
        <f t="shared" si="29"/>
        <v>452.5</v>
      </c>
      <c r="AC41" s="3">
        <f t="shared" si="31"/>
        <v>44744</v>
      </c>
      <c r="AD41" s="103">
        <f t="shared" si="35"/>
        <v>593.25808649172427</v>
      </c>
      <c r="AE41" s="102">
        <f t="shared" si="17"/>
        <v>88.988712973758638</v>
      </c>
      <c r="AF41" s="102">
        <f t="shared" si="32"/>
        <v>17.797742594751728</v>
      </c>
      <c r="AG41" s="34">
        <f t="shared" si="33"/>
        <v>3.5595485189503488</v>
      </c>
    </row>
    <row r="42" spans="1:33" x14ac:dyDescent="0.25">
      <c r="A42" s="68">
        <f t="shared" si="30"/>
        <v>44745</v>
      </c>
      <c r="B42" s="69">
        <v>160</v>
      </c>
      <c r="C42" s="69">
        <f t="shared" si="34"/>
        <v>135</v>
      </c>
      <c r="D42" s="70">
        <f>COUNTIF(Sheet1!AG:AG,Sheet2!A42)</f>
        <v>31</v>
      </c>
      <c r="E42" s="71">
        <f>SUMIF(Sheet1!AG:AG,Sheet2!A42,Sheet1!AH:AH)</f>
        <v>4</v>
      </c>
      <c r="F42" s="72">
        <f t="shared" si="18"/>
        <v>0.12903225806451613</v>
      </c>
      <c r="G42" s="73">
        <f>SUMIF(Sheet1!$AG:$AG,Sheet2!$A42,Sheet1!$L:$L)-SUM(Sheet2!D42-Sheet2!E42)</f>
        <v>-9.6000000000000014</v>
      </c>
      <c r="H42" s="74">
        <f t="shared" si="19"/>
        <v>-0.30967741935483878</v>
      </c>
      <c r="I42" s="75">
        <f>COUNTIFS(Sheet1!$AG:$AG,Sheet2!$A42,Sheet1!$N:$N,"&gt;=" &amp; Sheet2!$B42,Sheet1!$Y:$Y,"&gt;=" &amp; Sheet2!$C42)</f>
        <v>24</v>
      </c>
      <c r="J42" s="76">
        <f>SUMIFS(Sheet1!$AH:$AH,Sheet1!$AG:$AG,Sheet2!$A42,Sheet1!$N:$N,"&gt;=" &amp; Sheet2!$B42,Sheet1!$Y:$Y,"&gt;=" &amp; Sheet2!$C42)</f>
        <v>3</v>
      </c>
      <c r="K42" s="77">
        <f t="shared" si="20"/>
        <v>0.125</v>
      </c>
      <c r="L42" s="78">
        <f>SUMIFS(Sheet1!$L:$L,Sheet1!$AG:$AG,Sheet2!$A42,Sheet1!$N:$N,"&gt;="&amp;Sheet2!$B42,Sheet1!$Y:$Y,"&gt;="&amp;Sheet2!$C42,Sheet1!$AH:$AH,"&gt;0")-SUM(I42-J42)</f>
        <v>-9.9</v>
      </c>
      <c r="M42" s="79">
        <f t="shared" si="21"/>
        <v>-0.41250000000000003</v>
      </c>
      <c r="N42" s="80">
        <f>COUNTIFS(Sheet1!$AG:$AG,Sheet2!$A42,Sheet1!$N:$N,"&gt;=" &amp; Sheet2!$B42,Sheet1!$Y:$Y,"&gt;=" &amp; Sheet2!$C42,Sheet1!$U:$U,"&gt;=" &amp; Sheet2!$R$1)</f>
        <v>2</v>
      </c>
      <c r="O42" s="81">
        <f>SUMIFS(Sheet1!$AH:$AH,Sheet1!$AG:$AG,Sheet2!$A42,Sheet1!$N:$N,"&gt;=" &amp; Sheet2!$B42,Sheet1!$Y:$Y,"&gt;=" &amp; Sheet2!$C42,Sheet1!$U:$U,"&gt;=" &amp; Sheet2!$R$1)</f>
        <v>0</v>
      </c>
      <c r="P42" s="82">
        <f t="shared" si="22"/>
        <v>0</v>
      </c>
      <c r="Q42" s="83">
        <f>SUMIFS(Sheet1!$L:$L,Sheet1!$AG:$AG,Sheet2!$A42,Sheet1!$N:$N,"&gt;="&amp;Sheet2!$B42,Sheet1!$Y:$Y,"&gt;="&amp;Sheet2!$C42,Sheet1!$AH:$AH,"&gt;0",Sheet1!$U:$U,"&gt;=" &amp; Sheet2!$R$1)-SUM(N42-O42)</f>
        <v>-2</v>
      </c>
      <c r="R42" s="84">
        <f t="shared" si="23"/>
        <v>-1</v>
      </c>
      <c r="S42" s="85">
        <f>COUNTIFS(Sheet1!$AG:$AG,Sheet2!$A42,Sheet1!$N:$N,"&gt;=" &amp; Sheet2!$B42,Sheet1!$Y:$Y,"&gt;=" &amp; Sheet2!$C42,Sheet1!$U:$U,"&gt;=" &amp; Sheet2!$R$1,Sheet1!$AF:$AF,"&gt;=" &amp;Sheet2!$V$1,Sheet1!$AF:$AF,"&lt;=" &amp; Sheet2!$W$1)</f>
        <v>1</v>
      </c>
      <c r="T42" s="86">
        <f>SUMIFS(Sheet1!$AH:$AH,Sheet1!$AG:$AG,Sheet2!$A42,Sheet1!$N:$N,"&gt;=" &amp; Sheet2!$B42,Sheet1!$Y:$Y,"&gt;=" &amp; Sheet2!$C42,Sheet1!$U:$U,"&gt;=" &amp; Sheet2!$R$1,Sheet1!$AF:$AF,"&gt;=" &amp;Sheet2!$V$1,Sheet1!$AF:$AF,"&lt;=" &amp; Sheet2!$W$1)</f>
        <v>0</v>
      </c>
      <c r="U42" s="87">
        <f t="shared" si="24"/>
        <v>0</v>
      </c>
      <c r="V42" s="88">
        <f>SUMIFS(Sheet1!$L:$L,Sheet1!$AG:$AG,Sheet2!$A42,Sheet1!$N:$N,"&gt;="&amp;Sheet2!$B42,Sheet1!$Y:$Y,"&gt;="&amp;Sheet2!$C42,Sheet1!$AH:$AH,"&gt;0",Sheet1!$U:$U,"&gt;=" &amp; Sheet2!$R$1,Sheet1!$AF:$AF,"&gt;=" &amp;Sheet2!$V$1,Sheet1!$AF:$AF,"&lt;=" &amp; Sheet2!$W$1)-SUM(S42-T42)</f>
        <v>-1</v>
      </c>
      <c r="W42" s="89">
        <f t="shared" si="25"/>
        <v>-1</v>
      </c>
      <c r="X42" s="90"/>
      <c r="Y42" s="91">
        <f t="shared" si="26"/>
        <v>-275.24999999999994</v>
      </c>
      <c r="Z42" s="92">
        <f t="shared" si="27"/>
        <v>-87.749999999999943</v>
      </c>
      <c r="AA42" s="93">
        <f t="shared" si="28"/>
        <v>576.5</v>
      </c>
      <c r="AB42" s="94">
        <f t="shared" si="29"/>
        <v>442.5</v>
      </c>
      <c r="AC42" s="3">
        <f t="shared" si="31"/>
        <v>44745</v>
      </c>
      <c r="AD42" s="103">
        <f t="shared" si="35"/>
        <v>596.81763501067462</v>
      </c>
      <c r="AE42" s="102">
        <f t="shared" si="17"/>
        <v>89.52264525160119</v>
      </c>
      <c r="AF42" s="102">
        <f t="shared" si="32"/>
        <v>44.761322625800595</v>
      </c>
      <c r="AG42" s="34">
        <f t="shared" si="33"/>
        <v>-89.52264525160119</v>
      </c>
    </row>
    <row r="43" spans="1:33" x14ac:dyDescent="0.25">
      <c r="A43" s="95">
        <f t="shared" si="30"/>
        <v>44746</v>
      </c>
      <c r="B43" s="67">
        <v>160</v>
      </c>
      <c r="C43" s="67">
        <f t="shared" si="34"/>
        <v>135</v>
      </c>
      <c r="D43" s="11">
        <f>COUNTIF(Sheet1!AG:AG,Sheet2!A43)</f>
        <v>27</v>
      </c>
      <c r="E43" s="12">
        <f>SUMIF(Sheet1!AG:AG,Sheet2!A43,Sheet1!AH:AH)</f>
        <v>5</v>
      </c>
      <c r="F43" s="13">
        <f t="shared" si="18"/>
        <v>0.18518518518518517</v>
      </c>
      <c r="G43" s="42">
        <f>SUMIF(Sheet1!$AG:$AG,Sheet2!$A43,Sheet1!$L:$L)-SUM(Sheet2!D43-Sheet2!E43)</f>
        <v>-3.25</v>
      </c>
      <c r="H43" s="15">
        <f t="shared" si="19"/>
        <v>-0.12037037037037036</v>
      </c>
      <c r="I43" s="21">
        <f>COUNTIFS(Sheet1!$AG:$AG,Sheet2!$A43,Sheet1!$N:$N,"&gt;=" &amp; Sheet2!$B43,Sheet1!$Y:$Y,"&gt;=" &amp; Sheet2!$C43)</f>
        <v>22</v>
      </c>
      <c r="J43" s="22">
        <f>SUMIFS(Sheet1!$AH:$AH,Sheet1!$AG:$AG,Sheet2!$A43,Sheet1!$N:$N,"&gt;=" &amp; Sheet2!$B43,Sheet1!$Y:$Y,"&gt;=" &amp; Sheet2!$C43)</f>
        <v>4</v>
      </c>
      <c r="K43" s="23">
        <f t="shared" si="20"/>
        <v>0.18181818181818182</v>
      </c>
      <c r="L43" s="44">
        <f>SUMIFS(Sheet1!$L:$L,Sheet1!$AG:$AG,Sheet2!$A43,Sheet1!$N:$N,"&gt;="&amp;Sheet2!$B43,Sheet1!$Y:$Y,"&gt;="&amp;Sheet2!$C43,Sheet1!$AH:$AH,"&gt;0")-SUM(I43-J43)</f>
        <v>-4.8500000000000014</v>
      </c>
      <c r="M43" s="25">
        <f t="shared" si="21"/>
        <v>-0.22045454545454551</v>
      </c>
      <c r="N43" s="31">
        <f>COUNTIFS(Sheet1!$AG:$AG,Sheet2!$A43,Sheet1!$N:$N,"&gt;=" &amp; Sheet2!$B43,Sheet1!$Y:$Y,"&gt;=" &amp; Sheet2!$C43,Sheet1!$U:$U,"&gt;=" &amp; Sheet2!$R$1)</f>
        <v>5</v>
      </c>
      <c r="O43" s="32">
        <f>SUMIFS(Sheet1!$AH:$AH,Sheet1!$AG:$AG,Sheet2!$A43,Sheet1!$N:$N,"&gt;=" &amp; Sheet2!$B43,Sheet1!$Y:$Y,"&gt;=" &amp; Sheet2!$C43,Sheet1!$U:$U,"&gt;=" &amp; Sheet2!$R$1)</f>
        <v>3</v>
      </c>
      <c r="P43" s="33">
        <f t="shared" si="22"/>
        <v>0.6</v>
      </c>
      <c r="Q43" s="46">
        <f>SUMIFS(Sheet1!$L:$L,Sheet1!$AG:$AG,Sheet2!$A43,Sheet1!$N:$N,"&gt;="&amp;Sheet2!$B43,Sheet1!$Y:$Y,"&gt;="&amp;Sheet2!$C43,Sheet1!$AH:$AH,"&gt;0",Sheet1!$U:$U,"&gt;=" &amp; Sheet2!$R$1)-SUM(N43-O43)</f>
        <v>7.25</v>
      </c>
      <c r="R43" s="35">
        <f t="shared" si="23"/>
        <v>1.45</v>
      </c>
      <c r="S43" s="52">
        <f>COUNTIFS(Sheet1!$AG:$AG,Sheet2!$A43,Sheet1!$N:$N,"&gt;=" &amp; Sheet2!$B43,Sheet1!$Y:$Y,"&gt;=" &amp; Sheet2!$C43,Sheet1!$U:$U,"&gt;=" &amp; Sheet2!$R$1,Sheet1!$AF:$AF,"&gt;=" &amp;Sheet2!$V$1,Sheet1!$AF:$AF,"&lt;=" &amp; Sheet2!$W$1)</f>
        <v>5</v>
      </c>
      <c r="T43" s="53">
        <f>SUMIFS(Sheet1!$AH:$AH,Sheet1!$AG:$AG,Sheet2!$A43,Sheet1!$N:$N,"&gt;=" &amp; Sheet2!$B43,Sheet1!$Y:$Y,"&gt;=" &amp; Sheet2!$C43,Sheet1!$U:$U,"&gt;=" &amp; Sheet2!$R$1,Sheet1!$AF:$AF,"&gt;=" &amp;Sheet2!$V$1,Sheet1!$AF:$AF,"&lt;=" &amp; Sheet2!$W$1)</f>
        <v>3</v>
      </c>
      <c r="U43" s="54">
        <f t="shared" si="24"/>
        <v>0.6</v>
      </c>
      <c r="V43" s="55">
        <f>SUMIFS(Sheet1!$L:$L,Sheet1!$AG:$AG,Sheet2!$A43,Sheet1!$N:$N,"&gt;="&amp;Sheet2!$B43,Sheet1!$Y:$Y,"&gt;="&amp;Sheet2!$C43,Sheet1!$AH:$AH,"&gt;0",Sheet1!$U:$U,"&gt;=" &amp; Sheet2!$R$1,Sheet1!$AF:$AF,"&gt;=" &amp;Sheet2!$V$1,Sheet1!$AF:$AF,"&lt;=" &amp; Sheet2!$W$1)-SUM(S43-T43)</f>
        <v>7.25</v>
      </c>
      <c r="W43" s="56">
        <f t="shared" si="25"/>
        <v>1.45</v>
      </c>
      <c r="Y43" s="14">
        <f t="shared" si="26"/>
        <v>-291.49999999999994</v>
      </c>
      <c r="Z43" s="24">
        <f t="shared" si="27"/>
        <v>-111.99999999999994</v>
      </c>
      <c r="AA43" s="39">
        <f t="shared" si="28"/>
        <v>649</v>
      </c>
      <c r="AB43" s="96">
        <f t="shared" si="29"/>
        <v>515</v>
      </c>
      <c r="AC43" s="3">
        <f t="shared" si="31"/>
        <v>44746</v>
      </c>
      <c r="AD43" s="103">
        <f t="shared" si="35"/>
        <v>507.29498975907342</v>
      </c>
      <c r="AE43" s="102">
        <f t="shared" si="17"/>
        <v>76.094248463861007</v>
      </c>
      <c r="AF43" s="102">
        <f t="shared" si="32"/>
        <v>15.218849692772201</v>
      </c>
      <c r="AG43" s="34">
        <f t="shared" si="33"/>
        <v>110.33666027259845</v>
      </c>
    </row>
    <row r="44" spans="1:33" x14ac:dyDescent="0.25">
      <c r="A44" s="95">
        <f t="shared" si="30"/>
        <v>44747</v>
      </c>
      <c r="B44" s="67">
        <v>160</v>
      </c>
      <c r="C44" s="67">
        <f t="shared" si="34"/>
        <v>135</v>
      </c>
      <c r="D44" s="11">
        <f>COUNTIF(Sheet1!AG:AG,Sheet2!A44)</f>
        <v>37</v>
      </c>
      <c r="E44" s="12">
        <f>SUMIF(Sheet1!AG:AG,Sheet2!A44,Sheet1!AH:AH)</f>
        <v>10</v>
      </c>
      <c r="F44" s="13">
        <f t="shared" si="18"/>
        <v>0.27027027027027029</v>
      </c>
      <c r="G44" s="42">
        <f>SUMIF(Sheet1!$AG:$AG,Sheet2!$A44,Sheet1!$L:$L)-SUM(Sheet2!D44-Sheet2!E44)</f>
        <v>12.5</v>
      </c>
      <c r="H44" s="15">
        <f t="shared" si="19"/>
        <v>0.33783783783783783</v>
      </c>
      <c r="I44" s="21">
        <f>COUNTIFS(Sheet1!$AG:$AG,Sheet2!$A44,Sheet1!$N:$N,"&gt;=" &amp; Sheet2!$B44,Sheet1!$Y:$Y,"&gt;=" &amp; Sheet2!$C44)</f>
        <v>28</v>
      </c>
      <c r="J44" s="22">
        <f>SUMIFS(Sheet1!$AH:$AH,Sheet1!$AG:$AG,Sheet2!$A44,Sheet1!$N:$N,"&gt;=" &amp; Sheet2!$B44,Sheet1!$Y:$Y,"&gt;=" &amp; Sheet2!$C44)</f>
        <v>10</v>
      </c>
      <c r="K44" s="23">
        <f t="shared" si="20"/>
        <v>0.35714285714285715</v>
      </c>
      <c r="L44" s="44">
        <f>SUMIFS(Sheet1!$L:$L,Sheet1!$AG:$AG,Sheet2!$A44,Sheet1!$N:$N,"&gt;="&amp;Sheet2!$B44,Sheet1!$Y:$Y,"&gt;="&amp;Sheet2!$C44,Sheet1!$AH:$AH,"&gt;0")-SUM(I44-J44)</f>
        <v>21.5</v>
      </c>
      <c r="M44" s="25">
        <f t="shared" si="21"/>
        <v>0.7678571428571429</v>
      </c>
      <c r="N44" s="31">
        <f>COUNTIFS(Sheet1!$AG:$AG,Sheet2!$A44,Sheet1!$N:$N,"&gt;=" &amp; Sheet2!$B44,Sheet1!$Y:$Y,"&gt;=" &amp; Sheet2!$C44,Sheet1!$U:$U,"&gt;=" &amp; Sheet2!$R$1)</f>
        <v>2</v>
      </c>
      <c r="O44" s="32">
        <f>SUMIFS(Sheet1!$AH:$AH,Sheet1!$AG:$AG,Sheet2!$A44,Sheet1!$N:$N,"&gt;=" &amp; Sheet2!$B44,Sheet1!$Y:$Y,"&gt;=" &amp; Sheet2!$C44,Sheet1!$U:$U,"&gt;=" &amp; Sheet2!$R$1)</f>
        <v>1</v>
      </c>
      <c r="P44" s="33">
        <f t="shared" si="22"/>
        <v>0.5</v>
      </c>
      <c r="Q44" s="46">
        <f>SUMIFS(Sheet1!$L:$L,Sheet1!$AG:$AG,Sheet2!$A44,Sheet1!$N:$N,"&gt;="&amp;Sheet2!$B44,Sheet1!$Y:$Y,"&gt;="&amp;Sheet2!$C44,Sheet1!$AH:$AH,"&gt;0",Sheet1!$U:$U,"&gt;=" &amp; Sheet2!$R$1)-SUM(N44-O44)</f>
        <v>1.1000000000000001</v>
      </c>
      <c r="R44" s="35">
        <f t="shared" si="23"/>
        <v>0.55000000000000004</v>
      </c>
      <c r="S44" s="52">
        <f>COUNTIFS(Sheet1!$AG:$AG,Sheet2!$A44,Sheet1!$N:$N,"&gt;=" &amp; Sheet2!$B44,Sheet1!$Y:$Y,"&gt;=" &amp; Sheet2!$C44,Sheet1!$U:$U,"&gt;=" &amp; Sheet2!$R$1,Sheet1!$AF:$AF,"&gt;=" &amp;Sheet2!$V$1,Sheet1!$AF:$AF,"&lt;=" &amp; Sheet2!$W$1)</f>
        <v>1</v>
      </c>
      <c r="T44" s="53">
        <f>SUMIFS(Sheet1!$AH:$AH,Sheet1!$AG:$AG,Sheet2!$A44,Sheet1!$N:$N,"&gt;=" &amp; Sheet2!$B44,Sheet1!$Y:$Y,"&gt;=" &amp; Sheet2!$C44,Sheet1!$U:$U,"&gt;=" &amp; Sheet2!$R$1,Sheet1!$AF:$AF,"&gt;=" &amp;Sheet2!$V$1,Sheet1!$AF:$AF,"&lt;=" &amp; Sheet2!$W$1)</f>
        <v>1</v>
      </c>
      <c r="U44" s="54">
        <f t="shared" si="24"/>
        <v>1</v>
      </c>
      <c r="V44" s="55">
        <f>SUMIFS(Sheet1!$L:$L,Sheet1!$AG:$AG,Sheet2!$A44,Sheet1!$N:$N,"&gt;="&amp;Sheet2!$B44,Sheet1!$Y:$Y,"&gt;="&amp;Sheet2!$C44,Sheet1!$AH:$AH,"&gt;0",Sheet1!$U:$U,"&gt;=" &amp; Sheet2!$R$1,Sheet1!$AF:$AF,"&gt;=" &amp;Sheet2!$V$1,Sheet1!$AF:$AF,"&lt;=" &amp; Sheet2!$W$1)-SUM(S44-T44)</f>
        <v>2.1</v>
      </c>
      <c r="W44" s="56">
        <f t="shared" si="25"/>
        <v>2.1</v>
      </c>
      <c r="Y44" s="14">
        <f t="shared" si="26"/>
        <v>-228.99999999999994</v>
      </c>
      <c r="Z44" s="24">
        <f t="shared" si="27"/>
        <v>-4.4999999999999432</v>
      </c>
      <c r="AA44" s="39">
        <f t="shared" si="28"/>
        <v>660</v>
      </c>
      <c r="AB44" s="96">
        <f t="shared" si="29"/>
        <v>536</v>
      </c>
      <c r="AC44" s="3">
        <f t="shared" si="31"/>
        <v>44747</v>
      </c>
      <c r="AD44" s="103">
        <f t="shared" si="35"/>
        <v>617.63165003167182</v>
      </c>
      <c r="AE44" s="102">
        <f t="shared" si="17"/>
        <v>92.644747504750768</v>
      </c>
      <c r="AF44" s="102">
        <f t="shared" si="32"/>
        <v>46.322373752375384</v>
      </c>
      <c r="AG44" s="34">
        <f t="shared" si="33"/>
        <v>50.954611127612928</v>
      </c>
    </row>
    <row r="45" spans="1:33" x14ac:dyDescent="0.25">
      <c r="A45" s="95">
        <f t="shared" si="30"/>
        <v>44748</v>
      </c>
      <c r="B45" s="67">
        <v>160</v>
      </c>
      <c r="C45" s="67">
        <f t="shared" si="34"/>
        <v>135</v>
      </c>
      <c r="D45" s="11">
        <f>COUNTIF(Sheet1!AG:AG,Sheet2!A45)</f>
        <v>36</v>
      </c>
      <c r="E45" s="12">
        <f>SUMIF(Sheet1!AG:AG,Sheet2!A45,Sheet1!AH:AH)</f>
        <v>7</v>
      </c>
      <c r="F45" s="13">
        <f t="shared" ref="F45:F51" si="36">IFERROR(+E45/D45,0)</f>
        <v>0.19444444444444445</v>
      </c>
      <c r="G45" s="42">
        <f>SUMIF(Sheet1!$AG:$AG,Sheet2!$A45,Sheet1!$L:$L)-SUM(Sheet2!D45-Sheet2!E45)</f>
        <v>-1.9000000000000021</v>
      </c>
      <c r="H45" s="15">
        <f t="shared" ref="H45:H51" si="37">IFERROR(+G45/D45,0)</f>
        <v>-5.277777777777784E-2</v>
      </c>
      <c r="I45" s="21">
        <f>COUNTIFS(Sheet1!$AG:$AG,Sheet2!$A45,Sheet1!$N:$N,"&gt;=" &amp; Sheet2!$B45,Sheet1!$Y:$Y,"&gt;=" &amp; Sheet2!$C45)</f>
        <v>29</v>
      </c>
      <c r="J45" s="22">
        <f>SUMIFS(Sheet1!$AH:$AH,Sheet1!$AG:$AG,Sheet2!$A45,Sheet1!$N:$N,"&gt;=" &amp; Sheet2!$B45,Sheet1!$Y:$Y,"&gt;=" &amp; Sheet2!$C45)</f>
        <v>5</v>
      </c>
      <c r="K45" s="23">
        <f t="shared" ref="K45:K51" si="38">IFERROR(+J45/I45,0)</f>
        <v>0.17241379310344829</v>
      </c>
      <c r="L45" s="44">
        <f>SUMIFS(Sheet1!$L:$L,Sheet1!$AG:$AG,Sheet2!$A45,Sheet1!$N:$N,"&gt;="&amp;Sheet2!$B45,Sheet1!$Y:$Y,"&gt;="&amp;Sheet2!$C45,Sheet1!$AH:$AH,"&gt;0")-SUM(I45-J45)</f>
        <v>-4.0999999999999979</v>
      </c>
      <c r="M45" s="25">
        <f t="shared" ref="M45:M51" si="39">IFERROR(+L45/I45,0)</f>
        <v>-0.14137931034482751</v>
      </c>
      <c r="N45" s="31">
        <f>COUNTIFS(Sheet1!$AG:$AG,Sheet2!$A45,Sheet1!$N:$N,"&gt;=" &amp; Sheet2!$B45,Sheet1!$Y:$Y,"&gt;=" &amp; Sheet2!$C45,Sheet1!$U:$U,"&gt;=" &amp; Sheet2!$R$1)</f>
        <v>2</v>
      </c>
      <c r="O45" s="32">
        <f>SUMIFS(Sheet1!$AH:$AH,Sheet1!$AG:$AG,Sheet2!$A45,Sheet1!$N:$N,"&gt;=" &amp; Sheet2!$B45,Sheet1!$Y:$Y,"&gt;=" &amp; Sheet2!$C45,Sheet1!$U:$U,"&gt;=" &amp; Sheet2!$R$1)</f>
        <v>1</v>
      </c>
      <c r="P45" s="33">
        <f t="shared" ref="P45:P51" si="40">IFERROR(+O45/N45,0)</f>
        <v>0.5</v>
      </c>
      <c r="Q45" s="46">
        <f>SUMIFS(Sheet1!$L:$L,Sheet1!$AG:$AG,Sheet2!$A45,Sheet1!$N:$N,"&gt;="&amp;Sheet2!$B45,Sheet1!$Y:$Y,"&gt;="&amp;Sheet2!$C45,Sheet1!$AH:$AH,"&gt;0",Sheet1!$U:$U,"&gt;=" &amp; Sheet2!$R$1)-SUM(N45-O45)</f>
        <v>1.4</v>
      </c>
      <c r="R45" s="35">
        <f t="shared" ref="R45:R51" si="41">IFERROR(+Q45/N45,0)</f>
        <v>0.7</v>
      </c>
      <c r="S45" s="52">
        <f>COUNTIFS(Sheet1!$AG:$AG,Sheet2!$A45,Sheet1!$N:$N,"&gt;=" &amp; Sheet2!$B45,Sheet1!$Y:$Y,"&gt;=" &amp; Sheet2!$C45,Sheet1!$U:$U,"&gt;=" &amp; Sheet2!$R$1,Sheet1!$AF:$AF,"&gt;=" &amp;Sheet2!$V$1,Sheet1!$AF:$AF,"&lt;=" &amp; Sheet2!$W$1)</f>
        <v>1</v>
      </c>
      <c r="T45" s="53">
        <f>SUMIFS(Sheet1!$AH:$AH,Sheet1!$AG:$AG,Sheet2!$A45,Sheet1!$N:$N,"&gt;=" &amp; Sheet2!$B45,Sheet1!$Y:$Y,"&gt;=" &amp; Sheet2!$C45,Sheet1!$U:$U,"&gt;=" &amp; Sheet2!$R$1,Sheet1!$AF:$AF,"&gt;=" &amp;Sheet2!$V$1,Sheet1!$AF:$AF,"&lt;=" &amp; Sheet2!$W$1)</f>
        <v>1</v>
      </c>
      <c r="U45" s="54">
        <f t="shared" ref="U45:U51" si="42">IFERROR(+T45/S45,0)</f>
        <v>1</v>
      </c>
      <c r="V45" s="55">
        <f>SUMIFS(Sheet1!$L:$L,Sheet1!$AG:$AG,Sheet2!$A45,Sheet1!$N:$N,"&gt;="&amp;Sheet2!$B45,Sheet1!$Y:$Y,"&gt;="&amp;Sheet2!$C45,Sheet1!$AH:$AH,"&gt;0",Sheet1!$U:$U,"&gt;=" &amp; Sheet2!$R$1,Sheet1!$AF:$AF,"&gt;=" &amp;Sheet2!$V$1,Sheet1!$AF:$AF,"&lt;=" &amp; Sheet2!$W$1)-SUM(S45-T45)</f>
        <v>2.4</v>
      </c>
      <c r="W45" s="56">
        <f t="shared" ref="W45:W51" si="43">IFERROR(+V45/S45,0)</f>
        <v>2.4</v>
      </c>
      <c r="Y45" s="14">
        <f t="shared" ref="Y45:Y51" si="44">Y44+(G45*$Y$1)</f>
        <v>-238.49999999999994</v>
      </c>
      <c r="Z45" s="24">
        <f t="shared" ref="Z45:Z51" si="45">+Z44+(L45*$Z$1)</f>
        <v>-24.999999999999932</v>
      </c>
      <c r="AA45" s="39">
        <f t="shared" ref="AA45:AA51" si="46">+AA44+(Q45*$AA$1)</f>
        <v>674</v>
      </c>
      <c r="AB45" s="96">
        <f t="shared" ref="AB45:AB51" si="47">+AB44+(V45*$AA$1)</f>
        <v>560</v>
      </c>
      <c r="AC45" s="3">
        <f t="shared" si="31"/>
        <v>44748</v>
      </c>
      <c r="AD45" s="103">
        <f t="shared" si="35"/>
        <v>668.58626115928473</v>
      </c>
      <c r="AE45" s="102">
        <f t="shared" si="17"/>
        <v>100.28793917389271</v>
      </c>
      <c r="AF45" s="102">
        <f t="shared" si="32"/>
        <v>50.143969586946355</v>
      </c>
      <c r="AG45" s="34">
        <f t="shared" si="33"/>
        <v>70.201557421724885</v>
      </c>
    </row>
    <row r="46" spans="1:33" x14ac:dyDescent="0.25">
      <c r="A46" s="95">
        <f t="shared" si="30"/>
        <v>44749</v>
      </c>
      <c r="B46" s="67">
        <v>160</v>
      </c>
      <c r="C46" s="67">
        <f t="shared" si="34"/>
        <v>135</v>
      </c>
      <c r="D46" s="11">
        <f>COUNTIF(Sheet1!AG:AG,Sheet2!A46)</f>
        <v>41</v>
      </c>
      <c r="E46" s="12">
        <f>SUMIF(Sheet1!AG:AG,Sheet2!A46,Sheet1!AH:AH)</f>
        <v>3</v>
      </c>
      <c r="F46" s="13">
        <f t="shared" si="36"/>
        <v>7.3170731707317069E-2</v>
      </c>
      <c r="G46" s="42">
        <f>SUMIF(Sheet1!$AG:$AG,Sheet2!$A46,Sheet1!$L:$L)-SUM(Sheet2!D46-Sheet2!E46)</f>
        <v>-28.35</v>
      </c>
      <c r="H46" s="15">
        <f t="shared" si="37"/>
        <v>-0.6914634146341464</v>
      </c>
      <c r="I46" s="21">
        <f>COUNTIFS(Sheet1!$AG:$AG,Sheet2!$A46,Sheet1!$N:$N,"&gt;=" &amp; Sheet2!$B46,Sheet1!$Y:$Y,"&gt;=" &amp; Sheet2!$C46)</f>
        <v>31</v>
      </c>
      <c r="J46" s="22">
        <f>SUMIFS(Sheet1!$AH:$AH,Sheet1!$AG:$AG,Sheet2!$A46,Sheet1!$N:$N,"&gt;=" &amp; Sheet2!$B46,Sheet1!$Y:$Y,"&gt;=" &amp; Sheet2!$C46)</f>
        <v>2</v>
      </c>
      <c r="K46" s="23">
        <f t="shared" si="38"/>
        <v>6.4516129032258063E-2</v>
      </c>
      <c r="L46" s="44">
        <f>SUMIFS(Sheet1!$L:$L,Sheet1!$AG:$AG,Sheet2!$A46,Sheet1!$N:$N,"&gt;="&amp;Sheet2!$B46,Sheet1!$Y:$Y,"&gt;="&amp;Sheet2!$C46,Sheet1!$AH:$AH,"&gt;0")-SUM(I46-J46)</f>
        <v>-22.75</v>
      </c>
      <c r="M46" s="25">
        <f t="shared" si="39"/>
        <v>-0.7338709677419355</v>
      </c>
      <c r="N46" s="31">
        <f>COUNTIFS(Sheet1!$AG:$AG,Sheet2!$A46,Sheet1!$N:$N,"&gt;=" &amp; Sheet2!$B46,Sheet1!$Y:$Y,"&gt;=" &amp; Sheet2!$C46,Sheet1!$U:$U,"&gt;=" &amp; Sheet2!$R$1)</f>
        <v>5</v>
      </c>
      <c r="O46" s="32">
        <f>SUMIFS(Sheet1!$AH:$AH,Sheet1!$AG:$AG,Sheet2!$A46,Sheet1!$N:$N,"&gt;=" &amp; Sheet2!$B46,Sheet1!$Y:$Y,"&gt;=" &amp; Sheet2!$C46,Sheet1!$U:$U,"&gt;=" &amp; Sheet2!$R$1)</f>
        <v>1</v>
      </c>
      <c r="P46" s="33">
        <f t="shared" si="40"/>
        <v>0.2</v>
      </c>
      <c r="Q46" s="46">
        <f>SUMIFS(Sheet1!$L:$L,Sheet1!$AG:$AG,Sheet2!$A46,Sheet1!$N:$N,"&gt;="&amp;Sheet2!$B46,Sheet1!$Y:$Y,"&gt;="&amp;Sheet2!$C46,Sheet1!$AH:$AH,"&gt;0",Sheet1!$U:$U,"&gt;=" &amp; Sheet2!$R$1)-SUM(N46-O46)</f>
        <v>-0.39999999999999991</v>
      </c>
      <c r="R46" s="35">
        <f t="shared" si="41"/>
        <v>-7.9999999999999988E-2</v>
      </c>
      <c r="S46" s="52">
        <f>COUNTIFS(Sheet1!$AG:$AG,Sheet2!$A46,Sheet1!$N:$N,"&gt;=" &amp; Sheet2!$B46,Sheet1!$Y:$Y,"&gt;=" &amp; Sheet2!$C46,Sheet1!$U:$U,"&gt;=" &amp; Sheet2!$R$1,Sheet1!$AF:$AF,"&gt;=" &amp;Sheet2!$V$1,Sheet1!$AF:$AF,"&lt;=" &amp; Sheet2!$W$1)</f>
        <v>4</v>
      </c>
      <c r="T46" s="53">
        <f>SUMIFS(Sheet1!$AH:$AH,Sheet1!$AG:$AG,Sheet2!$A46,Sheet1!$N:$N,"&gt;=" &amp; Sheet2!$B46,Sheet1!$Y:$Y,"&gt;=" &amp; Sheet2!$C46,Sheet1!$U:$U,"&gt;=" &amp; Sheet2!$R$1,Sheet1!$AF:$AF,"&gt;=" &amp;Sheet2!$V$1,Sheet1!$AF:$AF,"&lt;=" &amp; Sheet2!$W$1)</f>
        <v>0</v>
      </c>
      <c r="U46" s="54">
        <f t="shared" si="42"/>
        <v>0</v>
      </c>
      <c r="V46" s="55">
        <f>SUMIFS(Sheet1!$L:$L,Sheet1!$AG:$AG,Sheet2!$A46,Sheet1!$N:$N,"&gt;="&amp;Sheet2!$B46,Sheet1!$Y:$Y,"&gt;="&amp;Sheet2!$C46,Sheet1!$AH:$AH,"&gt;0",Sheet1!$U:$U,"&gt;=" &amp; Sheet2!$R$1,Sheet1!$AF:$AF,"&gt;=" &amp;Sheet2!$V$1,Sheet1!$AF:$AF,"&lt;=" &amp; Sheet2!$W$1)-SUM(S46-T46)</f>
        <v>-4</v>
      </c>
      <c r="W46" s="56">
        <f t="shared" si="43"/>
        <v>-1</v>
      </c>
      <c r="Y46" s="14">
        <f t="shared" si="44"/>
        <v>-380.24999999999994</v>
      </c>
      <c r="Z46" s="24">
        <f t="shared" si="45"/>
        <v>-138.74999999999994</v>
      </c>
      <c r="AA46" s="39">
        <f t="shared" si="46"/>
        <v>670</v>
      </c>
      <c r="AB46" s="96">
        <f t="shared" si="47"/>
        <v>520</v>
      </c>
      <c r="AC46" s="3">
        <f t="shared" si="31"/>
        <v>44749</v>
      </c>
      <c r="AD46" s="103">
        <f t="shared" si="35"/>
        <v>738.78781858100956</v>
      </c>
      <c r="AE46" s="102">
        <f t="shared" si="17"/>
        <v>110.81817278715143</v>
      </c>
      <c r="AF46" s="102">
        <f t="shared" si="32"/>
        <v>22.163634557430285</v>
      </c>
      <c r="AG46" s="34">
        <f t="shared" si="33"/>
        <v>-8.8654538229721123</v>
      </c>
    </row>
    <row r="47" spans="1:33" x14ac:dyDescent="0.25">
      <c r="A47" s="95">
        <f t="shared" si="30"/>
        <v>44750</v>
      </c>
      <c r="B47" s="67">
        <v>160</v>
      </c>
      <c r="C47" s="67">
        <f t="shared" si="34"/>
        <v>135</v>
      </c>
      <c r="D47" s="11">
        <f>COUNTIF(Sheet1!AG:AG,Sheet2!A47)</f>
        <v>53</v>
      </c>
      <c r="E47" s="12">
        <f>SUMIF(Sheet1!AG:AG,Sheet2!A47,Sheet1!AH:AH)</f>
        <v>11</v>
      </c>
      <c r="F47" s="13">
        <f t="shared" si="36"/>
        <v>0.20754716981132076</v>
      </c>
      <c r="G47" s="42">
        <f>SUMIF(Sheet1!$AG:$AG,Sheet2!$A47,Sheet1!$L:$L)-SUM(Sheet2!D47-Sheet2!E47)</f>
        <v>0.94999999999999574</v>
      </c>
      <c r="H47" s="15">
        <f t="shared" si="37"/>
        <v>1.7924528301886712E-2</v>
      </c>
      <c r="I47" s="21">
        <f>COUNTIFS(Sheet1!$AG:$AG,Sheet2!$A47,Sheet1!$N:$N,"&gt;=" &amp; Sheet2!$B47,Sheet1!$Y:$Y,"&gt;=" &amp; Sheet2!$C47)</f>
        <v>51</v>
      </c>
      <c r="J47" s="22">
        <f>SUMIFS(Sheet1!$AH:$AH,Sheet1!$AG:$AG,Sheet2!$A47,Sheet1!$N:$N,"&gt;=" &amp; Sheet2!$B47,Sheet1!$Y:$Y,"&gt;=" &amp; Sheet2!$C47)</f>
        <v>10</v>
      </c>
      <c r="K47" s="23">
        <f t="shared" si="38"/>
        <v>0.19607843137254902</v>
      </c>
      <c r="L47" s="44">
        <f>SUMIFS(Sheet1!$L:$L,Sheet1!$AG:$AG,Sheet2!$A47,Sheet1!$N:$N,"&gt;="&amp;Sheet2!$B47,Sheet1!$Y:$Y,"&gt;="&amp;Sheet2!$C47,Sheet1!$AH:$AH,"&gt;0")-SUM(I47-J47)</f>
        <v>-1.75</v>
      </c>
      <c r="M47" s="25">
        <f t="shared" si="39"/>
        <v>-3.4313725490196081E-2</v>
      </c>
      <c r="N47" s="31">
        <f>COUNTIFS(Sheet1!$AG:$AG,Sheet2!$A47,Sheet1!$N:$N,"&gt;=" &amp; Sheet2!$B47,Sheet1!$Y:$Y,"&gt;=" &amp; Sheet2!$C47,Sheet1!$U:$U,"&gt;=" &amp; Sheet2!$R$1)</f>
        <v>5</v>
      </c>
      <c r="O47" s="32">
        <f>SUMIFS(Sheet1!$AH:$AH,Sheet1!$AG:$AG,Sheet2!$A47,Sheet1!$N:$N,"&gt;=" &amp; Sheet2!$B47,Sheet1!$Y:$Y,"&gt;=" &amp; Sheet2!$C47,Sheet1!$U:$U,"&gt;=" &amp; Sheet2!$R$1)</f>
        <v>2</v>
      </c>
      <c r="P47" s="33">
        <f t="shared" si="40"/>
        <v>0.4</v>
      </c>
      <c r="Q47" s="46">
        <f>SUMIFS(Sheet1!$L:$L,Sheet1!$AG:$AG,Sheet2!$A47,Sheet1!$N:$N,"&gt;="&amp;Sheet2!$B47,Sheet1!$Y:$Y,"&gt;="&amp;Sheet2!$C47,Sheet1!$AH:$AH,"&gt;0",Sheet1!$U:$U,"&gt;=" &amp; Sheet2!$R$1)-SUM(N47-O47)</f>
        <v>2.3499999999999996</v>
      </c>
      <c r="R47" s="35">
        <f t="shared" si="41"/>
        <v>0.46999999999999992</v>
      </c>
      <c r="S47" s="52">
        <f>COUNTIFS(Sheet1!$AG:$AG,Sheet2!$A47,Sheet1!$N:$N,"&gt;=" &amp; Sheet2!$B47,Sheet1!$Y:$Y,"&gt;=" &amp; Sheet2!$C47,Sheet1!$U:$U,"&gt;=" &amp; Sheet2!$R$1,Sheet1!$AF:$AF,"&gt;=" &amp;Sheet2!$V$1,Sheet1!$AF:$AF,"&lt;=" &amp; Sheet2!$W$1)</f>
        <v>3</v>
      </c>
      <c r="T47" s="53">
        <f>SUMIFS(Sheet1!$AH:$AH,Sheet1!$AG:$AG,Sheet2!$A47,Sheet1!$N:$N,"&gt;=" &amp; Sheet2!$B47,Sheet1!$Y:$Y,"&gt;=" &amp; Sheet2!$C47,Sheet1!$U:$U,"&gt;=" &amp; Sheet2!$R$1,Sheet1!$AF:$AF,"&gt;=" &amp;Sheet2!$V$1,Sheet1!$AF:$AF,"&lt;=" &amp; Sheet2!$W$1)</f>
        <v>2</v>
      </c>
      <c r="U47" s="54">
        <f t="shared" si="42"/>
        <v>0.66666666666666663</v>
      </c>
      <c r="V47" s="55">
        <f>SUMIFS(Sheet1!$L:$L,Sheet1!$AG:$AG,Sheet2!$A47,Sheet1!$N:$N,"&gt;="&amp;Sheet2!$B47,Sheet1!$Y:$Y,"&gt;="&amp;Sheet2!$C47,Sheet1!$AH:$AH,"&gt;0",Sheet1!$U:$U,"&gt;=" &amp; Sheet2!$R$1,Sheet1!$AF:$AF,"&gt;=" &amp;Sheet2!$V$1,Sheet1!$AF:$AF,"&lt;=" &amp; Sheet2!$W$1)-SUM(S47-T47)</f>
        <v>4.3499999999999996</v>
      </c>
      <c r="W47" s="56">
        <f t="shared" si="43"/>
        <v>1.45</v>
      </c>
      <c r="Y47" s="14">
        <f t="shared" si="44"/>
        <v>-375.49999999999994</v>
      </c>
      <c r="Z47" s="24">
        <f t="shared" si="45"/>
        <v>-147.49999999999994</v>
      </c>
      <c r="AA47" s="39">
        <f t="shared" si="46"/>
        <v>693.5</v>
      </c>
      <c r="AB47" s="96">
        <f t="shared" si="47"/>
        <v>563.5</v>
      </c>
      <c r="AC47" s="3">
        <f t="shared" si="31"/>
        <v>44750</v>
      </c>
      <c r="AD47" s="103">
        <f t="shared" si="35"/>
        <v>729.92236475803747</v>
      </c>
      <c r="AE47" s="102">
        <f t="shared" si="17"/>
        <v>109.48835471370562</v>
      </c>
      <c r="AF47" s="102">
        <f t="shared" si="32"/>
        <v>21.897670942741122</v>
      </c>
      <c r="AG47" s="34">
        <f t="shared" si="33"/>
        <v>51.459526715441626</v>
      </c>
    </row>
    <row r="48" spans="1:33" ht="15.75" thickBot="1" x14ac:dyDescent="0.3">
      <c r="A48" s="97">
        <f t="shared" si="30"/>
        <v>44751</v>
      </c>
      <c r="B48" s="65">
        <v>160</v>
      </c>
      <c r="C48" s="65">
        <f t="shared" si="34"/>
        <v>135</v>
      </c>
      <c r="D48" s="8">
        <f>COUNTIF(Sheet1!AG:AG,Sheet2!A48)</f>
        <v>31</v>
      </c>
      <c r="E48" s="9">
        <f>SUMIF(Sheet1!AG:AG,Sheet2!A48,Sheet1!AH:AH)</f>
        <v>2</v>
      </c>
      <c r="F48" s="16">
        <f t="shared" si="36"/>
        <v>6.4516129032258063E-2</v>
      </c>
      <c r="G48" s="43">
        <f>SUMIF(Sheet1!$AG:$AG,Sheet2!$A48,Sheet1!$L:$L)-SUM(Sheet2!D48-Sheet2!E48)</f>
        <v>-22.25</v>
      </c>
      <c r="H48" s="10">
        <f t="shared" si="37"/>
        <v>-0.717741935483871</v>
      </c>
      <c r="I48" s="18">
        <f>COUNTIFS(Sheet1!$AG:$AG,Sheet2!$A48,Sheet1!$N:$N,"&gt;=" &amp; Sheet2!$B48,Sheet1!$Y:$Y,"&gt;=" &amp; Sheet2!$C48)</f>
        <v>31</v>
      </c>
      <c r="J48" s="19">
        <f>SUMIFS(Sheet1!$AH:$AH,Sheet1!$AG:$AG,Sheet2!$A48,Sheet1!$N:$N,"&gt;=" &amp; Sheet2!$B48,Sheet1!$Y:$Y,"&gt;=" &amp; Sheet2!$C48)</f>
        <v>2</v>
      </c>
      <c r="K48" s="26">
        <f t="shared" si="38"/>
        <v>6.4516129032258063E-2</v>
      </c>
      <c r="L48" s="45">
        <f>SUMIFS(Sheet1!$L:$L,Sheet1!$AG:$AG,Sheet2!$A48,Sheet1!$N:$N,"&gt;="&amp;Sheet2!$B48,Sheet1!$Y:$Y,"&gt;="&amp;Sheet2!$C48,Sheet1!$AH:$AH,"&gt;0")-SUM(I48-J48)</f>
        <v>-22.25</v>
      </c>
      <c r="M48" s="20">
        <f t="shared" si="39"/>
        <v>-0.717741935483871</v>
      </c>
      <c r="N48" s="28">
        <f>COUNTIFS(Sheet1!$AG:$AG,Sheet2!$A48,Sheet1!$N:$N,"&gt;=" &amp; Sheet2!$B48,Sheet1!$Y:$Y,"&gt;=" &amp; Sheet2!$C48,Sheet1!$U:$U,"&gt;=" &amp; Sheet2!$R$1)</f>
        <v>4</v>
      </c>
      <c r="O48" s="29">
        <f>SUMIFS(Sheet1!$AH:$AH,Sheet1!$AG:$AG,Sheet2!$A48,Sheet1!$N:$N,"&gt;=" &amp; Sheet2!$B48,Sheet1!$Y:$Y,"&gt;=" &amp; Sheet2!$C48,Sheet1!$U:$U,"&gt;=" &amp; Sheet2!$R$1)</f>
        <v>0</v>
      </c>
      <c r="P48" s="36">
        <f t="shared" si="40"/>
        <v>0</v>
      </c>
      <c r="Q48" s="47">
        <f>SUMIFS(Sheet1!$L:$L,Sheet1!$AG:$AG,Sheet2!$A48,Sheet1!$N:$N,"&gt;="&amp;Sheet2!$B48,Sheet1!$Y:$Y,"&gt;="&amp;Sheet2!$C48,Sheet1!$AH:$AH,"&gt;0",Sheet1!$U:$U,"&gt;=" &amp; Sheet2!$R$1)-SUM(N48-O48)</f>
        <v>-4</v>
      </c>
      <c r="R48" s="30">
        <f t="shared" si="41"/>
        <v>-1</v>
      </c>
      <c r="S48" s="49">
        <f>COUNTIFS(Sheet1!$AG:$AG,Sheet2!$A48,Sheet1!$N:$N,"&gt;=" &amp; Sheet2!$B48,Sheet1!$Y:$Y,"&gt;=" &amp; Sheet2!$C48,Sheet1!$U:$U,"&gt;=" &amp; Sheet2!$R$1,Sheet1!$AF:$AF,"&gt;=" &amp;Sheet2!$V$1,Sheet1!$AF:$AF,"&lt;=" &amp; Sheet2!$W$1)</f>
        <v>3</v>
      </c>
      <c r="T48" s="50">
        <f>SUMIFS(Sheet1!$AH:$AH,Sheet1!$AG:$AG,Sheet2!$A48,Sheet1!$N:$N,"&gt;=" &amp; Sheet2!$B48,Sheet1!$Y:$Y,"&gt;=" &amp; Sheet2!$C48,Sheet1!$U:$U,"&gt;=" &amp; Sheet2!$R$1,Sheet1!$AF:$AF,"&gt;=" &amp;Sheet2!$V$1,Sheet1!$AF:$AF,"&lt;=" &amp; Sheet2!$W$1)</f>
        <v>0</v>
      </c>
      <c r="U48" s="57">
        <f t="shared" si="42"/>
        <v>0</v>
      </c>
      <c r="V48" s="58">
        <f>SUMIFS(Sheet1!$L:$L,Sheet1!$AG:$AG,Sheet2!$A48,Sheet1!$N:$N,"&gt;="&amp;Sheet2!$B48,Sheet1!$Y:$Y,"&gt;="&amp;Sheet2!$C48,Sheet1!$AH:$AH,"&gt;0",Sheet1!$U:$U,"&gt;=" &amp; Sheet2!$R$1,Sheet1!$AF:$AF,"&gt;=" &amp;Sheet2!$V$1,Sheet1!$AF:$AF,"&lt;=" &amp; Sheet2!$W$1)-SUM(S48-T48)</f>
        <v>-3</v>
      </c>
      <c r="W48" s="51">
        <f t="shared" si="43"/>
        <v>-1</v>
      </c>
      <c r="X48" s="7"/>
      <c r="Y48" s="17">
        <f t="shared" si="44"/>
        <v>-486.74999999999994</v>
      </c>
      <c r="Z48" s="27">
        <f t="shared" si="45"/>
        <v>-258.74999999999994</v>
      </c>
      <c r="AA48" s="98">
        <f t="shared" si="46"/>
        <v>653.5</v>
      </c>
      <c r="AB48" s="99">
        <f t="shared" si="47"/>
        <v>533.5</v>
      </c>
      <c r="AC48" s="3">
        <f t="shared" si="31"/>
        <v>44751</v>
      </c>
      <c r="AD48" s="103">
        <f t="shared" si="35"/>
        <v>781.38189147347907</v>
      </c>
      <c r="AE48" s="102">
        <f t="shared" si="17"/>
        <v>117.20728372102185</v>
      </c>
      <c r="AF48" s="102">
        <f t="shared" si="32"/>
        <v>29.301820930255463</v>
      </c>
      <c r="AG48" s="34">
        <f t="shared" si="33"/>
        <v>-117.20728372102185</v>
      </c>
    </row>
    <row r="49" spans="1:33" x14ac:dyDescent="0.25">
      <c r="A49" s="68">
        <f t="shared" si="30"/>
        <v>44752</v>
      </c>
      <c r="B49" s="69">
        <v>160</v>
      </c>
      <c r="C49" s="69">
        <f t="shared" si="34"/>
        <v>135</v>
      </c>
      <c r="D49" s="70">
        <f>COUNTIF(Sheet1!AG:AG,Sheet2!A49)</f>
        <v>0</v>
      </c>
      <c r="E49" s="71">
        <f>SUMIF(Sheet1!AG:AG,Sheet2!A49,Sheet1!AH:AH)</f>
        <v>0</v>
      </c>
      <c r="F49" s="72">
        <f t="shared" si="36"/>
        <v>0</v>
      </c>
      <c r="G49" s="73">
        <f>SUMIF(Sheet1!$AG:$AG,Sheet2!$A49,Sheet1!$L:$L)-SUM(Sheet2!D49-Sheet2!E49)</f>
        <v>0</v>
      </c>
      <c r="H49" s="74">
        <f t="shared" si="37"/>
        <v>0</v>
      </c>
      <c r="I49" s="75">
        <f>COUNTIFS(Sheet1!$AG:$AG,Sheet2!$A49,Sheet1!$N:$N,"&gt;=" &amp; Sheet2!$B49,Sheet1!$Y:$Y,"&gt;=" &amp; Sheet2!$C49)</f>
        <v>0</v>
      </c>
      <c r="J49" s="76">
        <f>SUMIFS(Sheet1!$AH:$AH,Sheet1!$AG:$AG,Sheet2!$A49,Sheet1!$N:$N,"&gt;=" &amp; Sheet2!$B49,Sheet1!$Y:$Y,"&gt;=" &amp; Sheet2!$C49)</f>
        <v>0</v>
      </c>
      <c r="K49" s="77">
        <f t="shared" si="38"/>
        <v>0</v>
      </c>
      <c r="L49" s="78">
        <f>SUMIFS(Sheet1!$L:$L,Sheet1!$AG:$AG,Sheet2!$A49,Sheet1!$N:$N,"&gt;="&amp;Sheet2!$B49,Sheet1!$Y:$Y,"&gt;="&amp;Sheet2!$C49,Sheet1!$AH:$AH,"&gt;0")-SUM(I49-J49)</f>
        <v>0</v>
      </c>
      <c r="M49" s="79">
        <f t="shared" si="39"/>
        <v>0</v>
      </c>
      <c r="N49" s="80">
        <v>7</v>
      </c>
      <c r="O49" s="81">
        <v>2</v>
      </c>
      <c r="P49" s="82">
        <f t="shared" si="40"/>
        <v>0.2857142857142857</v>
      </c>
      <c r="Q49" s="83">
        <v>0.85</v>
      </c>
      <c r="R49" s="84">
        <f t="shared" si="41"/>
        <v>0.12142857142857143</v>
      </c>
      <c r="S49" s="85">
        <f>COUNTIFS(Sheet1!$AG:$AG,Sheet2!$A49,Sheet1!$N:$N,"&gt;=" &amp; Sheet2!$B49,Sheet1!$Y:$Y,"&gt;=" &amp; Sheet2!$C49,Sheet1!$U:$U,"&gt;=" &amp; Sheet2!$R$1,Sheet1!$AF:$AF,"&gt;=" &amp;Sheet2!$V$1,Sheet1!$AF:$AF,"&lt;=" &amp; Sheet2!$W$1)</f>
        <v>0</v>
      </c>
      <c r="T49" s="86">
        <f>SUMIFS(Sheet1!$AH:$AH,Sheet1!$AG:$AG,Sheet2!$A49,Sheet1!$N:$N,"&gt;=" &amp; Sheet2!$B49,Sheet1!$Y:$Y,"&gt;=" &amp; Sheet2!$C49,Sheet1!$U:$U,"&gt;=" &amp; Sheet2!$R$1,Sheet1!$AF:$AF,"&gt;=" &amp;Sheet2!$V$1,Sheet1!$AF:$AF,"&lt;=" &amp; Sheet2!$W$1)</f>
        <v>0</v>
      </c>
      <c r="U49" s="87">
        <f t="shared" si="42"/>
        <v>0</v>
      </c>
      <c r="V49" s="88">
        <f>SUMIFS(Sheet1!$L:$L,Sheet1!$AG:$AG,Sheet2!$A49,Sheet1!$N:$N,"&gt;="&amp;Sheet2!$B49,Sheet1!$Y:$Y,"&gt;="&amp;Sheet2!$C49,Sheet1!$AH:$AH,"&gt;0",Sheet1!$U:$U,"&gt;=" &amp; Sheet2!$R$1,Sheet1!$AF:$AF,"&gt;=" &amp;Sheet2!$V$1,Sheet1!$AF:$AF,"&lt;=" &amp; Sheet2!$W$1)-SUM(S49-T49)</f>
        <v>0</v>
      </c>
      <c r="W49" s="89">
        <f t="shared" si="43"/>
        <v>0</v>
      </c>
      <c r="X49" s="90"/>
      <c r="Y49" s="91">
        <f t="shared" si="44"/>
        <v>-486.74999999999994</v>
      </c>
      <c r="Z49" s="92">
        <f t="shared" si="45"/>
        <v>-258.74999999999994</v>
      </c>
      <c r="AA49" s="93">
        <f t="shared" si="46"/>
        <v>662</v>
      </c>
      <c r="AB49" s="94">
        <f t="shared" si="47"/>
        <v>533.5</v>
      </c>
      <c r="AC49" s="3">
        <f t="shared" si="31"/>
        <v>44752</v>
      </c>
      <c r="AD49" s="103">
        <f t="shared" si="35"/>
        <v>664.17460775245718</v>
      </c>
      <c r="AE49" s="102">
        <f t="shared" si="17"/>
        <v>99.626191162868579</v>
      </c>
      <c r="AF49" s="102">
        <f t="shared" si="32"/>
        <v>14.23231302326694</v>
      </c>
      <c r="AG49" s="34">
        <f t="shared" si="33"/>
        <v>12.097466069776898</v>
      </c>
    </row>
    <row r="50" spans="1:33" x14ac:dyDescent="0.25">
      <c r="A50" s="95">
        <f t="shared" si="30"/>
        <v>44753</v>
      </c>
      <c r="B50" s="67">
        <v>160</v>
      </c>
      <c r="C50" s="67">
        <f t="shared" si="34"/>
        <v>135</v>
      </c>
      <c r="D50" s="11">
        <f>COUNTIF(Sheet1!AG:AG,Sheet2!A50)</f>
        <v>0</v>
      </c>
      <c r="E50" s="12">
        <f>SUMIF(Sheet1!AG:AG,Sheet2!A50,Sheet1!AH:AH)</f>
        <v>0</v>
      </c>
      <c r="F50" s="13">
        <f t="shared" si="36"/>
        <v>0</v>
      </c>
      <c r="G50" s="42">
        <f>SUMIF(Sheet1!$AG:$AG,Sheet2!$A50,Sheet1!$L:$L)-SUM(Sheet2!D50-Sheet2!E50)</f>
        <v>0</v>
      </c>
      <c r="H50" s="15">
        <f t="shared" si="37"/>
        <v>0</v>
      </c>
      <c r="I50" s="21">
        <f>COUNTIFS(Sheet1!$AG:$AG,Sheet2!$A50,Sheet1!$N:$N,"&gt;=" &amp; Sheet2!$B50,Sheet1!$Y:$Y,"&gt;=" &amp; Sheet2!$C50)</f>
        <v>0</v>
      </c>
      <c r="J50" s="22">
        <f>SUMIFS(Sheet1!$AH:$AH,Sheet1!$AG:$AG,Sheet2!$A50,Sheet1!$N:$N,"&gt;=" &amp; Sheet2!$B50,Sheet1!$Y:$Y,"&gt;=" &amp; Sheet2!$C50)</f>
        <v>0</v>
      </c>
      <c r="K50" s="23">
        <f t="shared" si="38"/>
        <v>0</v>
      </c>
      <c r="L50" s="44">
        <f>SUMIFS(Sheet1!$L:$L,Sheet1!$AG:$AG,Sheet2!$A50,Sheet1!$N:$N,"&gt;="&amp;Sheet2!$B50,Sheet1!$Y:$Y,"&gt;="&amp;Sheet2!$C50,Sheet1!$AH:$AH,"&gt;0")-SUM(I50-J50)</f>
        <v>0</v>
      </c>
      <c r="M50" s="25">
        <f t="shared" si="39"/>
        <v>0</v>
      </c>
      <c r="N50" s="31">
        <f>COUNTIFS(Sheet1!$AG:$AG,Sheet2!$A50,Sheet1!$N:$N,"&gt;=" &amp; Sheet2!$B50,Sheet1!$Y:$Y,"&gt;=" &amp; Sheet2!$C50,Sheet1!$U:$U,"&gt;=" &amp; Sheet2!$R$1)</f>
        <v>0</v>
      </c>
      <c r="O50" s="32">
        <f>SUMIFS(Sheet1!$AH:$AH,Sheet1!$AG:$AG,Sheet2!$A50,Sheet1!$N:$N,"&gt;=" &amp; Sheet2!$B50,Sheet1!$Y:$Y,"&gt;=" &amp; Sheet2!$C50,Sheet1!$U:$U,"&gt;=" &amp; Sheet2!$R$1)</f>
        <v>0</v>
      </c>
      <c r="P50" s="33">
        <f t="shared" si="40"/>
        <v>0</v>
      </c>
      <c r="Q50" s="46">
        <f>SUMIFS(Sheet1!$L:$L,Sheet1!$AG:$AG,Sheet2!$A50,Sheet1!$N:$N,"&gt;="&amp;Sheet2!$B50,Sheet1!$Y:$Y,"&gt;="&amp;Sheet2!$C50,Sheet1!$AH:$AH,"&gt;0",Sheet1!$U:$U,"&gt;=" &amp; Sheet2!$R$1)-SUM(N50-O50)</f>
        <v>0</v>
      </c>
      <c r="R50" s="35">
        <f t="shared" si="41"/>
        <v>0</v>
      </c>
      <c r="S50" s="52">
        <f>COUNTIFS(Sheet1!$AG:$AG,Sheet2!$A50,Sheet1!$N:$N,"&gt;=" &amp; Sheet2!$B50,Sheet1!$Y:$Y,"&gt;=" &amp; Sheet2!$C50,Sheet1!$U:$U,"&gt;=" &amp; Sheet2!$R$1,Sheet1!$AF:$AF,"&gt;=" &amp;Sheet2!$V$1,Sheet1!$AF:$AF,"&lt;=" &amp; Sheet2!$W$1)</f>
        <v>0</v>
      </c>
      <c r="T50" s="53">
        <f>SUMIFS(Sheet1!$AH:$AH,Sheet1!$AG:$AG,Sheet2!$A50,Sheet1!$N:$N,"&gt;=" &amp; Sheet2!$B50,Sheet1!$Y:$Y,"&gt;=" &amp; Sheet2!$C50,Sheet1!$U:$U,"&gt;=" &amp; Sheet2!$R$1,Sheet1!$AF:$AF,"&gt;=" &amp;Sheet2!$V$1,Sheet1!$AF:$AF,"&lt;=" &amp; Sheet2!$W$1)</f>
        <v>0</v>
      </c>
      <c r="U50" s="54">
        <f t="shared" si="42"/>
        <v>0</v>
      </c>
      <c r="V50" s="55">
        <f>SUMIFS(Sheet1!$L:$L,Sheet1!$AG:$AG,Sheet2!$A50,Sheet1!$N:$N,"&gt;="&amp;Sheet2!$B50,Sheet1!$Y:$Y,"&gt;="&amp;Sheet2!$C50,Sheet1!$AH:$AH,"&gt;0",Sheet1!$U:$U,"&gt;=" &amp; Sheet2!$R$1,Sheet1!$AF:$AF,"&gt;=" &amp;Sheet2!$V$1,Sheet1!$AF:$AF,"&lt;=" &amp; Sheet2!$W$1)-SUM(S50-T50)</f>
        <v>0</v>
      </c>
      <c r="W50" s="56">
        <f t="shared" si="43"/>
        <v>0</v>
      </c>
      <c r="Y50" s="14">
        <f t="shared" si="44"/>
        <v>-486.74999999999994</v>
      </c>
      <c r="Z50" s="24">
        <f t="shared" si="45"/>
        <v>-258.74999999999994</v>
      </c>
      <c r="AA50" s="39">
        <f t="shared" si="46"/>
        <v>662</v>
      </c>
      <c r="AB50" s="96">
        <f t="shared" si="47"/>
        <v>533.5</v>
      </c>
      <c r="AC50" s="3">
        <f t="shared" ref="AC50:AC55" si="48">A50</f>
        <v>44753</v>
      </c>
      <c r="AD50" s="103">
        <f t="shared" ref="AD50:AD54" si="49">AD49+AG49</f>
        <v>676.27207382223412</v>
      </c>
      <c r="AE50" s="102">
        <f t="shared" si="17"/>
        <v>101.44081107333511</v>
      </c>
      <c r="AF50" s="102">
        <f t="shared" ref="AF50:AF54" si="50">IFERROR(AE50/N50,0)</f>
        <v>0</v>
      </c>
      <c r="AG50" s="34">
        <f t="shared" ref="AG50:AG54" si="51">Q50*AF50</f>
        <v>0</v>
      </c>
    </row>
    <row r="51" spans="1:33" x14ac:dyDescent="0.25">
      <c r="A51" s="95">
        <f t="shared" si="30"/>
        <v>44754</v>
      </c>
      <c r="B51" s="67">
        <v>160</v>
      </c>
      <c r="C51" s="67">
        <f t="shared" si="34"/>
        <v>135</v>
      </c>
      <c r="D51" s="11">
        <f>COUNTIF(Sheet1!AG:AG,Sheet2!A51)</f>
        <v>0</v>
      </c>
      <c r="E51" s="12">
        <f>SUMIF(Sheet1!AG:AG,Sheet2!A51,Sheet1!AH:AH)</f>
        <v>0</v>
      </c>
      <c r="F51" s="13">
        <f t="shared" si="36"/>
        <v>0</v>
      </c>
      <c r="G51" s="42">
        <f>SUMIF(Sheet1!$AG:$AG,Sheet2!$A51,Sheet1!$L:$L)-SUM(Sheet2!D51-Sheet2!E51)</f>
        <v>0</v>
      </c>
      <c r="H51" s="15">
        <f t="shared" si="37"/>
        <v>0</v>
      </c>
      <c r="I51" s="21">
        <f>COUNTIFS(Sheet1!$AG:$AG,Sheet2!$A51,Sheet1!$N:$N,"&gt;=" &amp; Sheet2!$B51,Sheet1!$Y:$Y,"&gt;=" &amp; Sheet2!$C51)</f>
        <v>0</v>
      </c>
      <c r="J51" s="22">
        <f>SUMIFS(Sheet1!$AH:$AH,Sheet1!$AG:$AG,Sheet2!$A51,Sheet1!$N:$N,"&gt;=" &amp; Sheet2!$B51,Sheet1!$Y:$Y,"&gt;=" &amp; Sheet2!$C51)</f>
        <v>0</v>
      </c>
      <c r="K51" s="23">
        <f t="shared" si="38"/>
        <v>0</v>
      </c>
      <c r="L51" s="44">
        <f>SUMIFS(Sheet1!$L:$L,Sheet1!$AG:$AG,Sheet2!$A51,Sheet1!$N:$N,"&gt;="&amp;Sheet2!$B51,Sheet1!$Y:$Y,"&gt;="&amp;Sheet2!$C51,Sheet1!$AH:$AH,"&gt;0")-SUM(I51-J51)</f>
        <v>0</v>
      </c>
      <c r="M51" s="25">
        <f t="shared" si="39"/>
        <v>0</v>
      </c>
      <c r="N51" s="31">
        <v>5</v>
      </c>
      <c r="O51" s="32">
        <v>1</v>
      </c>
      <c r="P51" s="33">
        <f t="shared" si="40"/>
        <v>0.2</v>
      </c>
      <c r="Q51" s="46">
        <v>-1.5</v>
      </c>
      <c r="R51" s="35">
        <f t="shared" si="41"/>
        <v>-0.3</v>
      </c>
      <c r="S51" s="52">
        <f>COUNTIFS(Sheet1!$AG:$AG,Sheet2!$A51,Sheet1!$N:$N,"&gt;=" &amp; Sheet2!$B51,Sheet1!$Y:$Y,"&gt;=" &amp; Sheet2!$C51,Sheet1!$U:$U,"&gt;=" &amp; Sheet2!$R$1,Sheet1!$AF:$AF,"&gt;=" &amp;Sheet2!$V$1,Sheet1!$AF:$AF,"&lt;=" &amp; Sheet2!$W$1)</f>
        <v>0</v>
      </c>
      <c r="T51" s="53">
        <f>SUMIFS(Sheet1!$AH:$AH,Sheet1!$AG:$AG,Sheet2!$A51,Sheet1!$N:$N,"&gt;=" &amp; Sheet2!$B51,Sheet1!$Y:$Y,"&gt;=" &amp; Sheet2!$C51,Sheet1!$U:$U,"&gt;=" &amp; Sheet2!$R$1,Sheet1!$AF:$AF,"&gt;=" &amp;Sheet2!$V$1,Sheet1!$AF:$AF,"&lt;=" &amp; Sheet2!$W$1)</f>
        <v>0</v>
      </c>
      <c r="U51" s="54">
        <f t="shared" si="42"/>
        <v>0</v>
      </c>
      <c r="V51" s="55">
        <f>SUMIFS(Sheet1!$L:$L,Sheet1!$AG:$AG,Sheet2!$A51,Sheet1!$N:$N,"&gt;="&amp;Sheet2!$B51,Sheet1!$Y:$Y,"&gt;="&amp;Sheet2!$C51,Sheet1!$AH:$AH,"&gt;0",Sheet1!$U:$U,"&gt;=" &amp; Sheet2!$R$1,Sheet1!$AF:$AF,"&gt;=" &amp;Sheet2!$V$1,Sheet1!$AF:$AF,"&lt;=" &amp; Sheet2!$W$1)-SUM(S51-T51)</f>
        <v>0</v>
      </c>
      <c r="W51" s="56">
        <f t="shared" si="43"/>
        <v>0</v>
      </c>
      <c r="Y51" s="14">
        <f t="shared" si="44"/>
        <v>-486.74999999999994</v>
      </c>
      <c r="Z51" s="24">
        <f t="shared" si="45"/>
        <v>-258.74999999999994</v>
      </c>
      <c r="AA51" s="39">
        <f t="shared" si="46"/>
        <v>647</v>
      </c>
      <c r="AB51" s="96">
        <f t="shared" si="47"/>
        <v>533.5</v>
      </c>
      <c r="AC51" s="3">
        <f t="shared" si="48"/>
        <v>44754</v>
      </c>
      <c r="AD51" s="103">
        <f t="shared" si="49"/>
        <v>676.27207382223412</v>
      </c>
      <c r="AE51" s="102">
        <f t="shared" si="17"/>
        <v>101.44081107333511</v>
      </c>
      <c r="AF51" s="102">
        <f t="shared" si="50"/>
        <v>20.288162214667022</v>
      </c>
      <c r="AG51" s="34">
        <f t="shared" si="51"/>
        <v>-30.432243322000531</v>
      </c>
    </row>
    <row r="52" spans="1:33" x14ac:dyDescent="0.25">
      <c r="A52" s="95">
        <f t="shared" si="30"/>
        <v>44755</v>
      </c>
      <c r="B52" s="67">
        <v>160</v>
      </c>
      <c r="C52" s="67">
        <f t="shared" si="34"/>
        <v>135</v>
      </c>
      <c r="D52" s="11">
        <f>COUNTIF(Sheet1!AG:AG,Sheet2!A52)</f>
        <v>0</v>
      </c>
      <c r="E52" s="12">
        <f>SUMIF(Sheet1!AG:AG,Sheet2!A52,Sheet1!AH:AH)</f>
        <v>0</v>
      </c>
      <c r="F52" s="13">
        <f t="shared" ref="F52:F54" si="52">IFERROR(+E52/D52,0)</f>
        <v>0</v>
      </c>
      <c r="G52" s="42">
        <f>SUMIF(Sheet1!$AG:$AG,Sheet2!$A52,Sheet1!$L:$L)-SUM(Sheet2!D52-Sheet2!E52)</f>
        <v>0</v>
      </c>
      <c r="H52" s="15">
        <f t="shared" ref="H52:H54" si="53">IFERROR(+G52/D52,0)</f>
        <v>0</v>
      </c>
      <c r="I52" s="21">
        <f>COUNTIFS(Sheet1!$AG:$AG,Sheet2!$A52,Sheet1!$N:$N,"&gt;=" &amp; Sheet2!$B52,Sheet1!$Y:$Y,"&gt;=" &amp; Sheet2!$C52)</f>
        <v>0</v>
      </c>
      <c r="J52" s="22">
        <f>SUMIFS(Sheet1!$AH:$AH,Sheet1!$AG:$AG,Sheet2!$A52,Sheet1!$N:$N,"&gt;=" &amp; Sheet2!$B52,Sheet1!$Y:$Y,"&gt;=" &amp; Sheet2!$C52)</f>
        <v>0</v>
      </c>
      <c r="K52" s="23">
        <f t="shared" ref="K52:K54" si="54">IFERROR(+J52/I52,0)</f>
        <v>0</v>
      </c>
      <c r="L52" s="44">
        <f>SUMIFS(Sheet1!$L:$L,Sheet1!$AG:$AG,Sheet2!$A52,Sheet1!$N:$N,"&gt;="&amp;Sheet2!$B52,Sheet1!$Y:$Y,"&gt;="&amp;Sheet2!$C52,Sheet1!$AH:$AH,"&gt;0")-SUM(I52-J52)</f>
        <v>0</v>
      </c>
      <c r="M52" s="25">
        <f t="shared" ref="M52:M54" si="55">IFERROR(+L52/I52,0)</f>
        <v>0</v>
      </c>
      <c r="N52" s="31">
        <v>4</v>
      </c>
      <c r="O52" s="32">
        <v>1</v>
      </c>
      <c r="P52" s="33">
        <f t="shared" ref="P52:P83" si="56">IFERROR(+O52/N52,0)</f>
        <v>0.25</v>
      </c>
      <c r="Q52" s="46">
        <v>-1.1499999999999999</v>
      </c>
      <c r="R52" s="35">
        <f t="shared" ref="R52:R83" si="57">IFERROR(+Q52/N52,0)</f>
        <v>-0.28749999999999998</v>
      </c>
      <c r="S52" s="52">
        <f>COUNTIFS(Sheet1!$AG:$AG,Sheet2!$A52,Sheet1!$N:$N,"&gt;=" &amp; Sheet2!$B52,Sheet1!$Y:$Y,"&gt;=" &amp; Sheet2!$C52,Sheet1!$U:$U,"&gt;=" &amp; Sheet2!$R$1,Sheet1!$AF:$AF,"&gt;=" &amp;Sheet2!$V$1,Sheet1!$AF:$AF,"&lt;=" &amp; Sheet2!$W$1)</f>
        <v>0</v>
      </c>
      <c r="T52" s="53">
        <f>SUMIFS(Sheet1!$AH:$AH,Sheet1!$AG:$AG,Sheet2!$A52,Sheet1!$N:$N,"&gt;=" &amp; Sheet2!$B52,Sheet1!$Y:$Y,"&gt;=" &amp; Sheet2!$C52,Sheet1!$U:$U,"&gt;=" &amp; Sheet2!$R$1,Sheet1!$AF:$AF,"&gt;=" &amp;Sheet2!$V$1,Sheet1!$AF:$AF,"&lt;=" &amp; Sheet2!$W$1)</f>
        <v>0</v>
      </c>
      <c r="U52" s="54">
        <f t="shared" ref="U52:U54" si="58">IFERROR(+T52/S52,0)</f>
        <v>0</v>
      </c>
      <c r="V52" s="55">
        <f>SUMIFS(Sheet1!$L:$L,Sheet1!$AG:$AG,Sheet2!$A52,Sheet1!$N:$N,"&gt;="&amp;Sheet2!$B52,Sheet1!$Y:$Y,"&gt;="&amp;Sheet2!$C52,Sheet1!$AH:$AH,"&gt;0",Sheet1!$U:$U,"&gt;=" &amp; Sheet2!$R$1,Sheet1!$AF:$AF,"&gt;=" &amp;Sheet2!$V$1,Sheet1!$AF:$AF,"&lt;=" &amp; Sheet2!$W$1)-SUM(S52-T52)</f>
        <v>0</v>
      </c>
      <c r="W52" s="56">
        <f t="shared" ref="W52:W54" si="59">IFERROR(+V52/S52,0)</f>
        <v>0</v>
      </c>
      <c r="Y52" s="14">
        <f t="shared" ref="Y52:Y54" si="60">Y51+(G52*$Y$1)</f>
        <v>-486.74999999999994</v>
      </c>
      <c r="Z52" s="24">
        <f t="shared" ref="Z52:Z54" si="61">+Z51+(L52*$Z$1)</f>
        <v>-258.74999999999994</v>
      </c>
      <c r="AA52" s="39">
        <f t="shared" ref="AA52:AA54" si="62">+AA51+(Q52*$AA$1)</f>
        <v>635.5</v>
      </c>
      <c r="AB52" s="96">
        <f t="shared" ref="AB52:AB54" si="63">+AB51+(V52*$AA$1)</f>
        <v>533.5</v>
      </c>
      <c r="AC52" s="3">
        <f t="shared" si="48"/>
        <v>44755</v>
      </c>
      <c r="AD52" s="103">
        <f t="shared" si="49"/>
        <v>645.83983050023357</v>
      </c>
      <c r="AE52" s="102">
        <f t="shared" si="17"/>
        <v>96.875974575035031</v>
      </c>
      <c r="AF52" s="102">
        <f t="shared" si="50"/>
        <v>24.218993643758758</v>
      </c>
      <c r="AG52" s="34">
        <f t="shared" si="51"/>
        <v>-27.85184269032257</v>
      </c>
    </row>
    <row r="53" spans="1:33" x14ac:dyDescent="0.25">
      <c r="A53" s="95">
        <f t="shared" si="30"/>
        <v>44756</v>
      </c>
      <c r="B53" s="67">
        <v>160</v>
      </c>
      <c r="C53" s="67">
        <f t="shared" si="34"/>
        <v>135</v>
      </c>
      <c r="D53" s="11">
        <f>COUNTIF(Sheet1!AG:AG,Sheet2!A53)</f>
        <v>0</v>
      </c>
      <c r="E53" s="12">
        <f>SUMIF(Sheet1!AG:AG,Sheet2!A53,Sheet1!AH:AH)</f>
        <v>0</v>
      </c>
      <c r="F53" s="13">
        <f t="shared" si="52"/>
        <v>0</v>
      </c>
      <c r="G53" s="42">
        <f>SUMIF(Sheet1!$AG:$AG,Sheet2!$A53,Sheet1!$L:$L)-SUM(Sheet2!D53-Sheet2!E53)</f>
        <v>0</v>
      </c>
      <c r="H53" s="15">
        <f t="shared" si="53"/>
        <v>0</v>
      </c>
      <c r="I53" s="21">
        <f>COUNTIFS(Sheet1!$AG:$AG,Sheet2!$A53,Sheet1!$N:$N,"&gt;=" &amp; Sheet2!$B53,Sheet1!$Y:$Y,"&gt;=" &amp; Sheet2!$C53)</f>
        <v>0</v>
      </c>
      <c r="J53" s="22">
        <f>SUMIFS(Sheet1!$AH:$AH,Sheet1!$AG:$AG,Sheet2!$A53,Sheet1!$N:$N,"&gt;=" &amp; Sheet2!$B53,Sheet1!$Y:$Y,"&gt;=" &amp; Sheet2!$C53)</f>
        <v>0</v>
      </c>
      <c r="K53" s="23">
        <f t="shared" si="54"/>
        <v>0</v>
      </c>
      <c r="L53" s="44">
        <f>SUMIFS(Sheet1!$L:$L,Sheet1!$AG:$AG,Sheet2!$A53,Sheet1!$N:$N,"&gt;="&amp;Sheet2!$B53,Sheet1!$Y:$Y,"&gt;="&amp;Sheet2!$C53,Sheet1!$AH:$AH,"&gt;0")-SUM(I53-J53)</f>
        <v>0</v>
      </c>
      <c r="M53" s="25">
        <f t="shared" si="55"/>
        <v>0</v>
      </c>
      <c r="N53" s="31">
        <v>3</v>
      </c>
      <c r="O53" s="32">
        <f>SUMIFS(Sheet1!$AH:$AH,Sheet1!$AG:$AG,Sheet2!$A53,Sheet1!$N:$N,"&gt;=" &amp; Sheet2!$B53,Sheet1!$Y:$Y,"&gt;=" &amp; Sheet2!$C53,Sheet1!$U:$U,"&gt;=" &amp; Sheet2!$R$1)</f>
        <v>0</v>
      </c>
      <c r="P53" s="33">
        <f t="shared" si="56"/>
        <v>0</v>
      </c>
      <c r="Q53" s="46">
        <f>SUMIFS(Sheet1!$L:$L,Sheet1!$AG:$AG,Sheet2!$A53,Sheet1!$N:$N,"&gt;="&amp;Sheet2!$B53,Sheet1!$Y:$Y,"&gt;="&amp;Sheet2!$C53,Sheet1!$AH:$AH,"&gt;0",Sheet1!$U:$U,"&gt;=" &amp; Sheet2!$R$1)-SUM(N53-O53)</f>
        <v>-3</v>
      </c>
      <c r="R53" s="35">
        <f t="shared" si="57"/>
        <v>-1</v>
      </c>
      <c r="S53" s="52">
        <f>COUNTIFS(Sheet1!$AG:$AG,Sheet2!$A53,Sheet1!$N:$N,"&gt;=" &amp; Sheet2!$B53,Sheet1!$Y:$Y,"&gt;=" &amp; Sheet2!$C53,Sheet1!$U:$U,"&gt;=" &amp; Sheet2!$R$1,Sheet1!$AF:$AF,"&gt;=" &amp;Sheet2!$V$1,Sheet1!$AF:$AF,"&lt;=" &amp; Sheet2!$W$1)</f>
        <v>0</v>
      </c>
      <c r="T53" s="53">
        <f>SUMIFS(Sheet1!$AH:$AH,Sheet1!$AG:$AG,Sheet2!$A53,Sheet1!$N:$N,"&gt;=" &amp; Sheet2!$B53,Sheet1!$Y:$Y,"&gt;=" &amp; Sheet2!$C53,Sheet1!$U:$U,"&gt;=" &amp; Sheet2!$R$1,Sheet1!$AF:$AF,"&gt;=" &amp;Sheet2!$V$1,Sheet1!$AF:$AF,"&lt;=" &amp; Sheet2!$W$1)</f>
        <v>0</v>
      </c>
      <c r="U53" s="54">
        <f t="shared" si="58"/>
        <v>0</v>
      </c>
      <c r="V53" s="55">
        <f>SUMIFS(Sheet1!$L:$L,Sheet1!$AG:$AG,Sheet2!$A53,Sheet1!$N:$N,"&gt;="&amp;Sheet2!$B53,Sheet1!$Y:$Y,"&gt;="&amp;Sheet2!$C53,Sheet1!$AH:$AH,"&gt;0",Sheet1!$U:$U,"&gt;=" &amp; Sheet2!$R$1,Sheet1!$AF:$AF,"&gt;=" &amp;Sheet2!$V$1,Sheet1!$AF:$AF,"&lt;=" &amp; Sheet2!$W$1)-SUM(S53-T53)</f>
        <v>0</v>
      </c>
      <c r="W53" s="56">
        <f t="shared" si="59"/>
        <v>0</v>
      </c>
      <c r="Y53" s="14">
        <f t="shared" si="60"/>
        <v>-486.74999999999994</v>
      </c>
      <c r="Z53" s="24">
        <f t="shared" si="61"/>
        <v>-258.74999999999994</v>
      </c>
      <c r="AA53" s="39">
        <f t="shared" si="62"/>
        <v>605.5</v>
      </c>
      <c r="AB53" s="96">
        <f t="shared" si="63"/>
        <v>533.5</v>
      </c>
      <c r="AC53" s="3">
        <f t="shared" si="48"/>
        <v>44756</v>
      </c>
      <c r="AD53" s="103">
        <f t="shared" si="49"/>
        <v>617.98798780991103</v>
      </c>
      <c r="AE53" s="102">
        <f t="shared" si="17"/>
        <v>92.698198171486652</v>
      </c>
      <c r="AF53" s="102">
        <f t="shared" si="50"/>
        <v>30.89939939049555</v>
      </c>
      <c r="AG53" s="34">
        <f t="shared" si="51"/>
        <v>-92.698198171486652</v>
      </c>
    </row>
    <row r="54" spans="1:33" x14ac:dyDescent="0.25">
      <c r="A54" s="95">
        <f t="shared" si="30"/>
        <v>44757</v>
      </c>
      <c r="B54" s="67">
        <v>160</v>
      </c>
      <c r="C54" s="67">
        <f t="shared" si="34"/>
        <v>135</v>
      </c>
      <c r="D54" s="11">
        <f>COUNTIF(Sheet1!AG:AG,Sheet2!A54)</f>
        <v>0</v>
      </c>
      <c r="E54" s="12">
        <f>SUMIF(Sheet1!AG:AG,Sheet2!A54,Sheet1!AH:AH)</f>
        <v>0</v>
      </c>
      <c r="F54" s="13">
        <f t="shared" si="52"/>
        <v>0</v>
      </c>
      <c r="G54" s="42">
        <f>SUMIF(Sheet1!$AG:$AG,Sheet2!$A54,Sheet1!$L:$L)-SUM(Sheet2!D54-Sheet2!E54)</f>
        <v>0</v>
      </c>
      <c r="H54" s="15">
        <f t="shared" si="53"/>
        <v>0</v>
      </c>
      <c r="I54" s="21">
        <f>COUNTIFS(Sheet1!$AG:$AG,Sheet2!$A54,Sheet1!$N:$N,"&gt;=" &amp; Sheet2!$B54,Sheet1!$Y:$Y,"&gt;=" &amp; Sheet2!$C54)</f>
        <v>0</v>
      </c>
      <c r="J54" s="22">
        <f>SUMIFS(Sheet1!$AH:$AH,Sheet1!$AG:$AG,Sheet2!$A54,Sheet1!$N:$N,"&gt;=" &amp; Sheet2!$B54,Sheet1!$Y:$Y,"&gt;=" &amp; Sheet2!$C54)</f>
        <v>0</v>
      </c>
      <c r="K54" s="23">
        <f t="shared" si="54"/>
        <v>0</v>
      </c>
      <c r="L54" s="44">
        <f>SUMIFS(Sheet1!$L:$L,Sheet1!$AG:$AG,Sheet2!$A54,Sheet1!$N:$N,"&gt;="&amp;Sheet2!$B54,Sheet1!$Y:$Y,"&gt;="&amp;Sheet2!$C54,Sheet1!$AH:$AH,"&gt;0")-SUM(I54-J54)</f>
        <v>0</v>
      </c>
      <c r="M54" s="25">
        <f t="shared" si="55"/>
        <v>0</v>
      </c>
      <c r="N54" s="31">
        <v>6</v>
      </c>
      <c r="O54" s="32">
        <v>3</v>
      </c>
      <c r="P54" s="33">
        <f t="shared" si="56"/>
        <v>0.5</v>
      </c>
      <c r="Q54" s="46">
        <v>6.35</v>
      </c>
      <c r="R54" s="35">
        <f t="shared" si="57"/>
        <v>1.0583333333333333</v>
      </c>
      <c r="S54" s="52">
        <f>COUNTIFS(Sheet1!$AG:$AG,Sheet2!$A54,Sheet1!$N:$N,"&gt;=" &amp; Sheet2!$B54,Sheet1!$Y:$Y,"&gt;=" &amp; Sheet2!$C54,Sheet1!$U:$U,"&gt;=" &amp; Sheet2!$R$1,Sheet1!$AF:$AF,"&gt;=" &amp;Sheet2!$V$1,Sheet1!$AF:$AF,"&lt;=" &amp; Sheet2!$W$1)</f>
        <v>0</v>
      </c>
      <c r="T54" s="53">
        <f>SUMIFS(Sheet1!$AH:$AH,Sheet1!$AG:$AG,Sheet2!$A54,Sheet1!$N:$N,"&gt;=" &amp; Sheet2!$B54,Sheet1!$Y:$Y,"&gt;=" &amp; Sheet2!$C54,Sheet1!$U:$U,"&gt;=" &amp; Sheet2!$R$1,Sheet1!$AF:$AF,"&gt;=" &amp;Sheet2!$V$1,Sheet1!$AF:$AF,"&lt;=" &amp; Sheet2!$W$1)</f>
        <v>0</v>
      </c>
      <c r="U54" s="54">
        <f t="shared" si="58"/>
        <v>0</v>
      </c>
      <c r="V54" s="55">
        <f>SUMIFS(Sheet1!$L:$L,Sheet1!$AG:$AG,Sheet2!$A54,Sheet1!$N:$N,"&gt;="&amp;Sheet2!$B54,Sheet1!$Y:$Y,"&gt;="&amp;Sheet2!$C54,Sheet1!$AH:$AH,"&gt;0",Sheet1!$U:$U,"&gt;=" &amp; Sheet2!$R$1,Sheet1!$AF:$AF,"&gt;=" &amp;Sheet2!$V$1,Sheet1!$AF:$AF,"&lt;=" &amp; Sheet2!$W$1)-SUM(S54-T54)</f>
        <v>0</v>
      </c>
      <c r="W54" s="56">
        <f t="shared" si="59"/>
        <v>0</v>
      </c>
      <c r="Y54" s="14">
        <f t="shared" si="60"/>
        <v>-486.74999999999994</v>
      </c>
      <c r="Z54" s="24">
        <f t="shared" si="61"/>
        <v>-258.74999999999994</v>
      </c>
      <c r="AA54" s="39">
        <f t="shared" si="62"/>
        <v>669</v>
      </c>
      <c r="AB54" s="96">
        <f t="shared" si="63"/>
        <v>533.5</v>
      </c>
      <c r="AC54" s="3">
        <f t="shared" si="48"/>
        <v>44757</v>
      </c>
      <c r="AD54" s="103">
        <f t="shared" si="49"/>
        <v>525.28978963842439</v>
      </c>
      <c r="AE54" s="102">
        <f t="shared" si="17"/>
        <v>78.793468445763651</v>
      </c>
      <c r="AF54" s="102">
        <f t="shared" si="50"/>
        <v>13.132244740960608</v>
      </c>
      <c r="AG54" s="34">
        <f t="shared" si="51"/>
        <v>83.389754105099854</v>
      </c>
    </row>
    <row r="55" spans="1:33" ht="15.75" thickBot="1" x14ac:dyDescent="0.3">
      <c r="A55" s="97">
        <f t="shared" si="30"/>
        <v>44758</v>
      </c>
      <c r="B55" s="65">
        <v>160</v>
      </c>
      <c r="C55" s="65">
        <f t="shared" si="34"/>
        <v>135</v>
      </c>
      <c r="D55" s="8"/>
      <c r="E55" s="9"/>
      <c r="F55" s="16"/>
      <c r="G55" s="43"/>
      <c r="H55" s="10"/>
      <c r="I55" s="18"/>
      <c r="J55" s="19"/>
      <c r="K55" s="26"/>
      <c r="L55" s="45"/>
      <c r="M55" s="20"/>
      <c r="N55" s="28">
        <v>7</v>
      </c>
      <c r="O55" s="29">
        <v>3</v>
      </c>
      <c r="P55" s="36">
        <f t="shared" si="56"/>
        <v>0.42857142857142855</v>
      </c>
      <c r="Q55" s="47">
        <v>3.4</v>
      </c>
      <c r="R55" s="30">
        <f t="shared" si="57"/>
        <v>0.48571428571428571</v>
      </c>
      <c r="S55" s="49"/>
      <c r="T55" s="50"/>
      <c r="U55" s="57"/>
      <c r="V55" s="58"/>
      <c r="W55" s="51"/>
      <c r="X55" s="7"/>
      <c r="Y55" s="17"/>
      <c r="Z55" s="27"/>
      <c r="AA55" s="98"/>
      <c r="AB55" s="99"/>
      <c r="AC55" s="3">
        <f t="shared" si="48"/>
        <v>44758</v>
      </c>
      <c r="AD55" s="103">
        <f t="shared" ref="AD55" si="64">AD54+AG54</f>
        <v>608.67954374352428</v>
      </c>
      <c r="AE55" s="102">
        <f t="shared" ref="AE55" si="65">+AD55*$AJ$1</f>
        <v>91.301931561528633</v>
      </c>
      <c r="AF55" s="102">
        <f t="shared" ref="AF55" si="66">IFERROR(AE55/N55,0)</f>
        <v>13.043133080218377</v>
      </c>
      <c r="AG55" s="34">
        <f t="shared" ref="AG55" si="67">Q55*AF55</f>
        <v>44.346652472742477</v>
      </c>
    </row>
    <row r="56" spans="1:33" x14ac:dyDescent="0.25">
      <c r="A56" s="68">
        <f t="shared" si="30"/>
        <v>44759</v>
      </c>
      <c r="B56" s="69">
        <v>160</v>
      </c>
      <c r="C56" s="69">
        <f t="shared" si="34"/>
        <v>135</v>
      </c>
      <c r="D56" s="70">
        <f>COUNTIF(Sheet1!AG:AG,Sheet2!A56)</f>
        <v>0</v>
      </c>
      <c r="E56" s="71">
        <f>SUMIF(Sheet1!AG:AG,Sheet2!A56,Sheet1!AH:AH)</f>
        <v>0</v>
      </c>
      <c r="F56" s="72">
        <f t="shared" ref="F56:F61" si="68">IFERROR(+E56/D56,0)</f>
        <v>0</v>
      </c>
      <c r="G56" s="73">
        <f>SUMIF(Sheet1!$AG:$AG,Sheet2!$A56,Sheet1!$L:$L)-SUM(Sheet2!D56-Sheet2!E56)</f>
        <v>0</v>
      </c>
      <c r="H56" s="74">
        <f t="shared" ref="H56:H61" si="69">IFERROR(+G56/D56,0)</f>
        <v>0</v>
      </c>
      <c r="I56" s="75">
        <f>COUNTIFS(Sheet1!$AG:$AG,Sheet2!$A56,Sheet1!$N:$N,"&gt;=" &amp; Sheet2!$B56,Sheet1!$Y:$Y,"&gt;=" &amp; Sheet2!$C56)</f>
        <v>0</v>
      </c>
      <c r="J56" s="76">
        <f>SUMIFS(Sheet1!$AH:$AH,Sheet1!$AG:$AG,Sheet2!$A56,Sheet1!$N:$N,"&gt;=" &amp; Sheet2!$B56,Sheet1!$Y:$Y,"&gt;=" &amp; Sheet2!$C56)</f>
        <v>0</v>
      </c>
      <c r="K56" s="77">
        <f t="shared" ref="K56:K61" si="70">IFERROR(+J56/I56,0)</f>
        <v>0</v>
      </c>
      <c r="L56" s="78">
        <f>SUMIFS(Sheet1!$L:$L,Sheet1!$AG:$AG,Sheet2!$A56,Sheet1!$N:$N,"&gt;="&amp;Sheet2!$B56,Sheet1!$Y:$Y,"&gt;="&amp;Sheet2!$C56,Sheet1!$AH:$AH,"&gt;0")-SUM(I56-J56)</f>
        <v>0</v>
      </c>
      <c r="M56" s="79">
        <f t="shared" ref="M56:M61" si="71">IFERROR(+L56/I56,0)</f>
        <v>0</v>
      </c>
      <c r="N56" s="80">
        <v>4</v>
      </c>
      <c r="O56" s="81">
        <v>0</v>
      </c>
      <c r="P56" s="82">
        <f t="shared" si="56"/>
        <v>0</v>
      </c>
      <c r="Q56" s="83">
        <v>-4</v>
      </c>
      <c r="R56" s="84">
        <f t="shared" si="57"/>
        <v>-1</v>
      </c>
      <c r="S56" s="85">
        <f>COUNTIFS(Sheet1!$AG:$AG,Sheet2!$A56,Sheet1!$N:$N,"&gt;=" &amp; Sheet2!$B56,Sheet1!$Y:$Y,"&gt;=" &amp; Sheet2!$C56,Sheet1!$U:$U,"&gt;=" &amp; Sheet2!$R$1,Sheet1!$AF:$AF,"&gt;=" &amp;Sheet2!$V$1,Sheet1!$AF:$AF,"&lt;=" &amp; Sheet2!$W$1)</f>
        <v>0</v>
      </c>
      <c r="T56" s="86">
        <f>SUMIFS(Sheet1!$AH:$AH,Sheet1!$AG:$AG,Sheet2!$A56,Sheet1!$N:$N,"&gt;=" &amp; Sheet2!$B56,Sheet1!$Y:$Y,"&gt;=" &amp; Sheet2!$C56,Sheet1!$U:$U,"&gt;=" &amp; Sheet2!$R$1,Sheet1!$AF:$AF,"&gt;=" &amp;Sheet2!$V$1,Sheet1!$AF:$AF,"&lt;=" &amp; Sheet2!$W$1)</f>
        <v>0</v>
      </c>
      <c r="U56" s="87">
        <f t="shared" ref="U56:U61" si="72">IFERROR(+T56/S56,0)</f>
        <v>0</v>
      </c>
      <c r="V56" s="88">
        <f>SUMIFS(Sheet1!$L:$L,Sheet1!$AG:$AG,Sheet2!$A56,Sheet1!$N:$N,"&gt;="&amp;Sheet2!$B56,Sheet1!$Y:$Y,"&gt;="&amp;Sheet2!$C56,Sheet1!$AH:$AH,"&gt;0",Sheet1!$U:$U,"&gt;=" &amp; Sheet2!$R$1,Sheet1!$AF:$AF,"&gt;=" &amp;Sheet2!$V$1,Sheet1!$AF:$AF,"&lt;=" &amp; Sheet2!$W$1)-SUM(S56-T56)</f>
        <v>0</v>
      </c>
      <c r="W56" s="89">
        <f t="shared" ref="W56:W61" si="73">IFERROR(+V56/S56,0)</f>
        <v>0</v>
      </c>
      <c r="X56" s="90"/>
      <c r="Y56" s="91">
        <f t="shared" ref="Y56:Y61" si="74">Y55+(G56*$Y$1)</f>
        <v>0</v>
      </c>
      <c r="Z56" s="92">
        <f t="shared" ref="Z56:Z61" si="75">+Z55+(L56*$Z$1)</f>
        <v>0</v>
      </c>
      <c r="AA56" s="93">
        <f t="shared" ref="AA56:AA61" si="76">+AA55+(Q56*$AA$1)</f>
        <v>-40</v>
      </c>
      <c r="AB56" s="94">
        <f t="shared" ref="AB56:AB61" si="77">+AB55+(V56*$AA$1)</f>
        <v>0</v>
      </c>
      <c r="AC56" s="3">
        <f t="shared" ref="AC56:AC83" si="78">A56</f>
        <v>44759</v>
      </c>
      <c r="AD56" s="103">
        <f t="shared" ref="AD56:AD61" si="79">AD55+AG55</f>
        <v>653.02619621626673</v>
      </c>
      <c r="AE56" s="102">
        <f t="shared" ref="AE56:AE61" si="80">+AD56*$AJ$1</f>
        <v>97.953929432440006</v>
      </c>
      <c r="AF56" s="102">
        <f t="shared" ref="AF56:AF61" si="81">IFERROR(AE56/N56,0)</f>
        <v>24.488482358110002</v>
      </c>
      <c r="AG56" s="34">
        <f t="shared" ref="AG56:AG61" si="82">Q56*AF56</f>
        <v>-97.953929432440006</v>
      </c>
    </row>
    <row r="57" spans="1:33" x14ac:dyDescent="0.25">
      <c r="A57" s="95">
        <f t="shared" si="30"/>
        <v>44760</v>
      </c>
      <c r="B57" s="67">
        <v>160</v>
      </c>
      <c r="C57" s="67">
        <f t="shared" si="34"/>
        <v>135</v>
      </c>
      <c r="D57" s="11">
        <f>COUNTIF(Sheet1!AG:AG,Sheet2!A57)</f>
        <v>0</v>
      </c>
      <c r="E57" s="12">
        <f>SUMIF(Sheet1!AG:AG,Sheet2!A57,Sheet1!AH:AH)</f>
        <v>0</v>
      </c>
      <c r="F57" s="13">
        <f t="shared" si="68"/>
        <v>0</v>
      </c>
      <c r="G57" s="42">
        <f>SUMIF(Sheet1!$AG:$AG,Sheet2!$A57,Sheet1!$L:$L)-SUM(Sheet2!D57-Sheet2!E57)</f>
        <v>0</v>
      </c>
      <c r="H57" s="15">
        <f t="shared" si="69"/>
        <v>0</v>
      </c>
      <c r="I57" s="21">
        <f>COUNTIFS(Sheet1!$AG:$AG,Sheet2!$A57,Sheet1!$N:$N,"&gt;=" &amp; Sheet2!$B57,Sheet1!$Y:$Y,"&gt;=" &amp; Sheet2!$C57)</f>
        <v>0</v>
      </c>
      <c r="J57" s="22">
        <f>SUMIFS(Sheet1!$AH:$AH,Sheet1!$AG:$AG,Sheet2!$A57,Sheet1!$N:$N,"&gt;=" &amp; Sheet2!$B57,Sheet1!$Y:$Y,"&gt;=" &amp; Sheet2!$C57)</f>
        <v>0</v>
      </c>
      <c r="K57" s="23">
        <f t="shared" si="70"/>
        <v>0</v>
      </c>
      <c r="L57" s="44">
        <f>SUMIFS(Sheet1!$L:$L,Sheet1!$AG:$AG,Sheet2!$A57,Sheet1!$N:$N,"&gt;="&amp;Sheet2!$B57,Sheet1!$Y:$Y,"&gt;="&amp;Sheet2!$C57,Sheet1!$AH:$AH,"&gt;0")-SUM(I57-J57)</f>
        <v>0</v>
      </c>
      <c r="M57" s="25">
        <f t="shared" si="71"/>
        <v>0</v>
      </c>
      <c r="N57" s="31"/>
      <c r="O57" s="32"/>
      <c r="P57" s="33">
        <f t="shared" si="56"/>
        <v>0</v>
      </c>
      <c r="Q57" s="46"/>
      <c r="R57" s="35">
        <f t="shared" si="57"/>
        <v>0</v>
      </c>
      <c r="S57" s="52">
        <f>COUNTIFS(Sheet1!$AG:$AG,Sheet2!$A57,Sheet1!$N:$N,"&gt;=" &amp; Sheet2!$B57,Sheet1!$Y:$Y,"&gt;=" &amp; Sheet2!$C57,Sheet1!$U:$U,"&gt;=" &amp; Sheet2!$R$1,Sheet1!$AF:$AF,"&gt;=" &amp;Sheet2!$V$1,Sheet1!$AF:$AF,"&lt;=" &amp; Sheet2!$W$1)</f>
        <v>0</v>
      </c>
      <c r="T57" s="53">
        <f>SUMIFS(Sheet1!$AH:$AH,Sheet1!$AG:$AG,Sheet2!$A57,Sheet1!$N:$N,"&gt;=" &amp; Sheet2!$B57,Sheet1!$Y:$Y,"&gt;=" &amp; Sheet2!$C57,Sheet1!$U:$U,"&gt;=" &amp; Sheet2!$R$1,Sheet1!$AF:$AF,"&gt;=" &amp;Sheet2!$V$1,Sheet1!$AF:$AF,"&lt;=" &amp; Sheet2!$W$1)</f>
        <v>0</v>
      </c>
      <c r="U57" s="54">
        <f t="shared" si="72"/>
        <v>0</v>
      </c>
      <c r="V57" s="55">
        <f>SUMIFS(Sheet1!$L:$L,Sheet1!$AG:$AG,Sheet2!$A57,Sheet1!$N:$N,"&gt;="&amp;Sheet2!$B57,Sheet1!$Y:$Y,"&gt;="&amp;Sheet2!$C57,Sheet1!$AH:$AH,"&gt;0",Sheet1!$U:$U,"&gt;=" &amp; Sheet2!$R$1,Sheet1!$AF:$AF,"&gt;=" &amp;Sheet2!$V$1,Sheet1!$AF:$AF,"&lt;=" &amp; Sheet2!$W$1)-SUM(S57-T57)</f>
        <v>0</v>
      </c>
      <c r="W57" s="56">
        <f t="shared" si="73"/>
        <v>0</v>
      </c>
      <c r="Y57" s="14">
        <f t="shared" si="74"/>
        <v>0</v>
      </c>
      <c r="Z57" s="24">
        <f t="shared" si="75"/>
        <v>0</v>
      </c>
      <c r="AA57" s="39">
        <f t="shared" si="76"/>
        <v>-40</v>
      </c>
      <c r="AB57" s="96">
        <f t="shared" si="77"/>
        <v>0</v>
      </c>
      <c r="AC57" s="3">
        <f t="shared" si="78"/>
        <v>44760</v>
      </c>
      <c r="AD57" s="103">
        <f t="shared" si="79"/>
        <v>555.07226678382676</v>
      </c>
      <c r="AE57" s="102">
        <f t="shared" si="80"/>
        <v>83.260840017574012</v>
      </c>
      <c r="AF57" s="102">
        <f t="shared" si="81"/>
        <v>0</v>
      </c>
      <c r="AG57" s="34">
        <f t="shared" si="82"/>
        <v>0</v>
      </c>
    </row>
    <row r="58" spans="1:33" x14ac:dyDescent="0.25">
      <c r="A58" s="95">
        <f t="shared" si="30"/>
        <v>44761</v>
      </c>
      <c r="B58" s="67">
        <v>160</v>
      </c>
      <c r="C58" s="67">
        <f t="shared" si="34"/>
        <v>135</v>
      </c>
      <c r="D58" s="11">
        <f>COUNTIF(Sheet1!AG:AG,Sheet2!A58)</f>
        <v>0</v>
      </c>
      <c r="E58" s="12">
        <f>SUMIF(Sheet1!AG:AG,Sheet2!A58,Sheet1!AH:AH)</f>
        <v>0</v>
      </c>
      <c r="F58" s="13">
        <f t="shared" si="68"/>
        <v>0</v>
      </c>
      <c r="G58" s="42">
        <f>SUMIF(Sheet1!$AG:$AG,Sheet2!$A58,Sheet1!$L:$L)-SUM(Sheet2!D58-Sheet2!E58)</f>
        <v>0</v>
      </c>
      <c r="H58" s="15">
        <f t="shared" si="69"/>
        <v>0</v>
      </c>
      <c r="I58" s="21">
        <f>COUNTIFS(Sheet1!$AG:$AG,Sheet2!$A58,Sheet1!$N:$N,"&gt;=" &amp; Sheet2!$B58,Sheet1!$Y:$Y,"&gt;=" &amp; Sheet2!$C58)</f>
        <v>0</v>
      </c>
      <c r="J58" s="22">
        <f>SUMIFS(Sheet1!$AH:$AH,Sheet1!$AG:$AG,Sheet2!$A58,Sheet1!$N:$N,"&gt;=" &amp; Sheet2!$B58,Sheet1!$Y:$Y,"&gt;=" &amp; Sheet2!$C58)</f>
        <v>0</v>
      </c>
      <c r="K58" s="23">
        <f t="shared" si="70"/>
        <v>0</v>
      </c>
      <c r="L58" s="44">
        <f>SUMIFS(Sheet1!$L:$L,Sheet1!$AG:$AG,Sheet2!$A58,Sheet1!$N:$N,"&gt;="&amp;Sheet2!$B58,Sheet1!$Y:$Y,"&gt;="&amp;Sheet2!$C58,Sheet1!$AH:$AH,"&gt;0")-SUM(I58-J58)</f>
        <v>0</v>
      </c>
      <c r="M58" s="25">
        <f t="shared" si="71"/>
        <v>0</v>
      </c>
      <c r="N58" s="31"/>
      <c r="O58" s="32"/>
      <c r="P58" s="33">
        <f t="shared" si="56"/>
        <v>0</v>
      </c>
      <c r="Q58" s="46"/>
      <c r="R58" s="35">
        <f t="shared" si="57"/>
        <v>0</v>
      </c>
      <c r="S58" s="52">
        <f>COUNTIFS(Sheet1!$AG:$AG,Sheet2!$A58,Sheet1!$N:$N,"&gt;=" &amp; Sheet2!$B58,Sheet1!$Y:$Y,"&gt;=" &amp; Sheet2!$C58,Sheet1!$U:$U,"&gt;=" &amp; Sheet2!$R$1,Sheet1!$AF:$AF,"&gt;=" &amp;Sheet2!$V$1,Sheet1!$AF:$AF,"&lt;=" &amp; Sheet2!$W$1)</f>
        <v>0</v>
      </c>
      <c r="T58" s="53">
        <f>SUMIFS(Sheet1!$AH:$AH,Sheet1!$AG:$AG,Sheet2!$A58,Sheet1!$N:$N,"&gt;=" &amp; Sheet2!$B58,Sheet1!$Y:$Y,"&gt;=" &amp; Sheet2!$C58,Sheet1!$U:$U,"&gt;=" &amp; Sheet2!$R$1,Sheet1!$AF:$AF,"&gt;=" &amp;Sheet2!$V$1,Sheet1!$AF:$AF,"&lt;=" &amp; Sheet2!$W$1)</f>
        <v>0</v>
      </c>
      <c r="U58" s="54">
        <f t="shared" si="72"/>
        <v>0</v>
      </c>
      <c r="V58" s="55">
        <f>SUMIFS(Sheet1!$L:$L,Sheet1!$AG:$AG,Sheet2!$A58,Sheet1!$N:$N,"&gt;="&amp;Sheet2!$B58,Sheet1!$Y:$Y,"&gt;="&amp;Sheet2!$C58,Sheet1!$AH:$AH,"&gt;0",Sheet1!$U:$U,"&gt;=" &amp; Sheet2!$R$1,Sheet1!$AF:$AF,"&gt;=" &amp;Sheet2!$V$1,Sheet1!$AF:$AF,"&lt;=" &amp; Sheet2!$W$1)-SUM(S58-T58)</f>
        <v>0</v>
      </c>
      <c r="W58" s="56">
        <f t="shared" si="73"/>
        <v>0</v>
      </c>
      <c r="Y58" s="14">
        <f t="shared" si="74"/>
        <v>0</v>
      </c>
      <c r="Z58" s="24">
        <f t="shared" si="75"/>
        <v>0</v>
      </c>
      <c r="AA58" s="39">
        <f t="shared" si="76"/>
        <v>-40</v>
      </c>
      <c r="AB58" s="96">
        <f t="shared" si="77"/>
        <v>0</v>
      </c>
      <c r="AC58" s="3">
        <f t="shared" si="78"/>
        <v>44761</v>
      </c>
      <c r="AD58" s="103">
        <f t="shared" si="79"/>
        <v>555.07226678382676</v>
      </c>
      <c r="AE58" s="102">
        <f t="shared" si="80"/>
        <v>83.260840017574012</v>
      </c>
      <c r="AF58" s="102">
        <f t="shared" si="81"/>
        <v>0</v>
      </c>
      <c r="AG58" s="34">
        <f t="shared" si="82"/>
        <v>0</v>
      </c>
    </row>
    <row r="59" spans="1:33" x14ac:dyDescent="0.25">
      <c r="A59" s="95">
        <f t="shared" si="30"/>
        <v>44762</v>
      </c>
      <c r="B59" s="67">
        <v>160</v>
      </c>
      <c r="C59" s="67">
        <f t="shared" si="34"/>
        <v>135</v>
      </c>
      <c r="D59" s="11">
        <f>COUNTIF(Sheet1!AG:AG,Sheet2!A59)</f>
        <v>0</v>
      </c>
      <c r="E59" s="12">
        <f>SUMIF(Sheet1!AG:AG,Sheet2!A59,Sheet1!AH:AH)</f>
        <v>0</v>
      </c>
      <c r="F59" s="13">
        <f t="shared" si="68"/>
        <v>0</v>
      </c>
      <c r="G59" s="42">
        <f>SUMIF(Sheet1!$AG:$AG,Sheet2!$A59,Sheet1!$L:$L)-SUM(Sheet2!D59-Sheet2!E59)</f>
        <v>0</v>
      </c>
      <c r="H59" s="15">
        <f t="shared" si="69"/>
        <v>0</v>
      </c>
      <c r="I59" s="21">
        <f>COUNTIFS(Sheet1!$AG:$AG,Sheet2!$A59,Sheet1!$N:$N,"&gt;=" &amp; Sheet2!$B59,Sheet1!$Y:$Y,"&gt;=" &amp; Sheet2!$C59)</f>
        <v>0</v>
      </c>
      <c r="J59" s="22">
        <f>SUMIFS(Sheet1!$AH:$AH,Sheet1!$AG:$AG,Sheet2!$A59,Sheet1!$N:$N,"&gt;=" &amp; Sheet2!$B59,Sheet1!$Y:$Y,"&gt;=" &amp; Sheet2!$C59)</f>
        <v>0</v>
      </c>
      <c r="K59" s="23">
        <f t="shared" si="70"/>
        <v>0</v>
      </c>
      <c r="L59" s="44">
        <f>SUMIFS(Sheet1!$L:$L,Sheet1!$AG:$AG,Sheet2!$A59,Sheet1!$N:$N,"&gt;="&amp;Sheet2!$B59,Sheet1!$Y:$Y,"&gt;="&amp;Sheet2!$C59,Sheet1!$AH:$AH,"&gt;0")-SUM(I59-J59)</f>
        <v>0</v>
      </c>
      <c r="M59" s="25">
        <f t="shared" si="71"/>
        <v>0</v>
      </c>
      <c r="N59" s="31"/>
      <c r="O59" s="32"/>
      <c r="P59" s="33">
        <f t="shared" si="56"/>
        <v>0</v>
      </c>
      <c r="Q59" s="46"/>
      <c r="R59" s="35">
        <f t="shared" si="57"/>
        <v>0</v>
      </c>
      <c r="S59" s="52">
        <f>COUNTIFS(Sheet1!$AG:$AG,Sheet2!$A59,Sheet1!$N:$N,"&gt;=" &amp; Sheet2!$B59,Sheet1!$Y:$Y,"&gt;=" &amp; Sheet2!$C59,Sheet1!$U:$U,"&gt;=" &amp; Sheet2!$R$1,Sheet1!$AF:$AF,"&gt;=" &amp;Sheet2!$V$1,Sheet1!$AF:$AF,"&lt;=" &amp; Sheet2!$W$1)</f>
        <v>0</v>
      </c>
      <c r="T59" s="53">
        <f>SUMIFS(Sheet1!$AH:$AH,Sheet1!$AG:$AG,Sheet2!$A59,Sheet1!$N:$N,"&gt;=" &amp; Sheet2!$B59,Sheet1!$Y:$Y,"&gt;=" &amp; Sheet2!$C59,Sheet1!$U:$U,"&gt;=" &amp; Sheet2!$R$1,Sheet1!$AF:$AF,"&gt;=" &amp;Sheet2!$V$1,Sheet1!$AF:$AF,"&lt;=" &amp; Sheet2!$W$1)</f>
        <v>0</v>
      </c>
      <c r="U59" s="54">
        <f t="shared" si="72"/>
        <v>0</v>
      </c>
      <c r="V59" s="55">
        <f>SUMIFS(Sheet1!$L:$L,Sheet1!$AG:$AG,Sheet2!$A59,Sheet1!$N:$N,"&gt;="&amp;Sheet2!$B59,Sheet1!$Y:$Y,"&gt;="&amp;Sheet2!$C59,Sheet1!$AH:$AH,"&gt;0",Sheet1!$U:$U,"&gt;=" &amp; Sheet2!$R$1,Sheet1!$AF:$AF,"&gt;=" &amp;Sheet2!$V$1,Sheet1!$AF:$AF,"&lt;=" &amp; Sheet2!$W$1)-SUM(S59-T59)</f>
        <v>0</v>
      </c>
      <c r="W59" s="56">
        <f t="shared" si="73"/>
        <v>0</v>
      </c>
      <c r="Y59" s="14">
        <f t="shared" si="74"/>
        <v>0</v>
      </c>
      <c r="Z59" s="24">
        <f t="shared" si="75"/>
        <v>0</v>
      </c>
      <c r="AA59" s="39">
        <f t="shared" si="76"/>
        <v>-40</v>
      </c>
      <c r="AB59" s="96">
        <f t="shared" si="77"/>
        <v>0</v>
      </c>
      <c r="AC59" s="3">
        <f t="shared" si="78"/>
        <v>44762</v>
      </c>
      <c r="AD59" s="103">
        <f t="shared" si="79"/>
        <v>555.07226678382676</v>
      </c>
      <c r="AE59" s="102">
        <f t="shared" si="80"/>
        <v>83.260840017574012</v>
      </c>
      <c r="AF59" s="102">
        <f t="shared" si="81"/>
        <v>0</v>
      </c>
      <c r="AG59" s="34">
        <f t="shared" si="82"/>
        <v>0</v>
      </c>
    </row>
    <row r="60" spans="1:33" x14ac:dyDescent="0.25">
      <c r="A60" s="95">
        <f t="shared" si="30"/>
        <v>44763</v>
      </c>
      <c r="B60" s="67">
        <v>160</v>
      </c>
      <c r="C60" s="67">
        <f t="shared" si="34"/>
        <v>135</v>
      </c>
      <c r="D60" s="11">
        <f>COUNTIF(Sheet1!AG:AG,Sheet2!A60)</f>
        <v>0</v>
      </c>
      <c r="E60" s="12">
        <f>SUMIF(Sheet1!AG:AG,Sheet2!A60,Sheet1!AH:AH)</f>
        <v>0</v>
      </c>
      <c r="F60" s="13">
        <f t="shared" si="68"/>
        <v>0</v>
      </c>
      <c r="G60" s="42">
        <f>SUMIF(Sheet1!$AG:$AG,Sheet2!$A60,Sheet1!$L:$L)-SUM(Sheet2!D60-Sheet2!E60)</f>
        <v>0</v>
      </c>
      <c r="H60" s="15">
        <f t="shared" si="69"/>
        <v>0</v>
      </c>
      <c r="I60" s="21">
        <f>COUNTIFS(Sheet1!$AG:$AG,Sheet2!$A60,Sheet1!$N:$N,"&gt;=" &amp; Sheet2!$B60,Sheet1!$Y:$Y,"&gt;=" &amp; Sheet2!$C60)</f>
        <v>0</v>
      </c>
      <c r="J60" s="22">
        <f>SUMIFS(Sheet1!$AH:$AH,Sheet1!$AG:$AG,Sheet2!$A60,Sheet1!$N:$N,"&gt;=" &amp; Sheet2!$B60,Sheet1!$Y:$Y,"&gt;=" &amp; Sheet2!$C60)</f>
        <v>0</v>
      </c>
      <c r="K60" s="23">
        <f t="shared" si="70"/>
        <v>0</v>
      </c>
      <c r="L60" s="44">
        <f>SUMIFS(Sheet1!$L:$L,Sheet1!$AG:$AG,Sheet2!$A60,Sheet1!$N:$N,"&gt;="&amp;Sheet2!$B60,Sheet1!$Y:$Y,"&gt;="&amp;Sheet2!$C60,Sheet1!$AH:$AH,"&gt;0")-SUM(I60-J60)</f>
        <v>0</v>
      </c>
      <c r="M60" s="25">
        <f t="shared" si="71"/>
        <v>0</v>
      </c>
      <c r="N60" s="31"/>
      <c r="O60" s="32"/>
      <c r="P60" s="33">
        <f t="shared" si="56"/>
        <v>0</v>
      </c>
      <c r="Q60" s="46"/>
      <c r="R60" s="35">
        <f t="shared" si="57"/>
        <v>0</v>
      </c>
      <c r="S60" s="52">
        <f>COUNTIFS(Sheet1!$AG:$AG,Sheet2!$A60,Sheet1!$N:$N,"&gt;=" &amp; Sheet2!$B60,Sheet1!$Y:$Y,"&gt;=" &amp; Sheet2!$C60,Sheet1!$U:$U,"&gt;=" &amp; Sheet2!$R$1,Sheet1!$AF:$AF,"&gt;=" &amp;Sheet2!$V$1,Sheet1!$AF:$AF,"&lt;=" &amp; Sheet2!$W$1)</f>
        <v>0</v>
      </c>
      <c r="T60" s="53">
        <f>SUMIFS(Sheet1!$AH:$AH,Sheet1!$AG:$AG,Sheet2!$A60,Sheet1!$N:$N,"&gt;=" &amp; Sheet2!$B60,Sheet1!$Y:$Y,"&gt;=" &amp; Sheet2!$C60,Sheet1!$U:$U,"&gt;=" &amp; Sheet2!$R$1,Sheet1!$AF:$AF,"&gt;=" &amp;Sheet2!$V$1,Sheet1!$AF:$AF,"&lt;=" &amp; Sheet2!$W$1)</f>
        <v>0</v>
      </c>
      <c r="U60" s="54">
        <f t="shared" si="72"/>
        <v>0</v>
      </c>
      <c r="V60" s="55">
        <f>SUMIFS(Sheet1!$L:$L,Sheet1!$AG:$AG,Sheet2!$A60,Sheet1!$N:$N,"&gt;="&amp;Sheet2!$B60,Sheet1!$Y:$Y,"&gt;="&amp;Sheet2!$C60,Sheet1!$AH:$AH,"&gt;0",Sheet1!$U:$U,"&gt;=" &amp; Sheet2!$R$1,Sheet1!$AF:$AF,"&gt;=" &amp;Sheet2!$V$1,Sheet1!$AF:$AF,"&lt;=" &amp; Sheet2!$W$1)-SUM(S60-T60)</f>
        <v>0</v>
      </c>
      <c r="W60" s="56">
        <f t="shared" si="73"/>
        <v>0</v>
      </c>
      <c r="Y60" s="14">
        <f t="shared" si="74"/>
        <v>0</v>
      </c>
      <c r="Z60" s="24">
        <f t="shared" si="75"/>
        <v>0</v>
      </c>
      <c r="AA60" s="39">
        <f t="shared" si="76"/>
        <v>-40</v>
      </c>
      <c r="AB60" s="96">
        <f t="shared" si="77"/>
        <v>0</v>
      </c>
      <c r="AC60" s="3">
        <f t="shared" si="78"/>
        <v>44763</v>
      </c>
      <c r="AD60" s="103">
        <f t="shared" si="79"/>
        <v>555.07226678382676</v>
      </c>
      <c r="AE60" s="102">
        <f t="shared" si="80"/>
        <v>83.260840017574012</v>
      </c>
      <c r="AF60" s="102">
        <f t="shared" si="81"/>
        <v>0</v>
      </c>
      <c r="AG60" s="34">
        <f t="shared" si="82"/>
        <v>0</v>
      </c>
    </row>
    <row r="61" spans="1:33" x14ac:dyDescent="0.25">
      <c r="A61" s="95">
        <f t="shared" si="30"/>
        <v>44764</v>
      </c>
      <c r="B61" s="67">
        <v>160</v>
      </c>
      <c r="C61" s="67">
        <f t="shared" si="34"/>
        <v>135</v>
      </c>
      <c r="D61" s="11">
        <f>COUNTIF(Sheet1!AG:AG,Sheet2!A61)</f>
        <v>0</v>
      </c>
      <c r="E61" s="12">
        <f>SUMIF(Sheet1!AG:AG,Sheet2!A61,Sheet1!AH:AH)</f>
        <v>0</v>
      </c>
      <c r="F61" s="13">
        <f t="shared" si="68"/>
        <v>0</v>
      </c>
      <c r="G61" s="42">
        <f>SUMIF(Sheet1!$AG:$AG,Sheet2!$A61,Sheet1!$L:$L)-SUM(Sheet2!D61-Sheet2!E61)</f>
        <v>0</v>
      </c>
      <c r="H61" s="15">
        <f t="shared" si="69"/>
        <v>0</v>
      </c>
      <c r="I61" s="21">
        <f>COUNTIFS(Sheet1!$AG:$AG,Sheet2!$A61,Sheet1!$N:$N,"&gt;=" &amp; Sheet2!$B61,Sheet1!$Y:$Y,"&gt;=" &amp; Sheet2!$C61)</f>
        <v>0</v>
      </c>
      <c r="J61" s="22">
        <f>SUMIFS(Sheet1!$AH:$AH,Sheet1!$AG:$AG,Sheet2!$A61,Sheet1!$N:$N,"&gt;=" &amp; Sheet2!$B61,Sheet1!$Y:$Y,"&gt;=" &amp; Sheet2!$C61)</f>
        <v>0</v>
      </c>
      <c r="K61" s="23">
        <f t="shared" si="70"/>
        <v>0</v>
      </c>
      <c r="L61" s="44">
        <f>SUMIFS(Sheet1!$L:$L,Sheet1!$AG:$AG,Sheet2!$A61,Sheet1!$N:$N,"&gt;="&amp;Sheet2!$B61,Sheet1!$Y:$Y,"&gt;="&amp;Sheet2!$C61,Sheet1!$AH:$AH,"&gt;0")-SUM(I61-J61)</f>
        <v>0</v>
      </c>
      <c r="M61" s="25">
        <f t="shared" si="71"/>
        <v>0</v>
      </c>
      <c r="N61" s="31">
        <v>8</v>
      </c>
      <c r="O61" s="32">
        <v>6</v>
      </c>
      <c r="P61" s="33">
        <f t="shared" si="56"/>
        <v>0.75</v>
      </c>
      <c r="Q61" s="46">
        <v>16.600000000000001</v>
      </c>
      <c r="R61" s="35">
        <f t="shared" si="57"/>
        <v>2.0750000000000002</v>
      </c>
      <c r="S61" s="52">
        <f>COUNTIFS(Sheet1!$AG:$AG,Sheet2!$A61,Sheet1!$N:$N,"&gt;=" &amp; Sheet2!$B61,Sheet1!$Y:$Y,"&gt;=" &amp; Sheet2!$C61,Sheet1!$U:$U,"&gt;=" &amp; Sheet2!$R$1,Sheet1!$AF:$AF,"&gt;=" &amp;Sheet2!$V$1,Sheet1!$AF:$AF,"&lt;=" &amp; Sheet2!$W$1)</f>
        <v>0</v>
      </c>
      <c r="T61" s="53">
        <f>SUMIFS(Sheet1!$AH:$AH,Sheet1!$AG:$AG,Sheet2!$A61,Sheet1!$N:$N,"&gt;=" &amp; Sheet2!$B61,Sheet1!$Y:$Y,"&gt;=" &amp; Sheet2!$C61,Sheet1!$U:$U,"&gt;=" &amp; Sheet2!$R$1,Sheet1!$AF:$AF,"&gt;=" &amp;Sheet2!$V$1,Sheet1!$AF:$AF,"&lt;=" &amp; Sheet2!$W$1)</f>
        <v>0</v>
      </c>
      <c r="U61" s="54">
        <f t="shared" si="72"/>
        <v>0</v>
      </c>
      <c r="V61" s="55">
        <f>SUMIFS(Sheet1!$L:$L,Sheet1!$AG:$AG,Sheet2!$A61,Sheet1!$N:$N,"&gt;="&amp;Sheet2!$B61,Sheet1!$Y:$Y,"&gt;="&amp;Sheet2!$C61,Sheet1!$AH:$AH,"&gt;0",Sheet1!$U:$U,"&gt;=" &amp; Sheet2!$R$1,Sheet1!$AF:$AF,"&gt;=" &amp;Sheet2!$V$1,Sheet1!$AF:$AF,"&lt;=" &amp; Sheet2!$W$1)-SUM(S61-T61)</f>
        <v>0</v>
      </c>
      <c r="W61" s="56">
        <f t="shared" si="73"/>
        <v>0</v>
      </c>
      <c r="Y61" s="14">
        <f t="shared" si="74"/>
        <v>0</v>
      </c>
      <c r="Z61" s="24">
        <f t="shared" si="75"/>
        <v>0</v>
      </c>
      <c r="AA61" s="39">
        <f t="shared" si="76"/>
        <v>126</v>
      </c>
      <c r="AB61" s="96">
        <f t="shared" si="77"/>
        <v>0</v>
      </c>
      <c r="AC61" s="3">
        <f t="shared" si="78"/>
        <v>44764</v>
      </c>
      <c r="AD61" s="103">
        <f t="shared" si="79"/>
        <v>555.07226678382676</v>
      </c>
      <c r="AE61" s="102">
        <f t="shared" si="80"/>
        <v>83.260840017574012</v>
      </c>
      <c r="AF61" s="102">
        <f t="shared" si="81"/>
        <v>10.407605002196751</v>
      </c>
      <c r="AG61" s="34">
        <f t="shared" si="82"/>
        <v>172.76624303646608</v>
      </c>
    </row>
    <row r="62" spans="1:33" ht="15.75" thickBot="1" x14ac:dyDescent="0.3">
      <c r="A62" s="97">
        <f t="shared" si="30"/>
        <v>44765</v>
      </c>
      <c r="B62" s="65">
        <v>160</v>
      </c>
      <c r="C62" s="65">
        <f t="shared" si="34"/>
        <v>135</v>
      </c>
      <c r="D62" s="8"/>
      <c r="E62" s="9"/>
      <c r="F62" s="16"/>
      <c r="G62" s="43"/>
      <c r="H62" s="10"/>
      <c r="I62" s="18"/>
      <c r="J62" s="19"/>
      <c r="K62" s="26"/>
      <c r="L62" s="45"/>
      <c r="M62" s="20"/>
      <c r="N62" s="28">
        <v>7</v>
      </c>
      <c r="O62" s="29">
        <v>1</v>
      </c>
      <c r="P62" s="36">
        <f t="shared" si="56"/>
        <v>0.14285714285714285</v>
      </c>
      <c r="Q62" s="47">
        <f>2.65-6</f>
        <v>-3.35</v>
      </c>
      <c r="R62" s="30">
        <f t="shared" si="57"/>
        <v>-0.47857142857142859</v>
      </c>
      <c r="S62" s="49"/>
      <c r="T62" s="50"/>
      <c r="U62" s="57"/>
      <c r="V62" s="58"/>
      <c r="W62" s="51"/>
      <c r="X62" s="7"/>
      <c r="Y62" s="17"/>
      <c r="Z62" s="27"/>
      <c r="AA62" s="98"/>
      <c r="AB62" s="99"/>
      <c r="AC62" s="3">
        <f t="shared" si="78"/>
        <v>44765</v>
      </c>
      <c r="AD62" s="103">
        <f t="shared" ref="AD62:AD83" si="83">AD61+AG61</f>
        <v>727.83850982029287</v>
      </c>
      <c r="AE62" s="102">
        <f t="shared" ref="AE62:AE83" si="84">+AD62*$AJ$1</f>
        <v>109.17577647304392</v>
      </c>
      <c r="AF62" s="102">
        <f t="shared" ref="AF62:AF83" si="85">IFERROR(AE62/N62,0)</f>
        <v>15.596539496149132</v>
      </c>
      <c r="AG62" s="34">
        <f t="shared" ref="AG62:AG83" si="86">Q62*AF62</f>
        <v>-52.248407312099594</v>
      </c>
    </row>
    <row r="63" spans="1:33" x14ac:dyDescent="0.25">
      <c r="A63" s="68">
        <f t="shared" si="30"/>
        <v>44766</v>
      </c>
      <c r="B63" s="69">
        <v>160</v>
      </c>
      <c r="C63" s="69">
        <f t="shared" si="34"/>
        <v>135</v>
      </c>
      <c r="D63" s="70">
        <f>COUNTIF(Sheet1!AG:AG,Sheet2!A63)</f>
        <v>0</v>
      </c>
      <c r="E63" s="71">
        <f>SUMIF(Sheet1!AG:AG,Sheet2!A63,Sheet1!AH:AH)</f>
        <v>0</v>
      </c>
      <c r="F63" s="72">
        <f t="shared" ref="F63:F68" si="87">IFERROR(+E63/D63,0)</f>
        <v>0</v>
      </c>
      <c r="G63" s="73">
        <f>SUMIF(Sheet1!$AG:$AG,Sheet2!$A63,Sheet1!$L:$L)-SUM(Sheet2!D63-Sheet2!E63)</f>
        <v>0</v>
      </c>
      <c r="H63" s="74">
        <f t="shared" ref="H63:H68" si="88">IFERROR(+G63/D63,0)</f>
        <v>0</v>
      </c>
      <c r="I63" s="75">
        <f>COUNTIFS(Sheet1!$AG:$AG,Sheet2!$A63,Sheet1!$N:$N,"&gt;=" &amp; Sheet2!$B63,Sheet1!$Y:$Y,"&gt;=" &amp; Sheet2!$C63)</f>
        <v>0</v>
      </c>
      <c r="J63" s="76">
        <f>SUMIFS(Sheet1!$AH:$AH,Sheet1!$AG:$AG,Sheet2!$A63,Sheet1!$N:$N,"&gt;=" &amp; Sheet2!$B63,Sheet1!$Y:$Y,"&gt;=" &amp; Sheet2!$C63)</f>
        <v>0</v>
      </c>
      <c r="K63" s="77">
        <f t="shared" ref="K63:K68" si="89">IFERROR(+J63/I63,0)</f>
        <v>0</v>
      </c>
      <c r="L63" s="78">
        <f>SUMIFS(Sheet1!$L:$L,Sheet1!$AG:$AG,Sheet2!$A63,Sheet1!$N:$N,"&gt;="&amp;Sheet2!$B63,Sheet1!$Y:$Y,"&gt;="&amp;Sheet2!$C63,Sheet1!$AH:$AH,"&gt;0")-SUM(I63-J63)</f>
        <v>0</v>
      </c>
      <c r="M63" s="79">
        <f t="shared" ref="M63:M68" si="90">IFERROR(+L63/I63,0)</f>
        <v>0</v>
      </c>
      <c r="N63" s="80">
        <v>7</v>
      </c>
      <c r="O63" s="81">
        <v>2</v>
      </c>
      <c r="P63" s="82">
        <f t="shared" si="56"/>
        <v>0.2857142857142857</v>
      </c>
      <c r="Q63" s="83">
        <v>0.05</v>
      </c>
      <c r="R63" s="84">
        <f t="shared" si="57"/>
        <v>7.1428571428571435E-3</v>
      </c>
      <c r="S63" s="85">
        <f>COUNTIFS(Sheet1!$AG:$AG,Sheet2!$A63,Sheet1!$N:$N,"&gt;=" &amp; Sheet2!$B63,Sheet1!$Y:$Y,"&gt;=" &amp; Sheet2!$C63,Sheet1!$U:$U,"&gt;=" &amp; Sheet2!$R$1,Sheet1!$AF:$AF,"&gt;=" &amp;Sheet2!$V$1,Sheet1!$AF:$AF,"&lt;=" &amp; Sheet2!$W$1)</f>
        <v>0</v>
      </c>
      <c r="T63" s="86">
        <f>SUMIFS(Sheet1!$AH:$AH,Sheet1!$AG:$AG,Sheet2!$A63,Sheet1!$N:$N,"&gt;=" &amp; Sheet2!$B63,Sheet1!$Y:$Y,"&gt;=" &amp; Sheet2!$C63,Sheet1!$U:$U,"&gt;=" &amp; Sheet2!$R$1,Sheet1!$AF:$AF,"&gt;=" &amp;Sheet2!$V$1,Sheet1!$AF:$AF,"&lt;=" &amp; Sheet2!$W$1)</f>
        <v>0</v>
      </c>
      <c r="U63" s="87">
        <f t="shared" ref="U63:U68" si="91">IFERROR(+T63/S63,0)</f>
        <v>0</v>
      </c>
      <c r="V63" s="88">
        <f>SUMIFS(Sheet1!$L:$L,Sheet1!$AG:$AG,Sheet2!$A63,Sheet1!$N:$N,"&gt;="&amp;Sheet2!$B63,Sheet1!$Y:$Y,"&gt;="&amp;Sheet2!$C63,Sheet1!$AH:$AH,"&gt;0",Sheet1!$U:$U,"&gt;=" &amp; Sheet2!$R$1,Sheet1!$AF:$AF,"&gt;=" &amp;Sheet2!$V$1,Sheet1!$AF:$AF,"&lt;=" &amp; Sheet2!$W$1)-SUM(S63-T63)</f>
        <v>0</v>
      </c>
      <c r="W63" s="89">
        <f t="shared" ref="W63:W68" si="92">IFERROR(+V63/S63,0)</f>
        <v>0</v>
      </c>
      <c r="X63" s="90"/>
      <c r="Y63" s="91">
        <f t="shared" ref="Y63:Y68" si="93">Y62+(G63*$Y$1)</f>
        <v>0</v>
      </c>
      <c r="Z63" s="92">
        <f t="shared" ref="Z63:Z68" si="94">+Z62+(L63*$Z$1)</f>
        <v>0</v>
      </c>
      <c r="AA63" s="93">
        <f t="shared" ref="AA63:AA68" si="95">+AA62+(Q63*$AA$1)</f>
        <v>0.5</v>
      </c>
      <c r="AB63" s="94">
        <f t="shared" ref="AB63:AB68" si="96">+AB62+(V63*$AA$1)</f>
        <v>0</v>
      </c>
      <c r="AC63" s="3">
        <f t="shared" si="78"/>
        <v>44766</v>
      </c>
      <c r="AD63" s="103">
        <f t="shared" si="83"/>
        <v>675.59010250819324</v>
      </c>
      <c r="AE63" s="102">
        <f t="shared" si="84"/>
        <v>101.33851537622898</v>
      </c>
      <c r="AF63" s="102">
        <f t="shared" si="85"/>
        <v>14.476930768032712</v>
      </c>
      <c r="AG63" s="34">
        <f t="shared" si="86"/>
        <v>0.72384653840163571</v>
      </c>
    </row>
    <row r="64" spans="1:33" x14ac:dyDescent="0.25">
      <c r="A64" s="95">
        <f t="shared" si="30"/>
        <v>44767</v>
      </c>
      <c r="B64" s="67">
        <v>160</v>
      </c>
      <c r="C64" s="67">
        <f t="shared" si="34"/>
        <v>135</v>
      </c>
      <c r="D64" s="11">
        <f>COUNTIF(Sheet1!AG:AG,Sheet2!A64)</f>
        <v>0</v>
      </c>
      <c r="E64" s="12">
        <f>SUMIF(Sheet1!AG:AG,Sheet2!A64,Sheet1!AH:AH)</f>
        <v>0</v>
      </c>
      <c r="F64" s="13">
        <f t="shared" si="87"/>
        <v>0</v>
      </c>
      <c r="G64" s="42">
        <f>SUMIF(Sheet1!$AG:$AG,Sheet2!$A64,Sheet1!$L:$L)-SUM(Sheet2!D64-Sheet2!E64)</f>
        <v>0</v>
      </c>
      <c r="H64" s="15">
        <f t="shared" si="88"/>
        <v>0</v>
      </c>
      <c r="I64" s="21">
        <f>COUNTIFS(Sheet1!$AG:$AG,Sheet2!$A64,Sheet1!$N:$N,"&gt;=" &amp; Sheet2!$B64,Sheet1!$Y:$Y,"&gt;=" &amp; Sheet2!$C64)</f>
        <v>0</v>
      </c>
      <c r="J64" s="22">
        <f>SUMIFS(Sheet1!$AH:$AH,Sheet1!$AG:$AG,Sheet2!$A64,Sheet1!$N:$N,"&gt;=" &amp; Sheet2!$B64,Sheet1!$Y:$Y,"&gt;=" &amp; Sheet2!$C64)</f>
        <v>0</v>
      </c>
      <c r="K64" s="23">
        <f t="shared" si="89"/>
        <v>0</v>
      </c>
      <c r="L64" s="44">
        <f>SUMIFS(Sheet1!$L:$L,Sheet1!$AG:$AG,Sheet2!$A64,Sheet1!$N:$N,"&gt;="&amp;Sheet2!$B64,Sheet1!$Y:$Y,"&gt;="&amp;Sheet2!$C64,Sheet1!$AH:$AH,"&gt;0")-SUM(I64-J64)</f>
        <v>0</v>
      </c>
      <c r="M64" s="25">
        <f t="shared" si="90"/>
        <v>0</v>
      </c>
      <c r="N64" s="31">
        <v>5</v>
      </c>
      <c r="O64" s="32">
        <v>0</v>
      </c>
      <c r="P64" s="33">
        <f t="shared" si="56"/>
        <v>0</v>
      </c>
      <c r="Q64" s="46">
        <v>-5</v>
      </c>
      <c r="R64" s="35">
        <f t="shared" si="57"/>
        <v>-1</v>
      </c>
      <c r="S64" s="52">
        <f>COUNTIFS(Sheet1!$AG:$AG,Sheet2!$A64,Sheet1!$N:$N,"&gt;=" &amp; Sheet2!$B64,Sheet1!$Y:$Y,"&gt;=" &amp; Sheet2!$C64,Sheet1!$U:$U,"&gt;=" &amp; Sheet2!$R$1,Sheet1!$AF:$AF,"&gt;=" &amp;Sheet2!$V$1,Sheet1!$AF:$AF,"&lt;=" &amp; Sheet2!$W$1)</f>
        <v>0</v>
      </c>
      <c r="T64" s="53">
        <f>SUMIFS(Sheet1!$AH:$AH,Sheet1!$AG:$AG,Sheet2!$A64,Sheet1!$N:$N,"&gt;=" &amp; Sheet2!$B64,Sheet1!$Y:$Y,"&gt;=" &amp; Sheet2!$C64,Sheet1!$U:$U,"&gt;=" &amp; Sheet2!$R$1,Sheet1!$AF:$AF,"&gt;=" &amp;Sheet2!$V$1,Sheet1!$AF:$AF,"&lt;=" &amp; Sheet2!$W$1)</f>
        <v>0</v>
      </c>
      <c r="U64" s="54">
        <f t="shared" si="91"/>
        <v>0</v>
      </c>
      <c r="V64" s="55">
        <f>SUMIFS(Sheet1!$L:$L,Sheet1!$AG:$AG,Sheet2!$A64,Sheet1!$N:$N,"&gt;="&amp;Sheet2!$B64,Sheet1!$Y:$Y,"&gt;="&amp;Sheet2!$C64,Sheet1!$AH:$AH,"&gt;0",Sheet1!$U:$U,"&gt;=" &amp; Sheet2!$R$1,Sheet1!$AF:$AF,"&gt;=" &amp;Sheet2!$V$1,Sheet1!$AF:$AF,"&lt;=" &amp; Sheet2!$W$1)-SUM(S64-T64)</f>
        <v>0</v>
      </c>
      <c r="W64" s="56">
        <f t="shared" si="92"/>
        <v>0</v>
      </c>
      <c r="Y64" s="14">
        <f t="shared" si="93"/>
        <v>0</v>
      </c>
      <c r="Z64" s="24">
        <f t="shared" si="94"/>
        <v>0</v>
      </c>
      <c r="AA64" s="39">
        <f t="shared" si="95"/>
        <v>-49.5</v>
      </c>
      <c r="AB64" s="96">
        <f t="shared" si="96"/>
        <v>0</v>
      </c>
      <c r="AC64" s="3">
        <f t="shared" si="78"/>
        <v>44767</v>
      </c>
      <c r="AD64" s="103">
        <f t="shared" si="83"/>
        <v>676.31394904659487</v>
      </c>
      <c r="AE64" s="102">
        <f t="shared" si="84"/>
        <v>101.44709235698923</v>
      </c>
      <c r="AF64" s="102">
        <f t="shared" si="85"/>
        <v>20.289418471397845</v>
      </c>
      <c r="AG64" s="34">
        <f t="shared" si="86"/>
        <v>-101.44709235698923</v>
      </c>
    </row>
    <row r="65" spans="1:33" x14ac:dyDescent="0.25">
      <c r="A65" s="95">
        <f t="shared" si="30"/>
        <v>44768</v>
      </c>
      <c r="B65" s="67">
        <v>160</v>
      </c>
      <c r="C65" s="67">
        <f t="shared" si="34"/>
        <v>135</v>
      </c>
      <c r="D65" s="11">
        <f>COUNTIF(Sheet1!AG:AG,Sheet2!A65)</f>
        <v>0</v>
      </c>
      <c r="E65" s="12">
        <f>SUMIF(Sheet1!AG:AG,Sheet2!A65,Sheet1!AH:AH)</f>
        <v>0</v>
      </c>
      <c r="F65" s="13">
        <f t="shared" si="87"/>
        <v>0</v>
      </c>
      <c r="G65" s="42">
        <f>SUMIF(Sheet1!$AG:$AG,Sheet2!$A65,Sheet1!$L:$L)-SUM(Sheet2!D65-Sheet2!E65)</f>
        <v>0</v>
      </c>
      <c r="H65" s="15">
        <f t="shared" si="88"/>
        <v>0</v>
      </c>
      <c r="I65" s="21">
        <f>COUNTIFS(Sheet1!$AG:$AG,Sheet2!$A65,Sheet1!$N:$N,"&gt;=" &amp; Sheet2!$B65,Sheet1!$Y:$Y,"&gt;=" &amp; Sheet2!$C65)</f>
        <v>0</v>
      </c>
      <c r="J65" s="22">
        <f>SUMIFS(Sheet1!$AH:$AH,Sheet1!$AG:$AG,Sheet2!$A65,Sheet1!$N:$N,"&gt;=" &amp; Sheet2!$B65,Sheet1!$Y:$Y,"&gt;=" &amp; Sheet2!$C65)</f>
        <v>0</v>
      </c>
      <c r="K65" s="23">
        <f t="shared" si="89"/>
        <v>0</v>
      </c>
      <c r="L65" s="44">
        <f>SUMIFS(Sheet1!$L:$L,Sheet1!$AG:$AG,Sheet2!$A65,Sheet1!$N:$N,"&gt;="&amp;Sheet2!$B65,Sheet1!$Y:$Y,"&gt;="&amp;Sheet2!$C65,Sheet1!$AH:$AH,"&gt;0")-SUM(I65-J65)</f>
        <v>0</v>
      </c>
      <c r="M65" s="25">
        <f t="shared" si="90"/>
        <v>0</v>
      </c>
      <c r="N65" s="31">
        <v>5</v>
      </c>
      <c r="O65" s="32">
        <v>3</v>
      </c>
      <c r="P65" s="33">
        <f t="shared" si="56"/>
        <v>0.6</v>
      </c>
      <c r="Q65" s="46">
        <v>6.3</v>
      </c>
      <c r="R65" s="35">
        <f t="shared" si="57"/>
        <v>1.26</v>
      </c>
      <c r="S65" s="52">
        <f>COUNTIFS(Sheet1!$AG:$AG,Sheet2!$A65,Sheet1!$N:$N,"&gt;=" &amp; Sheet2!$B65,Sheet1!$Y:$Y,"&gt;=" &amp; Sheet2!$C65,Sheet1!$U:$U,"&gt;=" &amp; Sheet2!$R$1,Sheet1!$AF:$AF,"&gt;=" &amp;Sheet2!$V$1,Sheet1!$AF:$AF,"&lt;=" &amp; Sheet2!$W$1)</f>
        <v>0</v>
      </c>
      <c r="T65" s="53">
        <f>SUMIFS(Sheet1!$AH:$AH,Sheet1!$AG:$AG,Sheet2!$A65,Sheet1!$N:$N,"&gt;=" &amp; Sheet2!$B65,Sheet1!$Y:$Y,"&gt;=" &amp; Sheet2!$C65,Sheet1!$U:$U,"&gt;=" &amp; Sheet2!$R$1,Sheet1!$AF:$AF,"&gt;=" &amp;Sheet2!$V$1,Sheet1!$AF:$AF,"&lt;=" &amp; Sheet2!$W$1)</f>
        <v>0</v>
      </c>
      <c r="U65" s="54">
        <f t="shared" si="91"/>
        <v>0</v>
      </c>
      <c r="V65" s="55">
        <f>SUMIFS(Sheet1!$L:$L,Sheet1!$AG:$AG,Sheet2!$A65,Sheet1!$N:$N,"&gt;="&amp;Sheet2!$B65,Sheet1!$Y:$Y,"&gt;="&amp;Sheet2!$C65,Sheet1!$AH:$AH,"&gt;0",Sheet1!$U:$U,"&gt;=" &amp; Sheet2!$R$1,Sheet1!$AF:$AF,"&gt;=" &amp;Sheet2!$V$1,Sheet1!$AF:$AF,"&lt;=" &amp; Sheet2!$W$1)-SUM(S65-T65)</f>
        <v>0</v>
      </c>
      <c r="W65" s="56">
        <f t="shared" si="92"/>
        <v>0</v>
      </c>
      <c r="Y65" s="14">
        <f t="shared" si="93"/>
        <v>0</v>
      </c>
      <c r="Z65" s="24">
        <f t="shared" si="94"/>
        <v>0</v>
      </c>
      <c r="AA65" s="39">
        <f t="shared" si="95"/>
        <v>13.5</v>
      </c>
      <c r="AB65" s="96">
        <f t="shared" si="96"/>
        <v>0</v>
      </c>
      <c r="AC65" s="3">
        <f t="shared" si="78"/>
        <v>44768</v>
      </c>
      <c r="AD65" s="103">
        <f t="shared" si="83"/>
        <v>574.86685668960558</v>
      </c>
      <c r="AE65" s="102">
        <f t="shared" si="84"/>
        <v>86.230028503440835</v>
      </c>
      <c r="AF65" s="102">
        <f t="shared" si="85"/>
        <v>17.246005700688166</v>
      </c>
      <c r="AG65" s="34">
        <f t="shared" si="86"/>
        <v>108.64983591433544</v>
      </c>
    </row>
    <row r="66" spans="1:33" x14ac:dyDescent="0.25">
      <c r="A66" s="95">
        <f t="shared" si="30"/>
        <v>44769</v>
      </c>
      <c r="B66" s="67">
        <v>160</v>
      </c>
      <c r="C66" s="67">
        <f t="shared" si="34"/>
        <v>135</v>
      </c>
      <c r="D66" s="11">
        <f>COUNTIF(Sheet1!AG:AG,Sheet2!A66)</f>
        <v>0</v>
      </c>
      <c r="E66" s="12">
        <f>SUMIF(Sheet1!AG:AG,Sheet2!A66,Sheet1!AH:AH)</f>
        <v>0</v>
      </c>
      <c r="F66" s="13">
        <f t="shared" si="87"/>
        <v>0</v>
      </c>
      <c r="G66" s="42">
        <f>SUMIF(Sheet1!$AG:$AG,Sheet2!$A66,Sheet1!$L:$L)-SUM(Sheet2!D66-Sheet2!E66)</f>
        <v>0</v>
      </c>
      <c r="H66" s="15">
        <f t="shared" si="88"/>
        <v>0</v>
      </c>
      <c r="I66" s="21">
        <f>COUNTIFS(Sheet1!$AG:$AG,Sheet2!$A66,Sheet1!$N:$N,"&gt;=" &amp; Sheet2!$B66,Sheet1!$Y:$Y,"&gt;=" &amp; Sheet2!$C66)</f>
        <v>0</v>
      </c>
      <c r="J66" s="22">
        <f>SUMIFS(Sheet1!$AH:$AH,Sheet1!$AG:$AG,Sheet2!$A66,Sheet1!$N:$N,"&gt;=" &amp; Sheet2!$B66,Sheet1!$Y:$Y,"&gt;=" &amp; Sheet2!$C66)</f>
        <v>0</v>
      </c>
      <c r="K66" s="23">
        <f t="shared" si="89"/>
        <v>0</v>
      </c>
      <c r="L66" s="44">
        <f>SUMIFS(Sheet1!$L:$L,Sheet1!$AG:$AG,Sheet2!$A66,Sheet1!$N:$N,"&gt;="&amp;Sheet2!$B66,Sheet1!$Y:$Y,"&gt;="&amp;Sheet2!$C66,Sheet1!$AH:$AH,"&gt;0")-SUM(I66-J66)</f>
        <v>0</v>
      </c>
      <c r="M66" s="25">
        <f t="shared" si="90"/>
        <v>0</v>
      </c>
      <c r="N66" s="31">
        <v>7</v>
      </c>
      <c r="O66" s="32">
        <v>1</v>
      </c>
      <c r="P66" s="33">
        <f t="shared" si="56"/>
        <v>0.14285714285714285</v>
      </c>
      <c r="Q66" s="46">
        <f>2.85-6</f>
        <v>-3.15</v>
      </c>
      <c r="R66" s="35">
        <f t="shared" si="57"/>
        <v>-0.45</v>
      </c>
      <c r="S66" s="52">
        <f>COUNTIFS(Sheet1!$AG:$AG,Sheet2!$A66,Sheet1!$N:$N,"&gt;=" &amp; Sheet2!$B66,Sheet1!$Y:$Y,"&gt;=" &amp; Sheet2!$C66,Sheet1!$U:$U,"&gt;=" &amp; Sheet2!$R$1,Sheet1!$AF:$AF,"&gt;=" &amp;Sheet2!$V$1,Sheet1!$AF:$AF,"&lt;=" &amp; Sheet2!$W$1)</f>
        <v>0</v>
      </c>
      <c r="T66" s="53">
        <f>SUMIFS(Sheet1!$AH:$AH,Sheet1!$AG:$AG,Sheet2!$A66,Sheet1!$N:$N,"&gt;=" &amp; Sheet2!$B66,Sheet1!$Y:$Y,"&gt;=" &amp; Sheet2!$C66,Sheet1!$U:$U,"&gt;=" &amp; Sheet2!$R$1,Sheet1!$AF:$AF,"&gt;=" &amp;Sheet2!$V$1,Sheet1!$AF:$AF,"&lt;=" &amp; Sheet2!$W$1)</f>
        <v>0</v>
      </c>
      <c r="U66" s="54">
        <f t="shared" si="91"/>
        <v>0</v>
      </c>
      <c r="V66" s="55">
        <f>SUMIFS(Sheet1!$L:$L,Sheet1!$AG:$AG,Sheet2!$A66,Sheet1!$N:$N,"&gt;="&amp;Sheet2!$B66,Sheet1!$Y:$Y,"&gt;="&amp;Sheet2!$C66,Sheet1!$AH:$AH,"&gt;0",Sheet1!$U:$U,"&gt;=" &amp; Sheet2!$R$1,Sheet1!$AF:$AF,"&gt;=" &amp;Sheet2!$V$1,Sheet1!$AF:$AF,"&lt;=" &amp; Sheet2!$W$1)-SUM(S66-T66)</f>
        <v>0</v>
      </c>
      <c r="W66" s="56">
        <f t="shared" si="92"/>
        <v>0</v>
      </c>
      <c r="Y66" s="14">
        <f t="shared" si="93"/>
        <v>0</v>
      </c>
      <c r="Z66" s="24">
        <f t="shared" si="94"/>
        <v>0</v>
      </c>
      <c r="AA66" s="39">
        <f t="shared" si="95"/>
        <v>-18</v>
      </c>
      <c r="AB66" s="96">
        <f t="shared" si="96"/>
        <v>0</v>
      </c>
      <c r="AC66" s="3">
        <f t="shared" si="78"/>
        <v>44769</v>
      </c>
      <c r="AD66" s="103">
        <f t="shared" si="83"/>
        <v>683.51669260394101</v>
      </c>
      <c r="AE66" s="102">
        <f t="shared" si="84"/>
        <v>102.52750389059115</v>
      </c>
      <c r="AF66" s="102">
        <f t="shared" si="85"/>
        <v>14.64678627008445</v>
      </c>
      <c r="AG66" s="34">
        <f t="shared" si="86"/>
        <v>-46.137376750766016</v>
      </c>
    </row>
    <row r="67" spans="1:33" x14ac:dyDescent="0.25">
      <c r="A67" s="95">
        <f t="shared" si="30"/>
        <v>44770</v>
      </c>
      <c r="B67" s="67">
        <v>160</v>
      </c>
      <c r="C67" s="67">
        <f t="shared" si="34"/>
        <v>135</v>
      </c>
      <c r="D67" s="11">
        <f>COUNTIF(Sheet1!AG:AG,Sheet2!A67)</f>
        <v>0</v>
      </c>
      <c r="E67" s="12">
        <f>SUMIF(Sheet1!AG:AG,Sheet2!A67,Sheet1!AH:AH)</f>
        <v>0</v>
      </c>
      <c r="F67" s="13">
        <f t="shared" si="87"/>
        <v>0</v>
      </c>
      <c r="G67" s="42">
        <f>SUMIF(Sheet1!$AG:$AG,Sheet2!$A67,Sheet1!$L:$L)-SUM(Sheet2!D67-Sheet2!E67)</f>
        <v>0</v>
      </c>
      <c r="H67" s="15">
        <f t="shared" si="88"/>
        <v>0</v>
      </c>
      <c r="I67" s="21">
        <f>COUNTIFS(Sheet1!$AG:$AG,Sheet2!$A67,Sheet1!$N:$N,"&gt;=" &amp; Sheet2!$B67,Sheet1!$Y:$Y,"&gt;=" &amp; Sheet2!$C67)</f>
        <v>0</v>
      </c>
      <c r="J67" s="22">
        <f>SUMIFS(Sheet1!$AH:$AH,Sheet1!$AG:$AG,Sheet2!$A67,Sheet1!$N:$N,"&gt;=" &amp; Sheet2!$B67,Sheet1!$Y:$Y,"&gt;=" &amp; Sheet2!$C67)</f>
        <v>0</v>
      </c>
      <c r="K67" s="23">
        <f t="shared" si="89"/>
        <v>0</v>
      </c>
      <c r="L67" s="44">
        <f>SUMIFS(Sheet1!$L:$L,Sheet1!$AG:$AG,Sheet2!$A67,Sheet1!$N:$N,"&gt;="&amp;Sheet2!$B67,Sheet1!$Y:$Y,"&gt;="&amp;Sheet2!$C67,Sheet1!$AH:$AH,"&gt;0")-SUM(I67-J67)</f>
        <v>0</v>
      </c>
      <c r="M67" s="25">
        <f t="shared" si="90"/>
        <v>0</v>
      </c>
      <c r="N67" s="31">
        <v>5</v>
      </c>
      <c r="O67" s="32">
        <v>3</v>
      </c>
      <c r="P67" s="33">
        <f t="shared" si="56"/>
        <v>0.6</v>
      </c>
      <c r="Q67" s="46">
        <v>6.35</v>
      </c>
      <c r="R67" s="35">
        <f t="shared" si="57"/>
        <v>1.27</v>
      </c>
      <c r="S67" s="52">
        <f>COUNTIFS(Sheet1!$AG:$AG,Sheet2!$A67,Sheet1!$N:$N,"&gt;=" &amp; Sheet2!$B67,Sheet1!$Y:$Y,"&gt;=" &amp; Sheet2!$C67,Sheet1!$U:$U,"&gt;=" &amp; Sheet2!$R$1,Sheet1!$AF:$AF,"&gt;=" &amp;Sheet2!$V$1,Sheet1!$AF:$AF,"&lt;=" &amp; Sheet2!$W$1)</f>
        <v>0</v>
      </c>
      <c r="T67" s="53">
        <f>SUMIFS(Sheet1!$AH:$AH,Sheet1!$AG:$AG,Sheet2!$A67,Sheet1!$N:$N,"&gt;=" &amp; Sheet2!$B67,Sheet1!$Y:$Y,"&gt;=" &amp; Sheet2!$C67,Sheet1!$U:$U,"&gt;=" &amp; Sheet2!$R$1,Sheet1!$AF:$AF,"&gt;=" &amp;Sheet2!$V$1,Sheet1!$AF:$AF,"&lt;=" &amp; Sheet2!$W$1)</f>
        <v>0</v>
      </c>
      <c r="U67" s="54">
        <f t="shared" si="91"/>
        <v>0</v>
      </c>
      <c r="V67" s="55">
        <f>SUMIFS(Sheet1!$L:$L,Sheet1!$AG:$AG,Sheet2!$A67,Sheet1!$N:$N,"&gt;="&amp;Sheet2!$B67,Sheet1!$Y:$Y,"&gt;="&amp;Sheet2!$C67,Sheet1!$AH:$AH,"&gt;0",Sheet1!$U:$U,"&gt;=" &amp; Sheet2!$R$1,Sheet1!$AF:$AF,"&gt;=" &amp;Sheet2!$V$1,Sheet1!$AF:$AF,"&lt;=" &amp; Sheet2!$W$1)-SUM(S67-T67)</f>
        <v>0</v>
      </c>
      <c r="W67" s="56">
        <f t="shared" si="92"/>
        <v>0</v>
      </c>
      <c r="Y67" s="14">
        <f t="shared" si="93"/>
        <v>0</v>
      </c>
      <c r="Z67" s="24">
        <f t="shared" si="94"/>
        <v>0</v>
      </c>
      <c r="AA67" s="39">
        <f t="shared" si="95"/>
        <v>45.5</v>
      </c>
      <c r="AB67" s="96">
        <f t="shared" si="96"/>
        <v>0</v>
      </c>
      <c r="AC67" s="3">
        <f t="shared" si="78"/>
        <v>44770</v>
      </c>
      <c r="AD67" s="103">
        <f t="shared" si="83"/>
        <v>637.37931585317494</v>
      </c>
      <c r="AE67" s="102">
        <f t="shared" si="84"/>
        <v>95.606897377976239</v>
      </c>
      <c r="AF67" s="102">
        <f t="shared" si="85"/>
        <v>19.121379475595248</v>
      </c>
      <c r="AG67" s="34">
        <f t="shared" si="86"/>
        <v>121.42075967002981</v>
      </c>
    </row>
    <row r="68" spans="1:33" x14ac:dyDescent="0.25">
      <c r="A68" s="95">
        <f t="shared" si="30"/>
        <v>44771</v>
      </c>
      <c r="B68" s="67">
        <v>160</v>
      </c>
      <c r="C68" s="67">
        <f t="shared" si="34"/>
        <v>135</v>
      </c>
      <c r="D68" s="11">
        <f>COUNTIF(Sheet1!AG:AG,Sheet2!A68)</f>
        <v>0</v>
      </c>
      <c r="E68" s="12">
        <f>SUMIF(Sheet1!AG:AG,Sheet2!A68,Sheet1!AH:AH)</f>
        <v>0</v>
      </c>
      <c r="F68" s="13">
        <f t="shared" si="87"/>
        <v>0</v>
      </c>
      <c r="G68" s="42">
        <f>SUMIF(Sheet1!$AG:$AG,Sheet2!$A68,Sheet1!$L:$L)-SUM(Sheet2!D68-Sheet2!E68)</f>
        <v>0</v>
      </c>
      <c r="H68" s="15">
        <f t="shared" si="88"/>
        <v>0</v>
      </c>
      <c r="I68" s="21">
        <f>COUNTIFS(Sheet1!$AG:$AG,Sheet2!$A68,Sheet1!$N:$N,"&gt;=" &amp; Sheet2!$B68,Sheet1!$Y:$Y,"&gt;=" &amp; Sheet2!$C68)</f>
        <v>0</v>
      </c>
      <c r="J68" s="22">
        <f>SUMIFS(Sheet1!$AH:$AH,Sheet1!$AG:$AG,Sheet2!$A68,Sheet1!$N:$N,"&gt;=" &amp; Sheet2!$B68,Sheet1!$Y:$Y,"&gt;=" &amp; Sheet2!$C68)</f>
        <v>0</v>
      </c>
      <c r="K68" s="23">
        <f t="shared" si="89"/>
        <v>0</v>
      </c>
      <c r="L68" s="44">
        <f>SUMIFS(Sheet1!$L:$L,Sheet1!$AG:$AG,Sheet2!$A68,Sheet1!$N:$N,"&gt;="&amp;Sheet2!$B68,Sheet1!$Y:$Y,"&gt;="&amp;Sheet2!$C68,Sheet1!$AH:$AH,"&gt;0")-SUM(I68-J68)</f>
        <v>0</v>
      </c>
      <c r="M68" s="25">
        <f t="shared" si="90"/>
        <v>0</v>
      </c>
      <c r="N68" s="31">
        <v>5</v>
      </c>
      <c r="O68" s="32">
        <v>5</v>
      </c>
      <c r="P68" s="33">
        <f t="shared" si="56"/>
        <v>1</v>
      </c>
      <c r="Q68" s="46">
        <v>15.65</v>
      </c>
      <c r="R68" s="35">
        <f t="shared" si="57"/>
        <v>3.13</v>
      </c>
      <c r="S68" s="52">
        <f>COUNTIFS(Sheet1!$AG:$AG,Sheet2!$A68,Sheet1!$N:$N,"&gt;=" &amp; Sheet2!$B68,Sheet1!$Y:$Y,"&gt;=" &amp; Sheet2!$C68,Sheet1!$U:$U,"&gt;=" &amp; Sheet2!$R$1,Sheet1!$AF:$AF,"&gt;=" &amp;Sheet2!$V$1,Sheet1!$AF:$AF,"&lt;=" &amp; Sheet2!$W$1)</f>
        <v>0</v>
      </c>
      <c r="T68" s="53">
        <f>SUMIFS(Sheet1!$AH:$AH,Sheet1!$AG:$AG,Sheet2!$A68,Sheet1!$N:$N,"&gt;=" &amp; Sheet2!$B68,Sheet1!$Y:$Y,"&gt;=" &amp; Sheet2!$C68,Sheet1!$U:$U,"&gt;=" &amp; Sheet2!$R$1,Sheet1!$AF:$AF,"&gt;=" &amp;Sheet2!$V$1,Sheet1!$AF:$AF,"&lt;=" &amp; Sheet2!$W$1)</f>
        <v>0</v>
      </c>
      <c r="U68" s="54">
        <f t="shared" si="91"/>
        <v>0</v>
      </c>
      <c r="V68" s="55">
        <f>SUMIFS(Sheet1!$L:$L,Sheet1!$AG:$AG,Sheet2!$A68,Sheet1!$N:$N,"&gt;="&amp;Sheet2!$B68,Sheet1!$Y:$Y,"&gt;="&amp;Sheet2!$C68,Sheet1!$AH:$AH,"&gt;0",Sheet1!$U:$U,"&gt;=" &amp; Sheet2!$R$1,Sheet1!$AF:$AF,"&gt;=" &amp;Sheet2!$V$1,Sheet1!$AF:$AF,"&lt;=" &amp; Sheet2!$W$1)-SUM(S68-T68)</f>
        <v>0</v>
      </c>
      <c r="W68" s="56">
        <f t="shared" si="92"/>
        <v>0</v>
      </c>
      <c r="Y68" s="14">
        <f t="shared" si="93"/>
        <v>0</v>
      </c>
      <c r="Z68" s="24">
        <f t="shared" si="94"/>
        <v>0</v>
      </c>
      <c r="AA68" s="39">
        <f t="shared" si="95"/>
        <v>202</v>
      </c>
      <c r="AB68" s="96">
        <f t="shared" si="96"/>
        <v>0</v>
      </c>
      <c r="AC68" s="3">
        <f t="shared" si="78"/>
        <v>44771</v>
      </c>
      <c r="AD68" s="103">
        <f t="shared" si="83"/>
        <v>758.80007552320478</v>
      </c>
      <c r="AE68" s="102">
        <f t="shared" si="84"/>
        <v>113.82001132848072</v>
      </c>
      <c r="AF68" s="102">
        <f t="shared" si="85"/>
        <v>22.764002265696142</v>
      </c>
      <c r="AG68" s="34">
        <f t="shared" si="86"/>
        <v>356.25663545814461</v>
      </c>
    </row>
    <row r="69" spans="1:33" ht="15.75" thickBot="1" x14ac:dyDescent="0.3">
      <c r="A69" s="97">
        <f t="shared" si="30"/>
        <v>44772</v>
      </c>
      <c r="B69" s="65">
        <v>160</v>
      </c>
      <c r="C69" s="65">
        <f t="shared" si="34"/>
        <v>135</v>
      </c>
      <c r="D69" s="8"/>
      <c r="E69" s="9"/>
      <c r="F69" s="16"/>
      <c r="G69" s="43"/>
      <c r="H69" s="10"/>
      <c r="I69" s="18"/>
      <c r="J69" s="19"/>
      <c r="K69" s="26"/>
      <c r="L69" s="45"/>
      <c r="M69" s="20"/>
      <c r="N69" s="28">
        <v>5</v>
      </c>
      <c r="O69" s="29">
        <v>2</v>
      </c>
      <c r="P69" s="36">
        <f t="shared" si="56"/>
        <v>0.4</v>
      </c>
      <c r="Q69" s="47">
        <v>1.9</v>
      </c>
      <c r="R69" s="30">
        <f t="shared" si="57"/>
        <v>0.38</v>
      </c>
      <c r="S69" s="49"/>
      <c r="T69" s="50"/>
      <c r="U69" s="57"/>
      <c r="V69" s="58"/>
      <c r="W69" s="51"/>
      <c r="X69" s="7"/>
      <c r="Y69" s="17"/>
      <c r="Z69" s="27"/>
      <c r="AA69" s="98"/>
      <c r="AB69" s="99"/>
      <c r="AC69" s="3">
        <f t="shared" si="78"/>
        <v>44772</v>
      </c>
      <c r="AD69" s="103">
        <f t="shared" si="83"/>
        <v>1115.0567109813494</v>
      </c>
      <c r="AE69" s="102">
        <f t="shared" si="84"/>
        <v>167.25850664720241</v>
      </c>
      <c r="AF69" s="102">
        <f t="shared" si="85"/>
        <v>33.451701329440482</v>
      </c>
      <c r="AG69" s="34">
        <f t="shared" si="86"/>
        <v>63.558232525936916</v>
      </c>
    </row>
    <row r="70" spans="1:33" x14ac:dyDescent="0.25">
      <c r="A70" s="68">
        <f t="shared" si="30"/>
        <v>44773</v>
      </c>
      <c r="B70" s="69">
        <v>160</v>
      </c>
      <c r="C70" s="69">
        <f t="shared" si="34"/>
        <v>135</v>
      </c>
      <c r="D70" s="70">
        <f>COUNTIF(Sheet1!AG:AG,Sheet2!A70)</f>
        <v>0</v>
      </c>
      <c r="E70" s="71">
        <f>SUMIF(Sheet1!AG:AG,Sheet2!A70,Sheet1!AH:AH)</f>
        <v>0</v>
      </c>
      <c r="F70" s="72">
        <f t="shared" ref="F70:F75" si="97">IFERROR(+E70/D70,0)</f>
        <v>0</v>
      </c>
      <c r="G70" s="73">
        <f>SUMIF(Sheet1!$AG:$AG,Sheet2!$A70,Sheet1!$L:$L)-SUM(Sheet2!D70-Sheet2!E70)</f>
        <v>0</v>
      </c>
      <c r="H70" s="74">
        <f t="shared" ref="H70:H75" si="98">IFERROR(+G70/D70,0)</f>
        <v>0</v>
      </c>
      <c r="I70" s="75">
        <f>COUNTIFS(Sheet1!$AG:$AG,Sheet2!$A70,Sheet1!$N:$N,"&gt;=" &amp; Sheet2!$B70,Sheet1!$Y:$Y,"&gt;=" &amp; Sheet2!$C70)</f>
        <v>0</v>
      </c>
      <c r="J70" s="76">
        <f>SUMIFS(Sheet1!$AH:$AH,Sheet1!$AG:$AG,Sheet2!$A70,Sheet1!$N:$N,"&gt;=" &amp; Sheet2!$B70,Sheet1!$Y:$Y,"&gt;=" &amp; Sheet2!$C70)</f>
        <v>0</v>
      </c>
      <c r="K70" s="77">
        <f t="shared" ref="K70:K75" si="99">IFERROR(+J70/I70,0)</f>
        <v>0</v>
      </c>
      <c r="L70" s="78">
        <f>SUMIFS(Sheet1!$L:$L,Sheet1!$AG:$AG,Sheet2!$A70,Sheet1!$N:$N,"&gt;="&amp;Sheet2!$B70,Sheet1!$Y:$Y,"&gt;="&amp;Sheet2!$C70,Sheet1!$AH:$AH,"&gt;0")-SUM(I70-J70)</f>
        <v>0</v>
      </c>
      <c r="M70" s="79">
        <f t="shared" ref="M70:M75" si="100">IFERROR(+L70/I70,0)</f>
        <v>0</v>
      </c>
      <c r="N70" s="80">
        <v>6</v>
      </c>
      <c r="O70" s="81">
        <v>2</v>
      </c>
      <c r="P70" s="82">
        <f t="shared" si="56"/>
        <v>0.33333333333333331</v>
      </c>
      <c r="Q70" s="83">
        <v>3.3</v>
      </c>
      <c r="R70" s="84">
        <f t="shared" si="57"/>
        <v>0.54999999999999993</v>
      </c>
      <c r="S70" s="85">
        <f>COUNTIFS(Sheet1!$AG:$AG,Sheet2!$A70,Sheet1!$N:$N,"&gt;=" &amp; Sheet2!$B70,Sheet1!$Y:$Y,"&gt;=" &amp; Sheet2!$C70,Sheet1!$U:$U,"&gt;=" &amp; Sheet2!$R$1,Sheet1!$AF:$AF,"&gt;=" &amp;Sheet2!$V$1,Sheet1!$AF:$AF,"&lt;=" &amp; Sheet2!$W$1)</f>
        <v>0</v>
      </c>
      <c r="T70" s="86">
        <f>SUMIFS(Sheet1!$AH:$AH,Sheet1!$AG:$AG,Sheet2!$A70,Sheet1!$N:$N,"&gt;=" &amp; Sheet2!$B70,Sheet1!$Y:$Y,"&gt;=" &amp; Sheet2!$C70,Sheet1!$U:$U,"&gt;=" &amp; Sheet2!$R$1,Sheet1!$AF:$AF,"&gt;=" &amp;Sheet2!$V$1,Sheet1!$AF:$AF,"&lt;=" &amp; Sheet2!$W$1)</f>
        <v>0</v>
      </c>
      <c r="U70" s="87">
        <f t="shared" ref="U70:U75" si="101">IFERROR(+T70/S70,0)</f>
        <v>0</v>
      </c>
      <c r="V70" s="88">
        <f>SUMIFS(Sheet1!$L:$L,Sheet1!$AG:$AG,Sheet2!$A70,Sheet1!$N:$N,"&gt;="&amp;Sheet2!$B70,Sheet1!$Y:$Y,"&gt;="&amp;Sheet2!$C70,Sheet1!$AH:$AH,"&gt;0",Sheet1!$U:$U,"&gt;=" &amp; Sheet2!$R$1,Sheet1!$AF:$AF,"&gt;=" &amp;Sheet2!$V$1,Sheet1!$AF:$AF,"&lt;=" &amp; Sheet2!$W$1)-SUM(S70-T70)</f>
        <v>0</v>
      </c>
      <c r="W70" s="89">
        <f t="shared" ref="W70:W75" si="102">IFERROR(+V70/S70,0)</f>
        <v>0</v>
      </c>
      <c r="X70" s="90"/>
      <c r="Y70" s="91">
        <f t="shared" ref="Y70:Y75" si="103">Y69+(G70*$Y$1)</f>
        <v>0</v>
      </c>
      <c r="Z70" s="92">
        <f t="shared" ref="Z70:Z75" si="104">+Z69+(L70*$Z$1)</f>
        <v>0</v>
      </c>
      <c r="AA70" s="93">
        <f t="shared" ref="AA70:AA75" si="105">+AA69+(Q70*$AA$1)</f>
        <v>33</v>
      </c>
      <c r="AB70" s="94">
        <f t="shared" ref="AB70:AB75" si="106">+AB69+(V70*$AA$1)</f>
        <v>0</v>
      </c>
      <c r="AC70" s="3">
        <f t="shared" si="78"/>
        <v>44773</v>
      </c>
      <c r="AD70" s="103">
        <f t="shared" si="83"/>
        <v>1178.6149435072864</v>
      </c>
      <c r="AE70" s="102">
        <f t="shared" si="84"/>
        <v>176.79224152609297</v>
      </c>
      <c r="AF70" s="102">
        <f t="shared" si="85"/>
        <v>29.465373587682162</v>
      </c>
      <c r="AG70" s="34">
        <f t="shared" si="86"/>
        <v>97.23573283935113</v>
      </c>
    </row>
    <row r="71" spans="1:33" x14ac:dyDescent="0.25">
      <c r="A71" s="95">
        <f t="shared" si="30"/>
        <v>44774</v>
      </c>
      <c r="B71" s="67">
        <v>160</v>
      </c>
      <c r="C71" s="67">
        <f t="shared" si="34"/>
        <v>135</v>
      </c>
      <c r="D71" s="11">
        <f>COUNTIF(Sheet1!AG:AG,Sheet2!A71)</f>
        <v>0</v>
      </c>
      <c r="E71" s="12">
        <f>SUMIF(Sheet1!AG:AG,Sheet2!A71,Sheet1!AH:AH)</f>
        <v>0</v>
      </c>
      <c r="F71" s="13">
        <f t="shared" si="97"/>
        <v>0</v>
      </c>
      <c r="G71" s="42">
        <f>SUMIF(Sheet1!$AG:$AG,Sheet2!$A71,Sheet1!$L:$L)-SUM(Sheet2!D71-Sheet2!E71)</f>
        <v>0</v>
      </c>
      <c r="H71" s="15">
        <f t="shared" si="98"/>
        <v>0</v>
      </c>
      <c r="I71" s="21">
        <f>COUNTIFS(Sheet1!$AG:$AG,Sheet2!$A71,Sheet1!$N:$N,"&gt;=" &amp; Sheet2!$B71,Sheet1!$Y:$Y,"&gt;=" &amp; Sheet2!$C71)</f>
        <v>0</v>
      </c>
      <c r="J71" s="22">
        <f>SUMIFS(Sheet1!$AH:$AH,Sheet1!$AG:$AG,Sheet2!$A71,Sheet1!$N:$N,"&gt;=" &amp; Sheet2!$B71,Sheet1!$Y:$Y,"&gt;=" &amp; Sheet2!$C71)</f>
        <v>0</v>
      </c>
      <c r="K71" s="23">
        <f t="shared" si="99"/>
        <v>0</v>
      </c>
      <c r="L71" s="44">
        <f>SUMIFS(Sheet1!$L:$L,Sheet1!$AG:$AG,Sheet2!$A71,Sheet1!$N:$N,"&gt;="&amp;Sheet2!$B71,Sheet1!$Y:$Y,"&gt;="&amp;Sheet2!$C71,Sheet1!$AH:$AH,"&gt;0")-SUM(I71-J71)</f>
        <v>0</v>
      </c>
      <c r="M71" s="25">
        <f t="shared" si="100"/>
        <v>0</v>
      </c>
      <c r="N71" s="31">
        <v>4</v>
      </c>
      <c r="O71" s="32">
        <v>2</v>
      </c>
      <c r="P71" s="33">
        <f t="shared" si="56"/>
        <v>0.5</v>
      </c>
      <c r="Q71" s="46">
        <f>4.5-2</f>
        <v>2.5</v>
      </c>
      <c r="R71" s="35">
        <f t="shared" si="57"/>
        <v>0.625</v>
      </c>
      <c r="S71" s="52">
        <f>COUNTIFS(Sheet1!$AG:$AG,Sheet2!$A71,Sheet1!$N:$N,"&gt;=" &amp; Sheet2!$B71,Sheet1!$Y:$Y,"&gt;=" &amp; Sheet2!$C71,Sheet1!$U:$U,"&gt;=" &amp; Sheet2!$R$1,Sheet1!$AF:$AF,"&gt;=" &amp;Sheet2!$V$1,Sheet1!$AF:$AF,"&lt;=" &amp; Sheet2!$W$1)</f>
        <v>0</v>
      </c>
      <c r="T71" s="53">
        <f>SUMIFS(Sheet1!$AH:$AH,Sheet1!$AG:$AG,Sheet2!$A71,Sheet1!$N:$N,"&gt;=" &amp; Sheet2!$B71,Sheet1!$Y:$Y,"&gt;=" &amp; Sheet2!$C71,Sheet1!$U:$U,"&gt;=" &amp; Sheet2!$R$1,Sheet1!$AF:$AF,"&gt;=" &amp;Sheet2!$V$1,Sheet1!$AF:$AF,"&lt;=" &amp; Sheet2!$W$1)</f>
        <v>0</v>
      </c>
      <c r="U71" s="54">
        <f t="shared" si="101"/>
        <v>0</v>
      </c>
      <c r="V71" s="55">
        <f>SUMIFS(Sheet1!$L:$L,Sheet1!$AG:$AG,Sheet2!$A71,Sheet1!$N:$N,"&gt;="&amp;Sheet2!$B71,Sheet1!$Y:$Y,"&gt;="&amp;Sheet2!$C71,Sheet1!$AH:$AH,"&gt;0",Sheet1!$U:$U,"&gt;=" &amp; Sheet2!$R$1,Sheet1!$AF:$AF,"&gt;=" &amp;Sheet2!$V$1,Sheet1!$AF:$AF,"&lt;=" &amp; Sheet2!$W$1)-SUM(S71-T71)</f>
        <v>0</v>
      </c>
      <c r="W71" s="56">
        <f t="shared" si="102"/>
        <v>0</v>
      </c>
      <c r="Y71" s="14">
        <f t="shared" si="103"/>
        <v>0</v>
      </c>
      <c r="Z71" s="24">
        <f t="shared" si="104"/>
        <v>0</v>
      </c>
      <c r="AA71" s="39">
        <f t="shared" si="105"/>
        <v>58</v>
      </c>
      <c r="AB71" s="96">
        <f t="shared" si="106"/>
        <v>0</v>
      </c>
      <c r="AC71" s="3">
        <f t="shared" si="78"/>
        <v>44774</v>
      </c>
      <c r="AD71" s="103">
        <f t="shared" si="83"/>
        <v>1275.8506763466376</v>
      </c>
      <c r="AE71" s="102">
        <f t="shared" si="84"/>
        <v>191.37760145199562</v>
      </c>
      <c r="AF71" s="102">
        <f t="shared" si="85"/>
        <v>47.844400362998904</v>
      </c>
      <c r="AG71" s="34">
        <f t="shared" si="86"/>
        <v>119.61100090749726</v>
      </c>
    </row>
    <row r="72" spans="1:33" x14ac:dyDescent="0.25">
      <c r="A72" s="95">
        <f t="shared" si="30"/>
        <v>44775</v>
      </c>
      <c r="B72" s="67">
        <v>160</v>
      </c>
      <c r="C72" s="67">
        <f t="shared" si="34"/>
        <v>135</v>
      </c>
      <c r="D72" s="11">
        <f>COUNTIF(Sheet1!AG:AG,Sheet2!A72)</f>
        <v>0</v>
      </c>
      <c r="E72" s="12">
        <f>SUMIF(Sheet1!AG:AG,Sheet2!A72,Sheet1!AH:AH)</f>
        <v>0</v>
      </c>
      <c r="F72" s="13">
        <f t="shared" si="97"/>
        <v>0</v>
      </c>
      <c r="G72" s="42">
        <f>SUMIF(Sheet1!$AG:$AG,Sheet2!$A72,Sheet1!$L:$L)-SUM(Sheet2!D72-Sheet2!E72)</f>
        <v>0</v>
      </c>
      <c r="H72" s="15">
        <f t="shared" si="98"/>
        <v>0</v>
      </c>
      <c r="I72" s="21">
        <f>COUNTIFS(Sheet1!$AG:$AG,Sheet2!$A72,Sheet1!$N:$N,"&gt;=" &amp; Sheet2!$B72,Sheet1!$Y:$Y,"&gt;=" &amp; Sheet2!$C72)</f>
        <v>0</v>
      </c>
      <c r="J72" s="22">
        <f>SUMIFS(Sheet1!$AH:$AH,Sheet1!$AG:$AG,Sheet2!$A72,Sheet1!$N:$N,"&gt;=" &amp; Sheet2!$B72,Sheet1!$Y:$Y,"&gt;=" &amp; Sheet2!$C72)</f>
        <v>0</v>
      </c>
      <c r="K72" s="23">
        <f t="shared" si="99"/>
        <v>0</v>
      </c>
      <c r="L72" s="44">
        <f>SUMIFS(Sheet1!$L:$L,Sheet1!$AG:$AG,Sheet2!$A72,Sheet1!$N:$N,"&gt;="&amp;Sheet2!$B72,Sheet1!$Y:$Y,"&gt;="&amp;Sheet2!$C72,Sheet1!$AH:$AH,"&gt;0")-SUM(I72-J72)</f>
        <v>0</v>
      </c>
      <c r="M72" s="25">
        <f t="shared" si="100"/>
        <v>0</v>
      </c>
      <c r="N72" s="31">
        <v>4</v>
      </c>
      <c r="O72" s="32">
        <v>0</v>
      </c>
      <c r="P72" s="33">
        <f t="shared" si="56"/>
        <v>0</v>
      </c>
      <c r="Q72" s="46">
        <v>-4</v>
      </c>
      <c r="R72" s="35">
        <f t="shared" si="57"/>
        <v>-1</v>
      </c>
      <c r="S72" s="52">
        <f>COUNTIFS(Sheet1!$AG:$AG,Sheet2!$A72,Sheet1!$N:$N,"&gt;=" &amp; Sheet2!$B72,Sheet1!$Y:$Y,"&gt;=" &amp; Sheet2!$C72,Sheet1!$U:$U,"&gt;=" &amp; Sheet2!$R$1,Sheet1!$AF:$AF,"&gt;=" &amp;Sheet2!$V$1,Sheet1!$AF:$AF,"&lt;=" &amp; Sheet2!$W$1)</f>
        <v>0</v>
      </c>
      <c r="T72" s="53">
        <f>SUMIFS(Sheet1!$AH:$AH,Sheet1!$AG:$AG,Sheet2!$A72,Sheet1!$N:$N,"&gt;=" &amp; Sheet2!$B72,Sheet1!$Y:$Y,"&gt;=" &amp; Sheet2!$C72,Sheet1!$U:$U,"&gt;=" &amp; Sheet2!$R$1,Sheet1!$AF:$AF,"&gt;=" &amp;Sheet2!$V$1,Sheet1!$AF:$AF,"&lt;=" &amp; Sheet2!$W$1)</f>
        <v>0</v>
      </c>
      <c r="U72" s="54">
        <f t="shared" si="101"/>
        <v>0</v>
      </c>
      <c r="V72" s="55">
        <f>SUMIFS(Sheet1!$L:$L,Sheet1!$AG:$AG,Sheet2!$A72,Sheet1!$N:$N,"&gt;="&amp;Sheet2!$B72,Sheet1!$Y:$Y,"&gt;="&amp;Sheet2!$C72,Sheet1!$AH:$AH,"&gt;0",Sheet1!$U:$U,"&gt;=" &amp; Sheet2!$R$1,Sheet1!$AF:$AF,"&gt;=" &amp;Sheet2!$V$1,Sheet1!$AF:$AF,"&lt;=" &amp; Sheet2!$W$1)-SUM(S72-T72)</f>
        <v>0</v>
      </c>
      <c r="W72" s="56">
        <f t="shared" si="102"/>
        <v>0</v>
      </c>
      <c r="Y72" s="14">
        <f t="shared" si="103"/>
        <v>0</v>
      </c>
      <c r="Z72" s="24">
        <f t="shared" si="104"/>
        <v>0</v>
      </c>
      <c r="AA72" s="39">
        <f t="shared" si="105"/>
        <v>18</v>
      </c>
      <c r="AB72" s="96">
        <f t="shared" si="106"/>
        <v>0</v>
      </c>
      <c r="AC72" s="3">
        <f t="shared" si="78"/>
        <v>44775</v>
      </c>
      <c r="AD72" s="103">
        <f t="shared" si="83"/>
        <v>1395.4616772541349</v>
      </c>
      <c r="AE72" s="102">
        <f t="shared" si="84"/>
        <v>209.31925158812024</v>
      </c>
      <c r="AF72" s="102">
        <f t="shared" si="85"/>
        <v>52.32981289703006</v>
      </c>
      <c r="AG72" s="34">
        <f t="shared" si="86"/>
        <v>-209.31925158812024</v>
      </c>
    </row>
    <row r="73" spans="1:33" x14ac:dyDescent="0.25">
      <c r="A73" s="95">
        <f t="shared" si="30"/>
        <v>44776</v>
      </c>
      <c r="B73" s="67">
        <v>160</v>
      </c>
      <c r="C73" s="67">
        <f t="shared" si="34"/>
        <v>135</v>
      </c>
      <c r="D73" s="11">
        <f>COUNTIF(Sheet1!AG:AG,Sheet2!A73)</f>
        <v>0</v>
      </c>
      <c r="E73" s="12">
        <f>SUMIF(Sheet1!AG:AG,Sheet2!A73,Sheet1!AH:AH)</f>
        <v>0</v>
      </c>
      <c r="F73" s="13">
        <f t="shared" si="97"/>
        <v>0</v>
      </c>
      <c r="G73" s="42">
        <f>SUMIF(Sheet1!$AG:$AG,Sheet2!$A73,Sheet1!$L:$L)-SUM(Sheet2!D73-Sheet2!E73)</f>
        <v>0</v>
      </c>
      <c r="H73" s="15">
        <f t="shared" si="98"/>
        <v>0</v>
      </c>
      <c r="I73" s="21">
        <f>COUNTIFS(Sheet1!$AG:$AG,Sheet2!$A73,Sheet1!$N:$N,"&gt;=" &amp; Sheet2!$B73,Sheet1!$Y:$Y,"&gt;=" &amp; Sheet2!$C73)</f>
        <v>0</v>
      </c>
      <c r="J73" s="22">
        <f>SUMIFS(Sheet1!$AH:$AH,Sheet1!$AG:$AG,Sheet2!$A73,Sheet1!$N:$N,"&gt;=" &amp; Sheet2!$B73,Sheet1!$Y:$Y,"&gt;=" &amp; Sheet2!$C73)</f>
        <v>0</v>
      </c>
      <c r="K73" s="23">
        <f t="shared" si="99"/>
        <v>0</v>
      </c>
      <c r="L73" s="44">
        <f>SUMIFS(Sheet1!$L:$L,Sheet1!$AG:$AG,Sheet2!$A73,Sheet1!$N:$N,"&gt;="&amp;Sheet2!$B73,Sheet1!$Y:$Y,"&gt;="&amp;Sheet2!$C73,Sheet1!$AH:$AH,"&gt;0")-SUM(I73-J73)</f>
        <v>0</v>
      </c>
      <c r="M73" s="25">
        <f t="shared" si="100"/>
        <v>0</v>
      </c>
      <c r="N73" s="31">
        <v>5</v>
      </c>
      <c r="O73" s="32">
        <v>1</v>
      </c>
      <c r="P73" s="33">
        <f t="shared" si="56"/>
        <v>0.2</v>
      </c>
      <c r="Q73" s="46">
        <f>2.15-4</f>
        <v>-1.85</v>
      </c>
      <c r="R73" s="35">
        <f t="shared" si="57"/>
        <v>-0.37</v>
      </c>
      <c r="S73" s="52">
        <f>COUNTIFS(Sheet1!$AG:$AG,Sheet2!$A73,Sheet1!$N:$N,"&gt;=" &amp; Sheet2!$B73,Sheet1!$Y:$Y,"&gt;=" &amp; Sheet2!$C73,Sheet1!$U:$U,"&gt;=" &amp; Sheet2!$R$1,Sheet1!$AF:$AF,"&gt;=" &amp;Sheet2!$V$1,Sheet1!$AF:$AF,"&lt;=" &amp; Sheet2!$W$1)</f>
        <v>0</v>
      </c>
      <c r="T73" s="53">
        <f>SUMIFS(Sheet1!$AH:$AH,Sheet1!$AG:$AG,Sheet2!$A73,Sheet1!$N:$N,"&gt;=" &amp; Sheet2!$B73,Sheet1!$Y:$Y,"&gt;=" &amp; Sheet2!$C73,Sheet1!$U:$U,"&gt;=" &amp; Sheet2!$R$1,Sheet1!$AF:$AF,"&gt;=" &amp;Sheet2!$V$1,Sheet1!$AF:$AF,"&lt;=" &amp; Sheet2!$W$1)</f>
        <v>0</v>
      </c>
      <c r="U73" s="54">
        <f t="shared" si="101"/>
        <v>0</v>
      </c>
      <c r="V73" s="55">
        <f>SUMIFS(Sheet1!$L:$L,Sheet1!$AG:$AG,Sheet2!$A73,Sheet1!$N:$N,"&gt;="&amp;Sheet2!$B73,Sheet1!$Y:$Y,"&gt;="&amp;Sheet2!$C73,Sheet1!$AH:$AH,"&gt;0",Sheet1!$U:$U,"&gt;=" &amp; Sheet2!$R$1,Sheet1!$AF:$AF,"&gt;=" &amp;Sheet2!$V$1,Sheet1!$AF:$AF,"&lt;=" &amp; Sheet2!$W$1)-SUM(S73-T73)</f>
        <v>0</v>
      </c>
      <c r="W73" s="56">
        <f t="shared" si="102"/>
        <v>0</v>
      </c>
      <c r="Y73" s="14">
        <f t="shared" si="103"/>
        <v>0</v>
      </c>
      <c r="Z73" s="24">
        <f t="shared" si="104"/>
        <v>0</v>
      </c>
      <c r="AA73" s="39">
        <f t="shared" si="105"/>
        <v>-0.5</v>
      </c>
      <c r="AB73" s="96">
        <f t="shared" si="106"/>
        <v>0</v>
      </c>
      <c r="AC73" s="3">
        <f t="shared" si="78"/>
        <v>44776</v>
      </c>
      <c r="AD73" s="103">
        <f t="shared" si="83"/>
        <v>1186.1424256660146</v>
      </c>
      <c r="AE73" s="102">
        <f t="shared" si="84"/>
        <v>177.92136384990218</v>
      </c>
      <c r="AF73" s="102">
        <f t="shared" si="85"/>
        <v>35.584272769980437</v>
      </c>
      <c r="AG73" s="34">
        <f t="shared" si="86"/>
        <v>-65.830904624463813</v>
      </c>
    </row>
    <row r="74" spans="1:33" x14ac:dyDescent="0.25">
      <c r="A74" s="95">
        <f t="shared" si="30"/>
        <v>44777</v>
      </c>
      <c r="B74" s="67">
        <v>160</v>
      </c>
      <c r="C74" s="67">
        <f t="shared" si="34"/>
        <v>135</v>
      </c>
      <c r="D74" s="11">
        <f>COUNTIF(Sheet1!AG:AG,Sheet2!A74)</f>
        <v>0</v>
      </c>
      <c r="E74" s="12">
        <f>SUMIF(Sheet1!AG:AG,Sheet2!A74,Sheet1!AH:AH)</f>
        <v>0</v>
      </c>
      <c r="F74" s="13">
        <f t="shared" si="97"/>
        <v>0</v>
      </c>
      <c r="G74" s="42">
        <f>SUMIF(Sheet1!$AG:$AG,Sheet2!$A74,Sheet1!$L:$L)-SUM(Sheet2!D74-Sheet2!E74)</f>
        <v>0</v>
      </c>
      <c r="H74" s="15">
        <f t="shared" si="98"/>
        <v>0</v>
      </c>
      <c r="I74" s="21">
        <f>COUNTIFS(Sheet1!$AG:$AG,Sheet2!$A74,Sheet1!$N:$N,"&gt;=" &amp; Sheet2!$B74,Sheet1!$Y:$Y,"&gt;=" &amp; Sheet2!$C74)</f>
        <v>0</v>
      </c>
      <c r="J74" s="22">
        <f>SUMIFS(Sheet1!$AH:$AH,Sheet1!$AG:$AG,Sheet2!$A74,Sheet1!$N:$N,"&gt;=" &amp; Sheet2!$B74,Sheet1!$Y:$Y,"&gt;=" &amp; Sheet2!$C74)</f>
        <v>0</v>
      </c>
      <c r="K74" s="23">
        <f t="shared" si="99"/>
        <v>0</v>
      </c>
      <c r="L74" s="44">
        <f>SUMIFS(Sheet1!$L:$L,Sheet1!$AG:$AG,Sheet2!$A74,Sheet1!$N:$N,"&gt;="&amp;Sheet2!$B74,Sheet1!$Y:$Y,"&gt;="&amp;Sheet2!$C74,Sheet1!$AH:$AH,"&gt;0")-SUM(I74-J74)</f>
        <v>0</v>
      </c>
      <c r="M74" s="25">
        <f t="shared" si="100"/>
        <v>0</v>
      </c>
      <c r="N74" s="31">
        <v>4</v>
      </c>
      <c r="O74" s="32">
        <v>1</v>
      </c>
      <c r="P74" s="33">
        <f t="shared" si="56"/>
        <v>0.25</v>
      </c>
      <c r="Q74" s="46">
        <f>2.9-3</f>
        <v>-0.10000000000000009</v>
      </c>
      <c r="R74" s="35">
        <f t="shared" si="57"/>
        <v>-2.5000000000000022E-2</v>
      </c>
      <c r="S74" s="52">
        <f>COUNTIFS(Sheet1!$AG:$AG,Sheet2!$A74,Sheet1!$N:$N,"&gt;=" &amp; Sheet2!$B74,Sheet1!$Y:$Y,"&gt;=" &amp; Sheet2!$C74,Sheet1!$U:$U,"&gt;=" &amp; Sheet2!$R$1,Sheet1!$AF:$AF,"&gt;=" &amp;Sheet2!$V$1,Sheet1!$AF:$AF,"&lt;=" &amp; Sheet2!$W$1)</f>
        <v>0</v>
      </c>
      <c r="T74" s="53">
        <f>SUMIFS(Sheet1!$AH:$AH,Sheet1!$AG:$AG,Sheet2!$A74,Sheet1!$N:$N,"&gt;=" &amp; Sheet2!$B74,Sheet1!$Y:$Y,"&gt;=" &amp; Sheet2!$C74,Sheet1!$U:$U,"&gt;=" &amp; Sheet2!$R$1,Sheet1!$AF:$AF,"&gt;=" &amp;Sheet2!$V$1,Sheet1!$AF:$AF,"&lt;=" &amp; Sheet2!$W$1)</f>
        <v>0</v>
      </c>
      <c r="U74" s="54">
        <f t="shared" si="101"/>
        <v>0</v>
      </c>
      <c r="V74" s="55">
        <f>SUMIFS(Sheet1!$L:$L,Sheet1!$AG:$AG,Sheet2!$A74,Sheet1!$N:$N,"&gt;="&amp;Sheet2!$B74,Sheet1!$Y:$Y,"&gt;="&amp;Sheet2!$C74,Sheet1!$AH:$AH,"&gt;0",Sheet1!$U:$U,"&gt;=" &amp; Sheet2!$R$1,Sheet1!$AF:$AF,"&gt;=" &amp;Sheet2!$V$1,Sheet1!$AF:$AF,"&lt;=" &amp; Sheet2!$W$1)-SUM(S74-T74)</f>
        <v>0</v>
      </c>
      <c r="W74" s="56">
        <f t="shared" si="102"/>
        <v>0</v>
      </c>
      <c r="Y74" s="14">
        <f t="shared" si="103"/>
        <v>0</v>
      </c>
      <c r="Z74" s="24">
        <f t="shared" si="104"/>
        <v>0</v>
      </c>
      <c r="AA74" s="39">
        <f t="shared" si="105"/>
        <v>-1.5000000000000009</v>
      </c>
      <c r="AB74" s="96">
        <f t="shared" si="106"/>
        <v>0</v>
      </c>
      <c r="AC74" s="3">
        <f t="shared" si="78"/>
        <v>44777</v>
      </c>
      <c r="AD74" s="103">
        <f t="shared" si="83"/>
        <v>1120.3115210415508</v>
      </c>
      <c r="AE74" s="102">
        <f t="shared" si="84"/>
        <v>168.0467281562326</v>
      </c>
      <c r="AF74" s="102">
        <f t="shared" si="85"/>
        <v>42.011682039058151</v>
      </c>
      <c r="AG74" s="34">
        <f t="shared" si="86"/>
        <v>-4.2011682039058185</v>
      </c>
    </row>
    <row r="75" spans="1:33" x14ac:dyDescent="0.25">
      <c r="A75" s="95">
        <f t="shared" si="30"/>
        <v>44778</v>
      </c>
      <c r="B75" s="67">
        <v>160</v>
      </c>
      <c r="C75" s="67">
        <f t="shared" si="34"/>
        <v>135</v>
      </c>
      <c r="D75" s="11">
        <f>COUNTIF(Sheet1!AG:AG,Sheet2!A75)</f>
        <v>0</v>
      </c>
      <c r="E75" s="12">
        <f>SUMIF(Sheet1!AG:AG,Sheet2!A75,Sheet1!AH:AH)</f>
        <v>0</v>
      </c>
      <c r="F75" s="13">
        <f t="shared" si="97"/>
        <v>0</v>
      </c>
      <c r="G75" s="42">
        <f>SUMIF(Sheet1!$AG:$AG,Sheet2!$A75,Sheet1!$L:$L)-SUM(Sheet2!D75-Sheet2!E75)</f>
        <v>0</v>
      </c>
      <c r="H75" s="15">
        <f t="shared" si="98"/>
        <v>0</v>
      </c>
      <c r="I75" s="21">
        <f>COUNTIFS(Sheet1!$AG:$AG,Sheet2!$A75,Sheet1!$N:$N,"&gt;=" &amp; Sheet2!$B75,Sheet1!$Y:$Y,"&gt;=" &amp; Sheet2!$C75)</f>
        <v>0</v>
      </c>
      <c r="J75" s="22">
        <f>SUMIFS(Sheet1!$AH:$AH,Sheet1!$AG:$AG,Sheet2!$A75,Sheet1!$N:$N,"&gt;=" &amp; Sheet2!$B75,Sheet1!$Y:$Y,"&gt;=" &amp; Sheet2!$C75)</f>
        <v>0</v>
      </c>
      <c r="K75" s="23">
        <f t="shared" si="99"/>
        <v>0</v>
      </c>
      <c r="L75" s="44">
        <f>SUMIFS(Sheet1!$L:$L,Sheet1!$AG:$AG,Sheet2!$A75,Sheet1!$N:$N,"&gt;="&amp;Sheet2!$B75,Sheet1!$Y:$Y,"&gt;="&amp;Sheet2!$C75,Sheet1!$AH:$AH,"&gt;0")-SUM(I75-J75)</f>
        <v>0</v>
      </c>
      <c r="M75" s="25">
        <f t="shared" si="100"/>
        <v>0</v>
      </c>
      <c r="N75" s="31">
        <v>3</v>
      </c>
      <c r="O75" s="32">
        <v>1</v>
      </c>
      <c r="P75" s="33">
        <f t="shared" si="56"/>
        <v>0.33333333333333331</v>
      </c>
      <c r="Q75" s="46">
        <f>2.2-2</f>
        <v>0.20000000000000018</v>
      </c>
      <c r="R75" s="35">
        <f t="shared" si="57"/>
        <v>6.6666666666666721E-2</v>
      </c>
      <c r="S75" s="52">
        <f>COUNTIFS(Sheet1!$AG:$AG,Sheet2!$A75,Sheet1!$N:$N,"&gt;=" &amp; Sheet2!$B75,Sheet1!$Y:$Y,"&gt;=" &amp; Sheet2!$C75,Sheet1!$U:$U,"&gt;=" &amp; Sheet2!$R$1,Sheet1!$AF:$AF,"&gt;=" &amp;Sheet2!$V$1,Sheet1!$AF:$AF,"&lt;=" &amp; Sheet2!$W$1)</f>
        <v>0</v>
      </c>
      <c r="T75" s="53">
        <f>SUMIFS(Sheet1!$AH:$AH,Sheet1!$AG:$AG,Sheet2!$A75,Sheet1!$N:$N,"&gt;=" &amp; Sheet2!$B75,Sheet1!$Y:$Y,"&gt;=" &amp; Sheet2!$C75,Sheet1!$U:$U,"&gt;=" &amp; Sheet2!$R$1,Sheet1!$AF:$AF,"&gt;=" &amp;Sheet2!$V$1,Sheet1!$AF:$AF,"&lt;=" &amp; Sheet2!$W$1)</f>
        <v>0</v>
      </c>
      <c r="U75" s="54">
        <f t="shared" si="101"/>
        <v>0</v>
      </c>
      <c r="V75" s="55">
        <f>SUMIFS(Sheet1!$L:$L,Sheet1!$AG:$AG,Sheet2!$A75,Sheet1!$N:$N,"&gt;="&amp;Sheet2!$B75,Sheet1!$Y:$Y,"&gt;="&amp;Sheet2!$C75,Sheet1!$AH:$AH,"&gt;0",Sheet1!$U:$U,"&gt;=" &amp; Sheet2!$R$1,Sheet1!$AF:$AF,"&gt;=" &amp;Sheet2!$V$1,Sheet1!$AF:$AF,"&lt;=" &amp; Sheet2!$W$1)-SUM(S75-T75)</f>
        <v>0</v>
      </c>
      <c r="W75" s="56">
        <f t="shared" si="102"/>
        <v>0</v>
      </c>
      <c r="Y75" s="14">
        <f t="shared" si="103"/>
        <v>0</v>
      </c>
      <c r="Z75" s="24">
        <f t="shared" si="104"/>
        <v>0</v>
      </c>
      <c r="AA75" s="39">
        <f t="shared" si="105"/>
        <v>0.50000000000000089</v>
      </c>
      <c r="AB75" s="96">
        <f t="shared" si="106"/>
        <v>0</v>
      </c>
      <c r="AC75" s="3">
        <f t="shared" si="78"/>
        <v>44778</v>
      </c>
      <c r="AD75" s="103">
        <f t="shared" si="83"/>
        <v>1116.110352837645</v>
      </c>
      <c r="AE75" s="102">
        <f t="shared" si="84"/>
        <v>167.41655292564676</v>
      </c>
      <c r="AF75" s="102">
        <f t="shared" si="85"/>
        <v>55.805517641882254</v>
      </c>
      <c r="AG75" s="34">
        <f t="shared" si="86"/>
        <v>11.161103528376461</v>
      </c>
    </row>
    <row r="76" spans="1:33" ht="15.75" thickBot="1" x14ac:dyDescent="0.3">
      <c r="A76" s="97">
        <f t="shared" ref="A76" si="107">+A75+1</f>
        <v>44779</v>
      </c>
      <c r="B76" s="65">
        <v>160</v>
      </c>
      <c r="C76" s="65">
        <f t="shared" si="34"/>
        <v>135</v>
      </c>
      <c r="D76" s="8"/>
      <c r="E76" s="9"/>
      <c r="F76" s="16"/>
      <c r="G76" s="43"/>
      <c r="H76" s="10"/>
      <c r="I76" s="18"/>
      <c r="J76" s="19"/>
      <c r="K76" s="26"/>
      <c r="L76" s="45"/>
      <c r="M76" s="20"/>
      <c r="N76" s="28">
        <v>8</v>
      </c>
      <c r="O76" s="29">
        <v>2</v>
      </c>
      <c r="P76" s="36">
        <f t="shared" si="56"/>
        <v>0.25</v>
      </c>
      <c r="Q76" s="47">
        <v>2.4</v>
      </c>
      <c r="R76" s="30">
        <f t="shared" si="57"/>
        <v>0.3</v>
      </c>
      <c r="S76" s="49"/>
      <c r="T76" s="50"/>
      <c r="U76" s="57"/>
      <c r="V76" s="58"/>
      <c r="W76" s="51"/>
      <c r="X76" s="7"/>
      <c r="Y76" s="17"/>
      <c r="Z76" s="27"/>
      <c r="AA76" s="98"/>
      <c r="AB76" s="99"/>
      <c r="AC76" s="3">
        <f t="shared" si="78"/>
        <v>44779</v>
      </c>
      <c r="AD76" s="103">
        <f t="shared" si="83"/>
        <v>1127.2714563660215</v>
      </c>
      <c r="AE76" s="102">
        <f t="shared" si="84"/>
        <v>169.09071845490323</v>
      </c>
      <c r="AF76" s="102">
        <f t="shared" si="85"/>
        <v>21.136339806862903</v>
      </c>
      <c r="AG76" s="34">
        <f t="shared" si="86"/>
        <v>50.727215536470965</v>
      </c>
    </row>
    <row r="77" spans="1:33" x14ac:dyDescent="0.25">
      <c r="A77" s="68">
        <f t="shared" si="30"/>
        <v>44780</v>
      </c>
      <c r="B77" s="69">
        <v>160</v>
      </c>
      <c r="C77" s="69">
        <f t="shared" si="34"/>
        <v>135</v>
      </c>
      <c r="D77" s="70">
        <f>COUNTIF(Sheet1!AG:AG,Sheet2!A77)</f>
        <v>0</v>
      </c>
      <c r="E77" s="71">
        <f>SUMIF(Sheet1!AG:AG,Sheet2!A77,Sheet1!AH:AH)</f>
        <v>0</v>
      </c>
      <c r="F77" s="72">
        <f t="shared" ref="F77:F82" si="108">IFERROR(+E77/D77,0)</f>
        <v>0</v>
      </c>
      <c r="G77" s="73">
        <f>SUMIF(Sheet1!$AG:$AG,Sheet2!$A77,Sheet1!$L:$L)-SUM(Sheet2!D77-Sheet2!E77)</f>
        <v>0</v>
      </c>
      <c r="H77" s="74">
        <f t="shared" ref="H77:H82" si="109">IFERROR(+G77/D77,0)</f>
        <v>0</v>
      </c>
      <c r="I77" s="75">
        <f>COUNTIFS(Sheet1!$AG:$AG,Sheet2!$A77,Sheet1!$N:$N,"&gt;=" &amp; Sheet2!$B77,Sheet1!$Y:$Y,"&gt;=" &amp; Sheet2!$C77)</f>
        <v>0</v>
      </c>
      <c r="J77" s="76">
        <f>SUMIFS(Sheet1!$AH:$AH,Sheet1!$AG:$AG,Sheet2!$A77,Sheet1!$N:$N,"&gt;=" &amp; Sheet2!$B77,Sheet1!$Y:$Y,"&gt;=" &amp; Sheet2!$C77)</f>
        <v>0</v>
      </c>
      <c r="K77" s="77">
        <f t="shared" ref="K77:K82" si="110">IFERROR(+J77/I77,0)</f>
        <v>0</v>
      </c>
      <c r="L77" s="78">
        <f>SUMIFS(Sheet1!$L:$L,Sheet1!$AG:$AG,Sheet2!$A77,Sheet1!$N:$N,"&gt;="&amp;Sheet2!$B77,Sheet1!$Y:$Y,"&gt;="&amp;Sheet2!$C77,Sheet1!$AH:$AH,"&gt;0")-SUM(I77-J77)</f>
        <v>0</v>
      </c>
      <c r="M77" s="79">
        <f t="shared" ref="M77:M82" si="111">IFERROR(+L77/I77,0)</f>
        <v>0</v>
      </c>
      <c r="N77" s="80">
        <v>5</v>
      </c>
      <c r="O77" s="81">
        <v>0</v>
      </c>
      <c r="P77" s="82">
        <f t="shared" si="56"/>
        <v>0</v>
      </c>
      <c r="Q77" s="83">
        <v>-5</v>
      </c>
      <c r="R77" s="84">
        <f t="shared" si="57"/>
        <v>-1</v>
      </c>
      <c r="S77" s="85">
        <f>COUNTIFS(Sheet1!$AG:$AG,Sheet2!$A77,Sheet1!$N:$N,"&gt;=" &amp; Sheet2!$B77,Sheet1!$Y:$Y,"&gt;=" &amp; Sheet2!$C77,Sheet1!$U:$U,"&gt;=" &amp; Sheet2!$R$1,Sheet1!$AF:$AF,"&gt;=" &amp;Sheet2!$V$1,Sheet1!$AF:$AF,"&lt;=" &amp; Sheet2!$W$1)</f>
        <v>0</v>
      </c>
      <c r="T77" s="86">
        <f>SUMIFS(Sheet1!$AH:$AH,Sheet1!$AG:$AG,Sheet2!$A77,Sheet1!$N:$N,"&gt;=" &amp; Sheet2!$B77,Sheet1!$Y:$Y,"&gt;=" &amp; Sheet2!$C77,Sheet1!$U:$U,"&gt;=" &amp; Sheet2!$R$1,Sheet1!$AF:$AF,"&gt;=" &amp;Sheet2!$V$1,Sheet1!$AF:$AF,"&lt;=" &amp; Sheet2!$W$1)</f>
        <v>0</v>
      </c>
      <c r="U77" s="87">
        <f t="shared" ref="U77:U82" si="112">IFERROR(+T77/S77,0)</f>
        <v>0</v>
      </c>
      <c r="V77" s="88">
        <f>SUMIFS(Sheet1!$L:$L,Sheet1!$AG:$AG,Sheet2!$A77,Sheet1!$N:$N,"&gt;="&amp;Sheet2!$B77,Sheet1!$Y:$Y,"&gt;="&amp;Sheet2!$C77,Sheet1!$AH:$AH,"&gt;0",Sheet1!$U:$U,"&gt;=" &amp; Sheet2!$R$1,Sheet1!$AF:$AF,"&gt;=" &amp;Sheet2!$V$1,Sheet1!$AF:$AF,"&lt;=" &amp; Sheet2!$W$1)-SUM(S77-T77)</f>
        <v>0</v>
      </c>
      <c r="W77" s="89">
        <f t="shared" ref="W77:W82" si="113">IFERROR(+V77/S77,0)</f>
        <v>0</v>
      </c>
      <c r="X77" s="90"/>
      <c r="Y77" s="91">
        <f t="shared" ref="Y77:Y82" si="114">Y76+(G77*$Y$1)</f>
        <v>0</v>
      </c>
      <c r="Z77" s="92">
        <f t="shared" ref="Z77:Z82" si="115">+Z76+(L77*$Z$1)</f>
        <v>0</v>
      </c>
      <c r="AA77" s="93">
        <f t="shared" ref="AA77:AA82" si="116">+AA76+(Q77*$AA$1)</f>
        <v>-50</v>
      </c>
      <c r="AB77" s="94">
        <f t="shared" ref="AB77:AB82" si="117">+AB76+(V77*$AA$1)</f>
        <v>0</v>
      </c>
      <c r="AC77" s="3">
        <f t="shared" si="78"/>
        <v>44780</v>
      </c>
      <c r="AD77" s="103">
        <f t="shared" si="83"/>
        <v>1177.9986719024926</v>
      </c>
      <c r="AE77" s="102">
        <f t="shared" si="84"/>
        <v>176.69980078537387</v>
      </c>
      <c r="AF77" s="102">
        <f t="shared" si="85"/>
        <v>35.339960157074771</v>
      </c>
      <c r="AG77" s="34">
        <f t="shared" si="86"/>
        <v>-176.69980078537384</v>
      </c>
    </row>
    <row r="78" spans="1:33" x14ac:dyDescent="0.25">
      <c r="A78" s="95">
        <f t="shared" ref="A78:A89" si="118">+A77+1</f>
        <v>44781</v>
      </c>
      <c r="B78" s="67">
        <v>160</v>
      </c>
      <c r="C78" s="67">
        <f t="shared" si="34"/>
        <v>135</v>
      </c>
      <c r="D78" s="11">
        <f>COUNTIF(Sheet1!AG:AG,Sheet2!A78)</f>
        <v>0</v>
      </c>
      <c r="E78" s="12">
        <f>SUMIF(Sheet1!AG:AG,Sheet2!A78,Sheet1!AH:AH)</f>
        <v>0</v>
      </c>
      <c r="F78" s="13">
        <f t="shared" si="108"/>
        <v>0</v>
      </c>
      <c r="G78" s="42">
        <f>SUMIF(Sheet1!$AG:$AG,Sheet2!$A78,Sheet1!$L:$L)-SUM(Sheet2!D78-Sheet2!E78)</f>
        <v>0</v>
      </c>
      <c r="H78" s="15">
        <f t="shared" si="109"/>
        <v>0</v>
      </c>
      <c r="I78" s="21">
        <f>COUNTIFS(Sheet1!$AG:$AG,Sheet2!$A78,Sheet1!$N:$N,"&gt;=" &amp; Sheet2!$B78,Sheet1!$Y:$Y,"&gt;=" &amp; Sheet2!$C78)</f>
        <v>0</v>
      </c>
      <c r="J78" s="22">
        <f>SUMIFS(Sheet1!$AH:$AH,Sheet1!$AG:$AG,Sheet2!$A78,Sheet1!$N:$N,"&gt;=" &amp; Sheet2!$B78,Sheet1!$Y:$Y,"&gt;=" &amp; Sheet2!$C78)</f>
        <v>0</v>
      </c>
      <c r="K78" s="23">
        <f t="shared" si="110"/>
        <v>0</v>
      </c>
      <c r="L78" s="44">
        <f>SUMIFS(Sheet1!$L:$L,Sheet1!$AG:$AG,Sheet2!$A78,Sheet1!$N:$N,"&gt;="&amp;Sheet2!$B78,Sheet1!$Y:$Y,"&gt;="&amp;Sheet2!$C78,Sheet1!$AH:$AH,"&gt;0")-SUM(I78-J78)</f>
        <v>0</v>
      </c>
      <c r="M78" s="25">
        <f t="shared" si="111"/>
        <v>0</v>
      </c>
      <c r="N78" s="31">
        <v>3</v>
      </c>
      <c r="O78" s="32">
        <v>3</v>
      </c>
      <c r="P78" s="33">
        <f t="shared" si="56"/>
        <v>1</v>
      </c>
      <c r="Q78" s="46">
        <v>8.9</v>
      </c>
      <c r="R78" s="35">
        <f t="shared" si="57"/>
        <v>2.9666666666666668</v>
      </c>
      <c r="S78" s="52">
        <f>COUNTIFS(Sheet1!$AG:$AG,Sheet2!$A78,Sheet1!$N:$N,"&gt;=" &amp; Sheet2!$B78,Sheet1!$Y:$Y,"&gt;=" &amp; Sheet2!$C78,Sheet1!$U:$U,"&gt;=" &amp; Sheet2!$R$1,Sheet1!$AF:$AF,"&gt;=" &amp;Sheet2!$V$1,Sheet1!$AF:$AF,"&lt;=" &amp; Sheet2!$W$1)</f>
        <v>0</v>
      </c>
      <c r="T78" s="53">
        <f>SUMIFS(Sheet1!$AH:$AH,Sheet1!$AG:$AG,Sheet2!$A78,Sheet1!$N:$N,"&gt;=" &amp; Sheet2!$B78,Sheet1!$Y:$Y,"&gt;=" &amp; Sheet2!$C78,Sheet1!$U:$U,"&gt;=" &amp; Sheet2!$R$1,Sheet1!$AF:$AF,"&gt;=" &amp;Sheet2!$V$1,Sheet1!$AF:$AF,"&lt;=" &amp; Sheet2!$W$1)</f>
        <v>0</v>
      </c>
      <c r="U78" s="54">
        <f t="shared" si="112"/>
        <v>0</v>
      </c>
      <c r="V78" s="55">
        <f>SUMIFS(Sheet1!$L:$L,Sheet1!$AG:$AG,Sheet2!$A78,Sheet1!$N:$N,"&gt;="&amp;Sheet2!$B78,Sheet1!$Y:$Y,"&gt;="&amp;Sheet2!$C78,Sheet1!$AH:$AH,"&gt;0",Sheet1!$U:$U,"&gt;=" &amp; Sheet2!$R$1,Sheet1!$AF:$AF,"&gt;=" &amp;Sheet2!$V$1,Sheet1!$AF:$AF,"&lt;=" &amp; Sheet2!$W$1)-SUM(S78-T78)</f>
        <v>0</v>
      </c>
      <c r="W78" s="56">
        <f t="shared" si="113"/>
        <v>0</v>
      </c>
      <c r="Y78" s="14">
        <f t="shared" si="114"/>
        <v>0</v>
      </c>
      <c r="Z78" s="24">
        <f t="shared" si="115"/>
        <v>0</v>
      </c>
      <c r="AA78" s="39">
        <f t="shared" si="116"/>
        <v>39</v>
      </c>
      <c r="AB78" s="96">
        <f t="shared" si="117"/>
        <v>0</v>
      </c>
      <c r="AC78" s="3">
        <f t="shared" si="78"/>
        <v>44781</v>
      </c>
      <c r="AD78" s="103">
        <f t="shared" si="83"/>
        <v>1001.2988711171188</v>
      </c>
      <c r="AE78" s="102">
        <f t="shared" si="84"/>
        <v>150.1948306675678</v>
      </c>
      <c r="AF78" s="102">
        <f t="shared" si="85"/>
        <v>50.064943555855933</v>
      </c>
      <c r="AG78" s="34">
        <f t="shared" si="86"/>
        <v>445.5779976471178</v>
      </c>
    </row>
    <row r="79" spans="1:33" x14ac:dyDescent="0.25">
      <c r="A79" s="95">
        <f t="shared" si="118"/>
        <v>44782</v>
      </c>
      <c r="B79" s="67">
        <v>160</v>
      </c>
      <c r="C79" s="67">
        <f t="shared" si="34"/>
        <v>135</v>
      </c>
      <c r="D79" s="11">
        <f>COUNTIF(Sheet1!AG:AG,Sheet2!A79)</f>
        <v>0</v>
      </c>
      <c r="E79" s="12">
        <f>SUMIF(Sheet1!AG:AG,Sheet2!A79,Sheet1!AH:AH)</f>
        <v>0</v>
      </c>
      <c r="F79" s="13">
        <f t="shared" si="108"/>
        <v>0</v>
      </c>
      <c r="G79" s="42">
        <f>SUMIF(Sheet1!$AG:$AG,Sheet2!$A79,Sheet1!$L:$L)-SUM(Sheet2!D79-Sheet2!E79)</f>
        <v>0</v>
      </c>
      <c r="H79" s="15">
        <f t="shared" si="109"/>
        <v>0</v>
      </c>
      <c r="I79" s="21">
        <f>COUNTIFS(Sheet1!$AG:$AG,Sheet2!$A79,Sheet1!$N:$N,"&gt;=" &amp; Sheet2!$B79,Sheet1!$Y:$Y,"&gt;=" &amp; Sheet2!$C79)</f>
        <v>0</v>
      </c>
      <c r="J79" s="22">
        <f>SUMIFS(Sheet1!$AH:$AH,Sheet1!$AG:$AG,Sheet2!$A79,Sheet1!$N:$N,"&gt;=" &amp; Sheet2!$B79,Sheet1!$Y:$Y,"&gt;=" &amp; Sheet2!$C79)</f>
        <v>0</v>
      </c>
      <c r="K79" s="23">
        <f t="shared" si="110"/>
        <v>0</v>
      </c>
      <c r="L79" s="44">
        <f>SUMIFS(Sheet1!$L:$L,Sheet1!$AG:$AG,Sheet2!$A79,Sheet1!$N:$N,"&gt;="&amp;Sheet2!$B79,Sheet1!$Y:$Y,"&gt;="&amp;Sheet2!$C79,Sheet1!$AH:$AH,"&gt;0")-SUM(I79-J79)</f>
        <v>0</v>
      </c>
      <c r="M79" s="25">
        <f t="shared" si="111"/>
        <v>0</v>
      </c>
      <c r="N79" s="31">
        <v>6</v>
      </c>
      <c r="O79" s="32">
        <v>1</v>
      </c>
      <c r="P79" s="33">
        <f t="shared" si="56"/>
        <v>0.16666666666666666</v>
      </c>
      <c r="Q79" s="46">
        <f>2.85-5</f>
        <v>-2.15</v>
      </c>
      <c r="R79" s="35">
        <f t="shared" si="57"/>
        <v>-0.35833333333333334</v>
      </c>
      <c r="S79" s="52">
        <f>COUNTIFS(Sheet1!$AG:$AG,Sheet2!$A79,Sheet1!$N:$N,"&gt;=" &amp; Sheet2!$B79,Sheet1!$Y:$Y,"&gt;=" &amp; Sheet2!$C79,Sheet1!$U:$U,"&gt;=" &amp; Sheet2!$R$1,Sheet1!$AF:$AF,"&gt;=" &amp;Sheet2!$V$1,Sheet1!$AF:$AF,"&lt;=" &amp; Sheet2!$W$1)</f>
        <v>0</v>
      </c>
      <c r="T79" s="53">
        <f>SUMIFS(Sheet1!$AH:$AH,Sheet1!$AG:$AG,Sheet2!$A79,Sheet1!$N:$N,"&gt;=" &amp; Sheet2!$B79,Sheet1!$Y:$Y,"&gt;=" &amp; Sheet2!$C79,Sheet1!$U:$U,"&gt;=" &amp; Sheet2!$R$1,Sheet1!$AF:$AF,"&gt;=" &amp;Sheet2!$V$1,Sheet1!$AF:$AF,"&lt;=" &amp; Sheet2!$W$1)</f>
        <v>0</v>
      </c>
      <c r="U79" s="54">
        <f t="shared" si="112"/>
        <v>0</v>
      </c>
      <c r="V79" s="55">
        <f>SUMIFS(Sheet1!$L:$L,Sheet1!$AG:$AG,Sheet2!$A79,Sheet1!$N:$N,"&gt;="&amp;Sheet2!$B79,Sheet1!$Y:$Y,"&gt;="&amp;Sheet2!$C79,Sheet1!$AH:$AH,"&gt;0",Sheet1!$U:$U,"&gt;=" &amp; Sheet2!$R$1,Sheet1!$AF:$AF,"&gt;=" &amp;Sheet2!$V$1,Sheet1!$AF:$AF,"&lt;=" &amp; Sheet2!$W$1)-SUM(S79-T79)</f>
        <v>0</v>
      </c>
      <c r="W79" s="56">
        <f t="shared" si="113"/>
        <v>0</v>
      </c>
      <c r="Y79" s="14">
        <f t="shared" si="114"/>
        <v>0</v>
      </c>
      <c r="Z79" s="24">
        <f t="shared" si="115"/>
        <v>0</v>
      </c>
      <c r="AA79" s="39">
        <f t="shared" si="116"/>
        <v>17.5</v>
      </c>
      <c r="AB79" s="96">
        <f t="shared" si="117"/>
        <v>0</v>
      </c>
      <c r="AC79" s="3">
        <f t="shared" si="78"/>
        <v>44782</v>
      </c>
      <c r="AD79" s="103">
        <f t="shared" si="83"/>
        <v>1446.8768687642366</v>
      </c>
      <c r="AE79" s="102">
        <f t="shared" si="84"/>
        <v>217.03153031463549</v>
      </c>
      <c r="AF79" s="102">
        <f t="shared" si="85"/>
        <v>36.171921719105917</v>
      </c>
      <c r="AG79" s="34">
        <f t="shared" si="86"/>
        <v>-77.769631696077724</v>
      </c>
    </row>
    <row r="80" spans="1:33" x14ac:dyDescent="0.25">
      <c r="A80" s="95">
        <f t="shared" si="118"/>
        <v>44783</v>
      </c>
      <c r="B80" s="67">
        <v>160</v>
      </c>
      <c r="C80" s="67">
        <f t="shared" ref="C80:C89" si="119">C79</f>
        <v>135</v>
      </c>
      <c r="D80" s="11">
        <f>COUNTIF(Sheet1!AG:AG,Sheet2!A80)</f>
        <v>0</v>
      </c>
      <c r="E80" s="12">
        <f>SUMIF(Sheet1!AG:AG,Sheet2!A80,Sheet1!AH:AH)</f>
        <v>0</v>
      </c>
      <c r="F80" s="13">
        <f t="shared" si="108"/>
        <v>0</v>
      </c>
      <c r="G80" s="42">
        <f>SUMIF(Sheet1!$AG:$AG,Sheet2!$A80,Sheet1!$L:$L)-SUM(Sheet2!D80-Sheet2!E80)</f>
        <v>0</v>
      </c>
      <c r="H80" s="15">
        <f t="shared" si="109"/>
        <v>0</v>
      </c>
      <c r="I80" s="21">
        <f>COUNTIFS(Sheet1!$AG:$AG,Sheet2!$A80,Sheet1!$N:$N,"&gt;=" &amp; Sheet2!$B80,Sheet1!$Y:$Y,"&gt;=" &amp; Sheet2!$C80)</f>
        <v>0</v>
      </c>
      <c r="J80" s="22">
        <f>SUMIFS(Sheet1!$AH:$AH,Sheet1!$AG:$AG,Sheet2!$A80,Sheet1!$N:$N,"&gt;=" &amp; Sheet2!$B80,Sheet1!$Y:$Y,"&gt;=" &amp; Sheet2!$C80)</f>
        <v>0</v>
      </c>
      <c r="K80" s="23">
        <f t="shared" si="110"/>
        <v>0</v>
      </c>
      <c r="L80" s="44">
        <f>SUMIFS(Sheet1!$L:$L,Sheet1!$AG:$AG,Sheet2!$A80,Sheet1!$N:$N,"&gt;="&amp;Sheet2!$B80,Sheet1!$Y:$Y,"&gt;="&amp;Sheet2!$C80,Sheet1!$AH:$AH,"&gt;0")-SUM(I80-J80)</f>
        <v>0</v>
      </c>
      <c r="M80" s="25">
        <f t="shared" si="111"/>
        <v>0</v>
      </c>
      <c r="N80" s="31">
        <v>3</v>
      </c>
      <c r="O80" s="32">
        <v>2</v>
      </c>
      <c r="P80" s="33">
        <f t="shared" si="56"/>
        <v>0.66666666666666663</v>
      </c>
      <c r="Q80" s="46">
        <v>4.3499999999999996</v>
      </c>
      <c r="R80" s="35">
        <f t="shared" si="57"/>
        <v>1.45</v>
      </c>
      <c r="S80" s="52">
        <f>COUNTIFS(Sheet1!$AG:$AG,Sheet2!$A80,Sheet1!$N:$N,"&gt;=" &amp; Sheet2!$B80,Sheet1!$Y:$Y,"&gt;=" &amp; Sheet2!$C80,Sheet1!$U:$U,"&gt;=" &amp; Sheet2!$R$1,Sheet1!$AF:$AF,"&gt;=" &amp;Sheet2!$V$1,Sheet1!$AF:$AF,"&lt;=" &amp; Sheet2!$W$1)</f>
        <v>0</v>
      </c>
      <c r="T80" s="53">
        <f>SUMIFS(Sheet1!$AH:$AH,Sheet1!$AG:$AG,Sheet2!$A80,Sheet1!$N:$N,"&gt;=" &amp; Sheet2!$B80,Sheet1!$Y:$Y,"&gt;=" &amp; Sheet2!$C80,Sheet1!$U:$U,"&gt;=" &amp; Sheet2!$R$1,Sheet1!$AF:$AF,"&gt;=" &amp;Sheet2!$V$1,Sheet1!$AF:$AF,"&lt;=" &amp; Sheet2!$W$1)</f>
        <v>0</v>
      </c>
      <c r="U80" s="54">
        <f t="shared" si="112"/>
        <v>0</v>
      </c>
      <c r="V80" s="55">
        <f>SUMIFS(Sheet1!$L:$L,Sheet1!$AG:$AG,Sheet2!$A80,Sheet1!$N:$N,"&gt;="&amp;Sheet2!$B80,Sheet1!$Y:$Y,"&gt;="&amp;Sheet2!$C80,Sheet1!$AH:$AH,"&gt;0",Sheet1!$U:$U,"&gt;=" &amp; Sheet2!$R$1,Sheet1!$AF:$AF,"&gt;=" &amp;Sheet2!$V$1,Sheet1!$AF:$AF,"&lt;=" &amp; Sheet2!$W$1)-SUM(S80-T80)</f>
        <v>0</v>
      </c>
      <c r="W80" s="56">
        <f t="shared" si="113"/>
        <v>0</v>
      </c>
      <c r="Y80" s="14">
        <f t="shared" si="114"/>
        <v>0</v>
      </c>
      <c r="Z80" s="24">
        <f t="shared" si="115"/>
        <v>0</v>
      </c>
      <c r="AA80" s="39">
        <f t="shared" si="116"/>
        <v>61</v>
      </c>
      <c r="AB80" s="96">
        <f t="shared" si="117"/>
        <v>0</v>
      </c>
      <c r="AC80" s="3">
        <f t="shared" si="78"/>
        <v>44783</v>
      </c>
      <c r="AD80" s="103">
        <f t="shared" si="83"/>
        <v>1369.1072370681588</v>
      </c>
      <c r="AE80" s="102">
        <f t="shared" si="84"/>
        <v>205.36608556022381</v>
      </c>
      <c r="AF80" s="102">
        <f t="shared" si="85"/>
        <v>68.455361853407936</v>
      </c>
      <c r="AG80" s="34">
        <f t="shared" si="86"/>
        <v>297.78082406232448</v>
      </c>
    </row>
    <row r="81" spans="1:33" x14ac:dyDescent="0.25">
      <c r="A81" s="95">
        <f t="shared" si="118"/>
        <v>44784</v>
      </c>
      <c r="B81" s="67">
        <v>160</v>
      </c>
      <c r="C81" s="67">
        <f t="shared" si="119"/>
        <v>135</v>
      </c>
      <c r="D81" s="11">
        <f>COUNTIF(Sheet1!AG:AG,Sheet2!A81)</f>
        <v>0</v>
      </c>
      <c r="E81" s="12">
        <f>SUMIF(Sheet1!AG:AG,Sheet2!A81,Sheet1!AH:AH)</f>
        <v>0</v>
      </c>
      <c r="F81" s="13">
        <f t="shared" si="108"/>
        <v>0</v>
      </c>
      <c r="G81" s="42">
        <f>SUMIF(Sheet1!$AG:$AG,Sheet2!$A81,Sheet1!$L:$L)-SUM(Sheet2!D81-Sheet2!E81)</f>
        <v>0</v>
      </c>
      <c r="H81" s="15">
        <f t="shared" si="109"/>
        <v>0</v>
      </c>
      <c r="I81" s="21">
        <f>COUNTIFS(Sheet1!$AG:$AG,Sheet2!$A81,Sheet1!$N:$N,"&gt;=" &amp; Sheet2!$B81,Sheet1!$Y:$Y,"&gt;=" &amp; Sheet2!$C81)</f>
        <v>0</v>
      </c>
      <c r="J81" s="22">
        <f>SUMIFS(Sheet1!$AH:$AH,Sheet1!$AG:$AG,Sheet2!$A81,Sheet1!$N:$N,"&gt;=" &amp; Sheet2!$B81,Sheet1!$Y:$Y,"&gt;=" &amp; Sheet2!$C81)</f>
        <v>0</v>
      </c>
      <c r="K81" s="23">
        <f t="shared" si="110"/>
        <v>0</v>
      </c>
      <c r="L81" s="44">
        <f>SUMIFS(Sheet1!$L:$L,Sheet1!$AG:$AG,Sheet2!$A81,Sheet1!$N:$N,"&gt;="&amp;Sheet2!$B81,Sheet1!$Y:$Y,"&gt;="&amp;Sheet2!$C81,Sheet1!$AH:$AH,"&gt;0")-SUM(I81-J81)</f>
        <v>0</v>
      </c>
      <c r="M81" s="25">
        <f t="shared" si="111"/>
        <v>0</v>
      </c>
      <c r="N81" s="31">
        <v>2</v>
      </c>
      <c r="O81" s="32">
        <v>1</v>
      </c>
      <c r="P81" s="33">
        <f t="shared" si="56"/>
        <v>0.5</v>
      </c>
      <c r="Q81" s="46">
        <v>2</v>
      </c>
      <c r="R81" s="35">
        <f t="shared" si="57"/>
        <v>1</v>
      </c>
      <c r="S81" s="52">
        <f>COUNTIFS(Sheet1!$AG:$AG,Sheet2!$A81,Sheet1!$N:$N,"&gt;=" &amp; Sheet2!$B81,Sheet1!$Y:$Y,"&gt;=" &amp; Sheet2!$C81,Sheet1!$U:$U,"&gt;=" &amp; Sheet2!$R$1,Sheet1!$AF:$AF,"&gt;=" &amp;Sheet2!$V$1,Sheet1!$AF:$AF,"&lt;=" &amp; Sheet2!$W$1)</f>
        <v>0</v>
      </c>
      <c r="T81" s="53">
        <f>SUMIFS(Sheet1!$AH:$AH,Sheet1!$AG:$AG,Sheet2!$A81,Sheet1!$N:$N,"&gt;=" &amp; Sheet2!$B81,Sheet1!$Y:$Y,"&gt;=" &amp; Sheet2!$C81,Sheet1!$U:$U,"&gt;=" &amp; Sheet2!$R$1,Sheet1!$AF:$AF,"&gt;=" &amp;Sheet2!$V$1,Sheet1!$AF:$AF,"&lt;=" &amp; Sheet2!$W$1)</f>
        <v>0</v>
      </c>
      <c r="U81" s="54">
        <f t="shared" si="112"/>
        <v>0</v>
      </c>
      <c r="V81" s="55">
        <f>SUMIFS(Sheet1!$L:$L,Sheet1!$AG:$AG,Sheet2!$A81,Sheet1!$N:$N,"&gt;="&amp;Sheet2!$B81,Sheet1!$Y:$Y,"&gt;="&amp;Sheet2!$C81,Sheet1!$AH:$AH,"&gt;0",Sheet1!$U:$U,"&gt;=" &amp; Sheet2!$R$1,Sheet1!$AF:$AF,"&gt;=" &amp;Sheet2!$V$1,Sheet1!$AF:$AF,"&lt;=" &amp; Sheet2!$W$1)-SUM(S81-T81)</f>
        <v>0</v>
      </c>
      <c r="W81" s="56">
        <f t="shared" si="113"/>
        <v>0</v>
      </c>
      <c r="Y81" s="14">
        <f t="shared" si="114"/>
        <v>0</v>
      </c>
      <c r="Z81" s="24">
        <f t="shared" si="115"/>
        <v>0</v>
      </c>
      <c r="AA81" s="39">
        <f t="shared" si="116"/>
        <v>81</v>
      </c>
      <c r="AB81" s="96">
        <f t="shared" si="117"/>
        <v>0</v>
      </c>
      <c r="AC81" s="3">
        <f t="shared" si="78"/>
        <v>44784</v>
      </c>
      <c r="AD81" s="103">
        <f t="shared" si="83"/>
        <v>1666.8880611304833</v>
      </c>
      <c r="AE81" s="102">
        <f t="shared" si="84"/>
        <v>250.03320916957247</v>
      </c>
      <c r="AF81" s="102">
        <f t="shared" si="85"/>
        <v>125.01660458478624</v>
      </c>
      <c r="AG81" s="34">
        <f t="shared" si="86"/>
        <v>250.03320916957247</v>
      </c>
    </row>
    <row r="82" spans="1:33" x14ac:dyDescent="0.25">
      <c r="A82" s="95">
        <f t="shared" si="118"/>
        <v>44785</v>
      </c>
      <c r="B82" s="67">
        <v>160</v>
      </c>
      <c r="C82" s="67">
        <f t="shared" si="119"/>
        <v>135</v>
      </c>
      <c r="D82" s="11">
        <f>COUNTIF(Sheet1!AG:AG,Sheet2!A82)</f>
        <v>0</v>
      </c>
      <c r="E82" s="12">
        <f>SUMIF(Sheet1!AG:AG,Sheet2!A82,Sheet1!AH:AH)</f>
        <v>0</v>
      </c>
      <c r="F82" s="13">
        <f t="shared" si="108"/>
        <v>0</v>
      </c>
      <c r="G82" s="42">
        <f>SUMIF(Sheet1!$AG:$AG,Sheet2!$A82,Sheet1!$L:$L)-SUM(Sheet2!D82-Sheet2!E82)</f>
        <v>0</v>
      </c>
      <c r="H82" s="15">
        <f t="shared" si="109"/>
        <v>0</v>
      </c>
      <c r="I82" s="21">
        <f>COUNTIFS(Sheet1!$AG:$AG,Sheet2!$A82,Sheet1!$N:$N,"&gt;=" &amp; Sheet2!$B82,Sheet1!$Y:$Y,"&gt;=" &amp; Sheet2!$C82)</f>
        <v>0</v>
      </c>
      <c r="J82" s="22">
        <f>SUMIFS(Sheet1!$AH:$AH,Sheet1!$AG:$AG,Sheet2!$A82,Sheet1!$N:$N,"&gt;=" &amp; Sheet2!$B82,Sheet1!$Y:$Y,"&gt;=" &amp; Sheet2!$C82)</f>
        <v>0</v>
      </c>
      <c r="K82" s="23">
        <f t="shared" si="110"/>
        <v>0</v>
      </c>
      <c r="L82" s="44">
        <f>SUMIFS(Sheet1!$L:$L,Sheet1!$AG:$AG,Sheet2!$A82,Sheet1!$N:$N,"&gt;="&amp;Sheet2!$B82,Sheet1!$Y:$Y,"&gt;="&amp;Sheet2!$C82,Sheet1!$AH:$AH,"&gt;0")-SUM(I82-J82)</f>
        <v>0</v>
      </c>
      <c r="M82" s="25">
        <f t="shared" si="111"/>
        <v>0</v>
      </c>
      <c r="N82" s="31">
        <v>3</v>
      </c>
      <c r="O82" s="32">
        <v>1</v>
      </c>
      <c r="P82" s="33">
        <f t="shared" si="56"/>
        <v>0.33333333333333331</v>
      </c>
      <c r="Q82" s="46">
        <v>0.4</v>
      </c>
      <c r="R82" s="35">
        <f t="shared" si="57"/>
        <v>0.13333333333333333</v>
      </c>
      <c r="S82" s="52">
        <f>COUNTIFS(Sheet1!$AG:$AG,Sheet2!$A82,Sheet1!$N:$N,"&gt;=" &amp; Sheet2!$B82,Sheet1!$Y:$Y,"&gt;=" &amp; Sheet2!$C82,Sheet1!$U:$U,"&gt;=" &amp; Sheet2!$R$1,Sheet1!$AF:$AF,"&gt;=" &amp;Sheet2!$V$1,Sheet1!$AF:$AF,"&lt;=" &amp; Sheet2!$W$1)</f>
        <v>0</v>
      </c>
      <c r="T82" s="53">
        <f>SUMIFS(Sheet1!$AH:$AH,Sheet1!$AG:$AG,Sheet2!$A82,Sheet1!$N:$N,"&gt;=" &amp; Sheet2!$B82,Sheet1!$Y:$Y,"&gt;=" &amp; Sheet2!$C82,Sheet1!$U:$U,"&gt;=" &amp; Sheet2!$R$1,Sheet1!$AF:$AF,"&gt;=" &amp;Sheet2!$V$1,Sheet1!$AF:$AF,"&lt;=" &amp; Sheet2!$W$1)</f>
        <v>0</v>
      </c>
      <c r="U82" s="54">
        <f t="shared" si="112"/>
        <v>0</v>
      </c>
      <c r="V82" s="55">
        <f>SUMIFS(Sheet1!$L:$L,Sheet1!$AG:$AG,Sheet2!$A82,Sheet1!$N:$N,"&gt;="&amp;Sheet2!$B82,Sheet1!$Y:$Y,"&gt;="&amp;Sheet2!$C82,Sheet1!$AH:$AH,"&gt;0",Sheet1!$U:$U,"&gt;=" &amp; Sheet2!$R$1,Sheet1!$AF:$AF,"&gt;=" &amp;Sheet2!$V$1,Sheet1!$AF:$AF,"&lt;=" &amp; Sheet2!$W$1)-SUM(S82-T82)</f>
        <v>0</v>
      </c>
      <c r="W82" s="56">
        <f t="shared" si="113"/>
        <v>0</v>
      </c>
      <c r="Y82" s="14">
        <f t="shared" si="114"/>
        <v>0</v>
      </c>
      <c r="Z82" s="24">
        <f t="shared" si="115"/>
        <v>0</v>
      </c>
      <c r="AA82" s="39">
        <f t="shared" si="116"/>
        <v>85</v>
      </c>
      <c r="AB82" s="96">
        <f t="shared" si="117"/>
        <v>0</v>
      </c>
      <c r="AC82" s="3">
        <f t="shared" si="78"/>
        <v>44785</v>
      </c>
      <c r="AD82" s="103">
        <f t="shared" si="83"/>
        <v>1916.9212703000558</v>
      </c>
      <c r="AE82" s="102">
        <f t="shared" si="84"/>
        <v>287.53819054500838</v>
      </c>
      <c r="AF82" s="102">
        <f t="shared" si="85"/>
        <v>95.846063515002797</v>
      </c>
      <c r="AG82" s="34">
        <f t="shared" si="86"/>
        <v>38.338425406001122</v>
      </c>
    </row>
    <row r="83" spans="1:33" ht="15.75" thickBot="1" x14ac:dyDescent="0.3">
      <c r="A83" s="97">
        <f t="shared" si="118"/>
        <v>44786</v>
      </c>
      <c r="B83" s="65">
        <v>160</v>
      </c>
      <c r="C83" s="65">
        <f t="shared" si="119"/>
        <v>135</v>
      </c>
      <c r="D83" s="8"/>
      <c r="E83" s="9"/>
      <c r="F83" s="16"/>
      <c r="G83" s="43"/>
      <c r="H83" s="10"/>
      <c r="I83" s="18"/>
      <c r="J83" s="19"/>
      <c r="K83" s="26"/>
      <c r="L83" s="45"/>
      <c r="M83" s="20"/>
      <c r="N83" s="28">
        <v>5</v>
      </c>
      <c r="O83" s="29">
        <v>1</v>
      </c>
      <c r="P83" s="36">
        <f t="shared" si="56"/>
        <v>0.2</v>
      </c>
      <c r="Q83" s="47">
        <f>3.6-4</f>
        <v>-0.39999999999999991</v>
      </c>
      <c r="R83" s="30">
        <f t="shared" si="57"/>
        <v>-7.9999999999999988E-2</v>
      </c>
      <c r="S83" s="49"/>
      <c r="T83" s="50"/>
      <c r="U83" s="57"/>
      <c r="V83" s="58"/>
      <c r="W83" s="51"/>
      <c r="X83" s="7"/>
      <c r="Y83" s="17"/>
      <c r="Z83" s="27"/>
      <c r="AA83" s="98"/>
      <c r="AB83" s="99"/>
      <c r="AC83" s="3">
        <f t="shared" si="78"/>
        <v>44786</v>
      </c>
      <c r="AD83" s="103">
        <f t="shared" si="83"/>
        <v>1955.2596957060568</v>
      </c>
      <c r="AE83" s="102">
        <f t="shared" si="84"/>
        <v>293.28895435590852</v>
      </c>
      <c r="AF83" s="102">
        <f t="shared" si="85"/>
        <v>58.657790871181703</v>
      </c>
      <c r="AG83" s="34">
        <f t="shared" si="86"/>
        <v>-23.463116348472678</v>
      </c>
    </row>
    <row r="84" spans="1:33" x14ac:dyDescent="0.25">
      <c r="A84" s="68">
        <f t="shared" si="118"/>
        <v>44787</v>
      </c>
      <c r="B84" s="69">
        <v>160</v>
      </c>
      <c r="C84" s="69">
        <f t="shared" si="119"/>
        <v>135</v>
      </c>
      <c r="D84" s="70">
        <f>COUNTIF(Sheet1!AG:AG,Sheet2!A84)</f>
        <v>0</v>
      </c>
      <c r="E84" s="71">
        <f>SUMIF(Sheet1!AG:AG,Sheet2!A84,Sheet1!AH:AH)</f>
        <v>0</v>
      </c>
      <c r="F84" s="72">
        <f t="shared" ref="F84:F89" si="120">IFERROR(+E84/D84,0)</f>
        <v>0</v>
      </c>
      <c r="G84" s="73">
        <f>SUMIF(Sheet1!$AG:$AG,Sheet2!$A84,Sheet1!$L:$L)-SUM(Sheet2!D84-Sheet2!E84)</f>
        <v>0</v>
      </c>
      <c r="H84" s="74">
        <f t="shared" ref="H84:H89" si="121">IFERROR(+G84/D84,0)</f>
        <v>0</v>
      </c>
      <c r="I84" s="75">
        <f>COUNTIFS(Sheet1!$AG:$AG,Sheet2!$A84,Sheet1!$N:$N,"&gt;=" &amp; Sheet2!$B84,Sheet1!$Y:$Y,"&gt;=" &amp; Sheet2!$C84)</f>
        <v>0</v>
      </c>
      <c r="J84" s="76">
        <f>SUMIFS(Sheet1!$AH:$AH,Sheet1!$AG:$AG,Sheet2!$A84,Sheet1!$N:$N,"&gt;=" &amp; Sheet2!$B84,Sheet1!$Y:$Y,"&gt;=" &amp; Sheet2!$C84)</f>
        <v>0</v>
      </c>
      <c r="K84" s="77">
        <f t="shared" ref="K84:K89" si="122">IFERROR(+J84/I84,0)</f>
        <v>0</v>
      </c>
      <c r="L84" s="78">
        <f>SUMIFS(Sheet1!$L:$L,Sheet1!$AG:$AG,Sheet2!$A84,Sheet1!$N:$N,"&gt;="&amp;Sheet2!$B84,Sheet1!$Y:$Y,"&gt;="&amp;Sheet2!$C84,Sheet1!$AH:$AH,"&gt;0")-SUM(I84-J84)</f>
        <v>0</v>
      </c>
      <c r="M84" s="79">
        <f t="shared" ref="M84:M89" si="123">IFERROR(+L84/I84,0)</f>
        <v>0</v>
      </c>
      <c r="N84" s="80">
        <v>5</v>
      </c>
      <c r="O84" s="81">
        <v>2</v>
      </c>
      <c r="P84" s="82">
        <f t="shared" ref="P84:P97" si="124">IFERROR(+O84/N84,0)</f>
        <v>0.4</v>
      </c>
      <c r="Q84" s="83">
        <f>2.65+2.6-3</f>
        <v>2.25</v>
      </c>
      <c r="R84" s="84">
        <f t="shared" ref="R84:R97" si="125">IFERROR(+Q84/N84,0)</f>
        <v>0.45</v>
      </c>
      <c r="S84" s="85">
        <f>COUNTIFS(Sheet1!$AG:$AG,Sheet2!$A84,Sheet1!$N:$N,"&gt;=" &amp; Sheet2!$B84,Sheet1!$Y:$Y,"&gt;=" &amp; Sheet2!$C84,Sheet1!$U:$U,"&gt;=" &amp; Sheet2!$R$1,Sheet1!$AF:$AF,"&gt;=" &amp;Sheet2!$V$1,Sheet1!$AF:$AF,"&lt;=" &amp; Sheet2!$W$1)</f>
        <v>0</v>
      </c>
      <c r="T84" s="86">
        <f>SUMIFS(Sheet1!$AH:$AH,Sheet1!$AG:$AG,Sheet2!$A84,Sheet1!$N:$N,"&gt;=" &amp; Sheet2!$B84,Sheet1!$Y:$Y,"&gt;=" &amp; Sheet2!$C84,Sheet1!$U:$U,"&gt;=" &amp; Sheet2!$R$1,Sheet1!$AF:$AF,"&gt;=" &amp;Sheet2!$V$1,Sheet1!$AF:$AF,"&lt;=" &amp; Sheet2!$W$1)</f>
        <v>0</v>
      </c>
      <c r="U84" s="87">
        <f t="shared" ref="U84:U89" si="126">IFERROR(+T84/S84,0)</f>
        <v>0</v>
      </c>
      <c r="V84" s="88">
        <f>SUMIFS(Sheet1!$L:$L,Sheet1!$AG:$AG,Sheet2!$A84,Sheet1!$N:$N,"&gt;="&amp;Sheet2!$B84,Sheet1!$Y:$Y,"&gt;="&amp;Sheet2!$C84,Sheet1!$AH:$AH,"&gt;0",Sheet1!$U:$U,"&gt;=" &amp; Sheet2!$R$1,Sheet1!$AF:$AF,"&gt;=" &amp;Sheet2!$V$1,Sheet1!$AF:$AF,"&lt;=" &amp; Sheet2!$W$1)-SUM(S84-T84)</f>
        <v>0</v>
      </c>
      <c r="W84" s="89">
        <f t="shared" ref="W84:W89" si="127">IFERROR(+V84/S84,0)</f>
        <v>0</v>
      </c>
      <c r="X84" s="90"/>
      <c r="Y84" s="91">
        <f t="shared" ref="Y84:Y89" si="128">Y83+(G84*$Y$1)</f>
        <v>0</v>
      </c>
      <c r="Z84" s="92">
        <f t="shared" ref="Z84:Z89" si="129">+Z83+(L84*$Z$1)</f>
        <v>0</v>
      </c>
      <c r="AA84" s="93">
        <f t="shared" ref="AA84:AA89" si="130">+AA83+(Q84*$AA$1)</f>
        <v>22.5</v>
      </c>
      <c r="AB84" s="94">
        <f t="shared" ref="AB84:AB89" si="131">+AB83+(V84*$AA$1)</f>
        <v>0</v>
      </c>
      <c r="AC84" s="3">
        <f t="shared" ref="AC84:AC97" si="132">A84</f>
        <v>44787</v>
      </c>
      <c r="AD84" s="103">
        <f t="shared" ref="AD84:AD89" si="133">AD83+AG83</f>
        <v>1931.7965793575843</v>
      </c>
      <c r="AE84" s="102">
        <f t="shared" ref="AE84:AE97" si="134">+AD84*$AJ$1</f>
        <v>289.76948690363764</v>
      </c>
      <c r="AF84" s="102">
        <f t="shared" ref="AF84:AF97" si="135">IFERROR(AE84/N84,0)</f>
        <v>57.953897380727526</v>
      </c>
      <c r="AG84" s="34">
        <f t="shared" ref="AG84:AG97" si="136">Q84*AF84</f>
        <v>130.39626910663694</v>
      </c>
    </row>
    <row r="85" spans="1:33" x14ac:dyDescent="0.25">
      <c r="A85" s="95">
        <f t="shared" si="118"/>
        <v>44788</v>
      </c>
      <c r="B85" s="67">
        <v>160</v>
      </c>
      <c r="C85" s="67">
        <f t="shared" si="119"/>
        <v>135</v>
      </c>
      <c r="D85" s="11">
        <f>COUNTIF(Sheet1!AG:AG,Sheet2!A85)</f>
        <v>0</v>
      </c>
      <c r="E85" s="12">
        <f>SUMIF(Sheet1!AG:AG,Sheet2!A85,Sheet1!AH:AH)</f>
        <v>0</v>
      </c>
      <c r="F85" s="13">
        <f t="shared" si="120"/>
        <v>0</v>
      </c>
      <c r="G85" s="42">
        <f>SUMIF(Sheet1!$AG:$AG,Sheet2!$A85,Sheet1!$L:$L)-SUM(Sheet2!D85-Sheet2!E85)</f>
        <v>0</v>
      </c>
      <c r="H85" s="15">
        <f t="shared" si="121"/>
        <v>0</v>
      </c>
      <c r="I85" s="21">
        <f>COUNTIFS(Sheet1!$AG:$AG,Sheet2!$A85,Sheet1!$N:$N,"&gt;=" &amp; Sheet2!$B85,Sheet1!$Y:$Y,"&gt;=" &amp; Sheet2!$C85)</f>
        <v>0</v>
      </c>
      <c r="J85" s="22">
        <f>SUMIFS(Sheet1!$AH:$AH,Sheet1!$AG:$AG,Sheet2!$A85,Sheet1!$N:$N,"&gt;=" &amp; Sheet2!$B85,Sheet1!$Y:$Y,"&gt;=" &amp; Sheet2!$C85)</f>
        <v>0</v>
      </c>
      <c r="K85" s="23">
        <f t="shared" si="122"/>
        <v>0</v>
      </c>
      <c r="L85" s="44">
        <f>SUMIFS(Sheet1!$L:$L,Sheet1!$AG:$AG,Sheet2!$A85,Sheet1!$N:$N,"&gt;="&amp;Sheet2!$B85,Sheet1!$Y:$Y,"&gt;="&amp;Sheet2!$C85,Sheet1!$AH:$AH,"&gt;0")-SUM(I85-J85)</f>
        <v>0</v>
      </c>
      <c r="M85" s="25">
        <f t="shared" si="123"/>
        <v>0</v>
      </c>
      <c r="N85" s="31">
        <v>5</v>
      </c>
      <c r="O85" s="32">
        <v>0</v>
      </c>
      <c r="P85" s="33">
        <f t="shared" si="124"/>
        <v>0</v>
      </c>
      <c r="Q85" s="46">
        <v>-5</v>
      </c>
      <c r="R85" s="35">
        <f t="shared" si="125"/>
        <v>-1</v>
      </c>
      <c r="S85" s="52">
        <f>COUNTIFS(Sheet1!$AG:$AG,Sheet2!$A85,Sheet1!$N:$N,"&gt;=" &amp; Sheet2!$B85,Sheet1!$Y:$Y,"&gt;=" &amp; Sheet2!$C85,Sheet1!$U:$U,"&gt;=" &amp; Sheet2!$R$1,Sheet1!$AF:$AF,"&gt;=" &amp;Sheet2!$V$1,Sheet1!$AF:$AF,"&lt;=" &amp; Sheet2!$W$1)</f>
        <v>0</v>
      </c>
      <c r="T85" s="53">
        <f>SUMIFS(Sheet1!$AH:$AH,Sheet1!$AG:$AG,Sheet2!$A85,Sheet1!$N:$N,"&gt;=" &amp; Sheet2!$B85,Sheet1!$Y:$Y,"&gt;=" &amp; Sheet2!$C85,Sheet1!$U:$U,"&gt;=" &amp; Sheet2!$R$1,Sheet1!$AF:$AF,"&gt;=" &amp;Sheet2!$V$1,Sheet1!$AF:$AF,"&lt;=" &amp; Sheet2!$W$1)</f>
        <v>0</v>
      </c>
      <c r="U85" s="54">
        <f t="shared" si="126"/>
        <v>0</v>
      </c>
      <c r="V85" s="55">
        <f>SUMIFS(Sheet1!$L:$L,Sheet1!$AG:$AG,Sheet2!$A85,Sheet1!$N:$N,"&gt;="&amp;Sheet2!$B85,Sheet1!$Y:$Y,"&gt;="&amp;Sheet2!$C85,Sheet1!$AH:$AH,"&gt;0",Sheet1!$U:$U,"&gt;=" &amp; Sheet2!$R$1,Sheet1!$AF:$AF,"&gt;=" &amp;Sheet2!$V$1,Sheet1!$AF:$AF,"&lt;=" &amp; Sheet2!$W$1)-SUM(S85-T85)</f>
        <v>0</v>
      </c>
      <c r="W85" s="56">
        <f t="shared" si="127"/>
        <v>0</v>
      </c>
      <c r="Y85" s="14">
        <f t="shared" si="128"/>
        <v>0</v>
      </c>
      <c r="Z85" s="24">
        <f t="shared" si="129"/>
        <v>0</v>
      </c>
      <c r="AA85" s="39">
        <f t="shared" si="130"/>
        <v>-27.5</v>
      </c>
      <c r="AB85" s="96">
        <f t="shared" si="131"/>
        <v>0</v>
      </c>
      <c r="AC85" s="3">
        <f t="shared" si="132"/>
        <v>44788</v>
      </c>
      <c r="AD85" s="103">
        <f t="shared" si="133"/>
        <v>2062.1928484642212</v>
      </c>
      <c r="AE85" s="102">
        <f t="shared" si="134"/>
        <v>309.3289272696332</v>
      </c>
      <c r="AF85" s="102">
        <f t="shared" si="135"/>
        <v>61.865785453926641</v>
      </c>
      <c r="AG85" s="34">
        <f t="shared" si="136"/>
        <v>-309.3289272696332</v>
      </c>
    </row>
    <row r="86" spans="1:33" x14ac:dyDescent="0.25">
      <c r="A86" s="95">
        <f t="shared" si="118"/>
        <v>44789</v>
      </c>
      <c r="B86" s="67">
        <v>160</v>
      </c>
      <c r="C86" s="67">
        <f t="shared" si="119"/>
        <v>135</v>
      </c>
      <c r="D86" s="11">
        <f>COUNTIF(Sheet1!AG:AG,Sheet2!A86)</f>
        <v>0</v>
      </c>
      <c r="E86" s="12">
        <f>SUMIF(Sheet1!AG:AG,Sheet2!A86,Sheet1!AH:AH)</f>
        <v>0</v>
      </c>
      <c r="F86" s="13">
        <f t="shared" si="120"/>
        <v>0</v>
      </c>
      <c r="G86" s="42">
        <f>SUMIF(Sheet1!$AG:$AG,Sheet2!$A86,Sheet1!$L:$L)-SUM(Sheet2!D86-Sheet2!E86)</f>
        <v>0</v>
      </c>
      <c r="H86" s="15">
        <f t="shared" si="121"/>
        <v>0</v>
      </c>
      <c r="I86" s="21">
        <f>COUNTIFS(Sheet1!$AG:$AG,Sheet2!$A86,Sheet1!$N:$N,"&gt;=" &amp; Sheet2!$B86,Sheet1!$Y:$Y,"&gt;=" &amp; Sheet2!$C86)</f>
        <v>0</v>
      </c>
      <c r="J86" s="22">
        <f>SUMIFS(Sheet1!$AH:$AH,Sheet1!$AG:$AG,Sheet2!$A86,Sheet1!$N:$N,"&gt;=" &amp; Sheet2!$B86,Sheet1!$Y:$Y,"&gt;=" &amp; Sheet2!$C86)</f>
        <v>0</v>
      </c>
      <c r="K86" s="23">
        <f t="shared" si="122"/>
        <v>0</v>
      </c>
      <c r="L86" s="44">
        <f>SUMIFS(Sheet1!$L:$L,Sheet1!$AG:$AG,Sheet2!$A86,Sheet1!$N:$N,"&gt;="&amp;Sheet2!$B86,Sheet1!$Y:$Y,"&gt;="&amp;Sheet2!$C86,Sheet1!$AH:$AH,"&gt;0")-SUM(I86-J86)</f>
        <v>0</v>
      </c>
      <c r="M86" s="25">
        <f t="shared" si="123"/>
        <v>0</v>
      </c>
      <c r="N86" s="31">
        <v>6</v>
      </c>
      <c r="O86" s="32">
        <v>1</v>
      </c>
      <c r="P86" s="33">
        <f t="shared" si="124"/>
        <v>0.16666666666666666</v>
      </c>
      <c r="Q86" s="46">
        <v>0.2</v>
      </c>
      <c r="R86" s="35">
        <f t="shared" si="125"/>
        <v>3.3333333333333333E-2</v>
      </c>
      <c r="S86" s="52">
        <f>COUNTIFS(Sheet1!$AG:$AG,Sheet2!$A86,Sheet1!$N:$N,"&gt;=" &amp; Sheet2!$B86,Sheet1!$Y:$Y,"&gt;=" &amp; Sheet2!$C86,Sheet1!$U:$U,"&gt;=" &amp; Sheet2!$R$1,Sheet1!$AF:$AF,"&gt;=" &amp;Sheet2!$V$1,Sheet1!$AF:$AF,"&lt;=" &amp; Sheet2!$W$1)</f>
        <v>0</v>
      </c>
      <c r="T86" s="53">
        <f>SUMIFS(Sheet1!$AH:$AH,Sheet1!$AG:$AG,Sheet2!$A86,Sheet1!$N:$N,"&gt;=" &amp; Sheet2!$B86,Sheet1!$Y:$Y,"&gt;=" &amp; Sheet2!$C86,Sheet1!$U:$U,"&gt;=" &amp; Sheet2!$R$1,Sheet1!$AF:$AF,"&gt;=" &amp;Sheet2!$V$1,Sheet1!$AF:$AF,"&lt;=" &amp; Sheet2!$W$1)</f>
        <v>0</v>
      </c>
      <c r="U86" s="54">
        <f t="shared" si="126"/>
        <v>0</v>
      </c>
      <c r="V86" s="55">
        <f>SUMIFS(Sheet1!$L:$L,Sheet1!$AG:$AG,Sheet2!$A86,Sheet1!$N:$N,"&gt;="&amp;Sheet2!$B86,Sheet1!$Y:$Y,"&gt;="&amp;Sheet2!$C86,Sheet1!$AH:$AH,"&gt;0",Sheet1!$U:$U,"&gt;=" &amp; Sheet2!$R$1,Sheet1!$AF:$AF,"&gt;=" &amp;Sheet2!$V$1,Sheet1!$AF:$AF,"&lt;=" &amp; Sheet2!$W$1)-SUM(S86-T86)</f>
        <v>0</v>
      </c>
      <c r="W86" s="56">
        <f t="shared" si="127"/>
        <v>0</v>
      </c>
      <c r="Y86" s="14">
        <f t="shared" si="128"/>
        <v>0</v>
      </c>
      <c r="Z86" s="24">
        <f t="shared" si="129"/>
        <v>0</v>
      </c>
      <c r="AA86" s="39">
        <f t="shared" si="130"/>
        <v>-25.5</v>
      </c>
      <c r="AB86" s="96">
        <f t="shared" si="131"/>
        <v>0</v>
      </c>
      <c r="AC86" s="3">
        <f t="shared" si="132"/>
        <v>44789</v>
      </c>
      <c r="AD86" s="103">
        <f t="shared" si="133"/>
        <v>1752.8639211945881</v>
      </c>
      <c r="AE86" s="102">
        <f t="shared" si="134"/>
        <v>262.92958817918822</v>
      </c>
      <c r="AF86" s="102">
        <f t="shared" si="135"/>
        <v>43.821598029864703</v>
      </c>
      <c r="AG86" s="34">
        <f t="shared" si="136"/>
        <v>8.7643196059729416</v>
      </c>
    </row>
    <row r="87" spans="1:33" x14ac:dyDescent="0.25">
      <c r="A87" s="95">
        <f t="shared" si="118"/>
        <v>44790</v>
      </c>
      <c r="B87" s="67">
        <v>160</v>
      </c>
      <c r="C87" s="67">
        <f t="shared" si="119"/>
        <v>135</v>
      </c>
      <c r="D87" s="11">
        <f>COUNTIF(Sheet1!AG:AG,Sheet2!A87)</f>
        <v>0</v>
      </c>
      <c r="E87" s="12">
        <f>SUMIF(Sheet1!AG:AG,Sheet2!A87,Sheet1!AH:AH)</f>
        <v>0</v>
      </c>
      <c r="F87" s="13">
        <f t="shared" si="120"/>
        <v>0</v>
      </c>
      <c r="G87" s="42">
        <f>SUMIF(Sheet1!$AG:$AG,Sheet2!$A87,Sheet1!$L:$L)-SUM(Sheet2!D87-Sheet2!E87)</f>
        <v>0</v>
      </c>
      <c r="H87" s="15">
        <f t="shared" si="121"/>
        <v>0</v>
      </c>
      <c r="I87" s="21">
        <f>COUNTIFS(Sheet1!$AG:$AG,Sheet2!$A87,Sheet1!$N:$N,"&gt;=" &amp; Sheet2!$B87,Sheet1!$Y:$Y,"&gt;=" &amp; Sheet2!$C87)</f>
        <v>0</v>
      </c>
      <c r="J87" s="22">
        <f>SUMIFS(Sheet1!$AH:$AH,Sheet1!$AG:$AG,Sheet2!$A87,Sheet1!$N:$N,"&gt;=" &amp; Sheet2!$B87,Sheet1!$Y:$Y,"&gt;=" &amp; Sheet2!$C87)</f>
        <v>0</v>
      </c>
      <c r="K87" s="23">
        <f t="shared" si="122"/>
        <v>0</v>
      </c>
      <c r="L87" s="44">
        <f>SUMIFS(Sheet1!$L:$L,Sheet1!$AG:$AG,Sheet2!$A87,Sheet1!$N:$N,"&gt;="&amp;Sheet2!$B87,Sheet1!$Y:$Y,"&gt;="&amp;Sheet2!$C87,Sheet1!$AH:$AH,"&gt;0")-SUM(I87-J87)</f>
        <v>0</v>
      </c>
      <c r="M87" s="25">
        <f t="shared" si="123"/>
        <v>0</v>
      </c>
      <c r="N87" s="31">
        <v>5</v>
      </c>
      <c r="O87" s="32">
        <v>0</v>
      </c>
      <c r="P87" s="33">
        <f t="shared" si="124"/>
        <v>0</v>
      </c>
      <c r="Q87" s="46">
        <v>-5</v>
      </c>
      <c r="R87" s="35">
        <f t="shared" si="125"/>
        <v>-1</v>
      </c>
      <c r="S87" s="52">
        <f>COUNTIFS(Sheet1!$AG:$AG,Sheet2!$A87,Sheet1!$N:$N,"&gt;=" &amp; Sheet2!$B87,Sheet1!$Y:$Y,"&gt;=" &amp; Sheet2!$C87,Sheet1!$U:$U,"&gt;=" &amp; Sheet2!$R$1,Sheet1!$AF:$AF,"&gt;=" &amp;Sheet2!$V$1,Sheet1!$AF:$AF,"&lt;=" &amp; Sheet2!$W$1)</f>
        <v>0</v>
      </c>
      <c r="T87" s="53">
        <f>SUMIFS(Sheet1!$AH:$AH,Sheet1!$AG:$AG,Sheet2!$A87,Sheet1!$N:$N,"&gt;=" &amp; Sheet2!$B87,Sheet1!$Y:$Y,"&gt;=" &amp; Sheet2!$C87,Sheet1!$U:$U,"&gt;=" &amp; Sheet2!$R$1,Sheet1!$AF:$AF,"&gt;=" &amp;Sheet2!$V$1,Sheet1!$AF:$AF,"&lt;=" &amp; Sheet2!$W$1)</f>
        <v>0</v>
      </c>
      <c r="U87" s="54">
        <f t="shared" si="126"/>
        <v>0</v>
      </c>
      <c r="V87" s="55">
        <f>SUMIFS(Sheet1!$L:$L,Sheet1!$AG:$AG,Sheet2!$A87,Sheet1!$N:$N,"&gt;="&amp;Sheet2!$B87,Sheet1!$Y:$Y,"&gt;="&amp;Sheet2!$C87,Sheet1!$AH:$AH,"&gt;0",Sheet1!$U:$U,"&gt;=" &amp; Sheet2!$R$1,Sheet1!$AF:$AF,"&gt;=" &amp;Sheet2!$V$1,Sheet1!$AF:$AF,"&lt;=" &amp; Sheet2!$W$1)-SUM(S87-T87)</f>
        <v>0</v>
      </c>
      <c r="W87" s="56">
        <f t="shared" si="127"/>
        <v>0</v>
      </c>
      <c r="Y87" s="14">
        <f t="shared" si="128"/>
        <v>0</v>
      </c>
      <c r="Z87" s="24">
        <f t="shared" si="129"/>
        <v>0</v>
      </c>
      <c r="AA87" s="39">
        <f t="shared" si="130"/>
        <v>-75.5</v>
      </c>
      <c r="AB87" s="96">
        <f t="shared" si="131"/>
        <v>0</v>
      </c>
      <c r="AC87" s="3">
        <f t="shared" si="132"/>
        <v>44790</v>
      </c>
      <c r="AD87" s="103">
        <f t="shared" si="133"/>
        <v>1761.6282408005611</v>
      </c>
      <c r="AE87" s="102">
        <f t="shared" si="134"/>
        <v>264.24423612008417</v>
      </c>
      <c r="AF87" s="102">
        <f t="shared" si="135"/>
        <v>52.848847224016836</v>
      </c>
      <c r="AG87" s="34">
        <f t="shared" si="136"/>
        <v>-264.24423612008417</v>
      </c>
    </row>
    <row r="88" spans="1:33" x14ac:dyDescent="0.25">
      <c r="A88" s="95">
        <f t="shared" si="118"/>
        <v>44791</v>
      </c>
      <c r="B88" s="67">
        <v>160</v>
      </c>
      <c r="C88" s="67">
        <f t="shared" si="119"/>
        <v>135</v>
      </c>
      <c r="D88" s="11">
        <f>COUNTIF(Sheet1!AG:AG,Sheet2!A88)</f>
        <v>0</v>
      </c>
      <c r="E88" s="12">
        <f>SUMIF(Sheet1!AG:AG,Sheet2!A88,Sheet1!AH:AH)</f>
        <v>0</v>
      </c>
      <c r="F88" s="13">
        <f t="shared" si="120"/>
        <v>0</v>
      </c>
      <c r="G88" s="42">
        <f>SUMIF(Sheet1!$AG:$AG,Sheet2!$A88,Sheet1!$L:$L)-SUM(Sheet2!D88-Sheet2!E88)</f>
        <v>0</v>
      </c>
      <c r="H88" s="15">
        <f t="shared" si="121"/>
        <v>0</v>
      </c>
      <c r="I88" s="21">
        <f>COUNTIFS(Sheet1!$AG:$AG,Sheet2!$A88,Sheet1!$N:$N,"&gt;=" &amp; Sheet2!$B88,Sheet1!$Y:$Y,"&gt;=" &amp; Sheet2!$C88)</f>
        <v>0</v>
      </c>
      <c r="J88" s="22">
        <f>SUMIFS(Sheet1!$AH:$AH,Sheet1!$AG:$AG,Sheet2!$A88,Sheet1!$N:$N,"&gt;=" &amp; Sheet2!$B88,Sheet1!$Y:$Y,"&gt;=" &amp; Sheet2!$C88)</f>
        <v>0</v>
      </c>
      <c r="K88" s="23">
        <f t="shared" si="122"/>
        <v>0</v>
      </c>
      <c r="L88" s="44">
        <f>SUMIFS(Sheet1!$L:$L,Sheet1!$AG:$AG,Sheet2!$A88,Sheet1!$N:$N,"&gt;="&amp;Sheet2!$B88,Sheet1!$Y:$Y,"&gt;="&amp;Sheet2!$C88,Sheet1!$AH:$AH,"&gt;0")-SUM(I88-J88)</f>
        <v>0</v>
      </c>
      <c r="M88" s="25">
        <f t="shared" si="123"/>
        <v>0</v>
      </c>
      <c r="N88" s="31">
        <v>3</v>
      </c>
      <c r="O88" s="32">
        <v>0</v>
      </c>
      <c r="P88" s="33">
        <f t="shared" si="124"/>
        <v>0</v>
      </c>
      <c r="Q88" s="46">
        <v>-3</v>
      </c>
      <c r="R88" s="35">
        <f t="shared" si="125"/>
        <v>-1</v>
      </c>
      <c r="S88" s="52">
        <f>COUNTIFS(Sheet1!$AG:$AG,Sheet2!$A88,Sheet1!$N:$N,"&gt;=" &amp; Sheet2!$B88,Sheet1!$Y:$Y,"&gt;=" &amp; Sheet2!$C88,Sheet1!$U:$U,"&gt;=" &amp; Sheet2!$R$1,Sheet1!$AF:$AF,"&gt;=" &amp;Sheet2!$V$1,Sheet1!$AF:$AF,"&lt;=" &amp; Sheet2!$W$1)</f>
        <v>0</v>
      </c>
      <c r="T88" s="53">
        <f>SUMIFS(Sheet1!$AH:$AH,Sheet1!$AG:$AG,Sheet2!$A88,Sheet1!$N:$N,"&gt;=" &amp; Sheet2!$B88,Sheet1!$Y:$Y,"&gt;=" &amp; Sheet2!$C88,Sheet1!$U:$U,"&gt;=" &amp; Sheet2!$R$1,Sheet1!$AF:$AF,"&gt;=" &amp;Sheet2!$V$1,Sheet1!$AF:$AF,"&lt;=" &amp; Sheet2!$W$1)</f>
        <v>0</v>
      </c>
      <c r="U88" s="54">
        <f t="shared" si="126"/>
        <v>0</v>
      </c>
      <c r="V88" s="55">
        <f>SUMIFS(Sheet1!$L:$L,Sheet1!$AG:$AG,Sheet2!$A88,Sheet1!$N:$N,"&gt;="&amp;Sheet2!$B88,Sheet1!$Y:$Y,"&gt;="&amp;Sheet2!$C88,Sheet1!$AH:$AH,"&gt;0",Sheet1!$U:$U,"&gt;=" &amp; Sheet2!$R$1,Sheet1!$AF:$AF,"&gt;=" &amp;Sheet2!$V$1,Sheet1!$AF:$AF,"&lt;=" &amp; Sheet2!$W$1)-SUM(S88-T88)</f>
        <v>0</v>
      </c>
      <c r="W88" s="56">
        <f t="shared" si="127"/>
        <v>0</v>
      </c>
      <c r="Y88" s="14">
        <f t="shared" si="128"/>
        <v>0</v>
      </c>
      <c r="Z88" s="24">
        <f t="shared" si="129"/>
        <v>0</v>
      </c>
      <c r="AA88" s="39">
        <f t="shared" si="130"/>
        <v>-105.5</v>
      </c>
      <c r="AB88" s="96">
        <f t="shared" si="131"/>
        <v>0</v>
      </c>
      <c r="AC88" s="3">
        <f t="shared" si="132"/>
        <v>44791</v>
      </c>
      <c r="AD88" s="103">
        <f t="shared" si="133"/>
        <v>1497.3840046804769</v>
      </c>
      <c r="AE88" s="102">
        <f t="shared" si="134"/>
        <v>224.60760070207152</v>
      </c>
      <c r="AF88" s="102">
        <f t="shared" si="135"/>
        <v>74.869200234023836</v>
      </c>
      <c r="AG88" s="34">
        <f t="shared" si="136"/>
        <v>-224.60760070207152</v>
      </c>
    </row>
    <row r="89" spans="1:33" x14ac:dyDescent="0.25">
      <c r="A89" s="95">
        <f t="shared" si="118"/>
        <v>44792</v>
      </c>
      <c r="B89" s="67">
        <v>160</v>
      </c>
      <c r="C89" s="67">
        <f t="shared" si="119"/>
        <v>135</v>
      </c>
      <c r="D89" s="11">
        <f>COUNTIF(Sheet1!AG:AG,Sheet2!A89)</f>
        <v>0</v>
      </c>
      <c r="E89" s="12">
        <f>SUMIF(Sheet1!AG:AG,Sheet2!A89,Sheet1!AH:AH)</f>
        <v>0</v>
      </c>
      <c r="F89" s="13">
        <f t="shared" si="120"/>
        <v>0</v>
      </c>
      <c r="G89" s="42">
        <f>SUMIF(Sheet1!$AG:$AG,Sheet2!$A89,Sheet1!$L:$L)-SUM(Sheet2!D89-Sheet2!E89)</f>
        <v>0</v>
      </c>
      <c r="H89" s="15">
        <f t="shared" si="121"/>
        <v>0</v>
      </c>
      <c r="I89" s="21">
        <f>COUNTIFS(Sheet1!$AG:$AG,Sheet2!$A89,Sheet1!$N:$N,"&gt;=" &amp; Sheet2!$B89,Sheet1!$Y:$Y,"&gt;=" &amp; Sheet2!$C89)</f>
        <v>0</v>
      </c>
      <c r="J89" s="22">
        <f>SUMIFS(Sheet1!$AH:$AH,Sheet1!$AG:$AG,Sheet2!$A89,Sheet1!$N:$N,"&gt;=" &amp; Sheet2!$B89,Sheet1!$Y:$Y,"&gt;=" &amp; Sheet2!$C89)</f>
        <v>0</v>
      </c>
      <c r="K89" s="23">
        <f t="shared" si="122"/>
        <v>0</v>
      </c>
      <c r="L89" s="44">
        <f>SUMIFS(Sheet1!$L:$L,Sheet1!$AG:$AG,Sheet2!$A89,Sheet1!$N:$N,"&gt;="&amp;Sheet2!$B89,Sheet1!$Y:$Y,"&gt;="&amp;Sheet2!$C89,Sheet1!$AH:$AH,"&gt;0")-SUM(I89-J89)</f>
        <v>0</v>
      </c>
      <c r="M89" s="25">
        <f t="shared" si="123"/>
        <v>0</v>
      </c>
      <c r="N89" s="31">
        <v>6</v>
      </c>
      <c r="O89" s="32">
        <v>2</v>
      </c>
      <c r="P89" s="33">
        <f t="shared" si="124"/>
        <v>0.33333333333333331</v>
      </c>
      <c r="Q89" s="46">
        <v>1.7</v>
      </c>
      <c r="R89" s="35">
        <f t="shared" si="125"/>
        <v>0.28333333333333333</v>
      </c>
      <c r="S89" s="52">
        <f>COUNTIFS(Sheet1!$AG:$AG,Sheet2!$A89,Sheet1!$N:$N,"&gt;=" &amp; Sheet2!$B89,Sheet1!$Y:$Y,"&gt;=" &amp; Sheet2!$C89,Sheet1!$U:$U,"&gt;=" &amp; Sheet2!$R$1,Sheet1!$AF:$AF,"&gt;=" &amp;Sheet2!$V$1,Sheet1!$AF:$AF,"&lt;=" &amp; Sheet2!$W$1)</f>
        <v>0</v>
      </c>
      <c r="T89" s="53">
        <f>SUMIFS(Sheet1!$AH:$AH,Sheet1!$AG:$AG,Sheet2!$A89,Sheet1!$N:$N,"&gt;=" &amp; Sheet2!$B89,Sheet1!$Y:$Y,"&gt;=" &amp; Sheet2!$C89,Sheet1!$U:$U,"&gt;=" &amp; Sheet2!$R$1,Sheet1!$AF:$AF,"&gt;=" &amp;Sheet2!$V$1,Sheet1!$AF:$AF,"&lt;=" &amp; Sheet2!$W$1)</f>
        <v>0</v>
      </c>
      <c r="U89" s="54">
        <f t="shared" si="126"/>
        <v>0</v>
      </c>
      <c r="V89" s="55">
        <f>SUMIFS(Sheet1!$L:$L,Sheet1!$AG:$AG,Sheet2!$A89,Sheet1!$N:$N,"&gt;="&amp;Sheet2!$B89,Sheet1!$Y:$Y,"&gt;="&amp;Sheet2!$C89,Sheet1!$AH:$AH,"&gt;0",Sheet1!$U:$U,"&gt;=" &amp; Sheet2!$R$1,Sheet1!$AF:$AF,"&gt;=" &amp;Sheet2!$V$1,Sheet1!$AF:$AF,"&lt;=" &amp; Sheet2!$W$1)-SUM(S89-T89)</f>
        <v>0</v>
      </c>
      <c r="W89" s="56">
        <f t="shared" si="127"/>
        <v>0</v>
      </c>
      <c r="Y89" s="14">
        <f t="shared" si="128"/>
        <v>0</v>
      </c>
      <c r="Z89" s="24">
        <f t="shared" si="129"/>
        <v>0</v>
      </c>
      <c r="AA89" s="39">
        <f t="shared" si="130"/>
        <v>-88.5</v>
      </c>
      <c r="AB89" s="96">
        <f t="shared" si="131"/>
        <v>0</v>
      </c>
      <c r="AC89" s="3">
        <f t="shared" si="132"/>
        <v>44792</v>
      </c>
      <c r="AD89" s="103">
        <f t="shared" si="133"/>
        <v>1272.7764039784054</v>
      </c>
      <c r="AE89" s="102">
        <f t="shared" si="134"/>
        <v>190.9164605967608</v>
      </c>
      <c r="AF89" s="102">
        <f t="shared" si="135"/>
        <v>31.819410099460132</v>
      </c>
      <c r="AG89" s="34">
        <f t="shared" si="136"/>
        <v>54.092997169082224</v>
      </c>
    </row>
    <row r="90" spans="1:33" ht="15.75" thickBot="1" x14ac:dyDescent="0.3">
      <c r="A90" s="97">
        <f>+A89+1</f>
        <v>44793</v>
      </c>
      <c r="B90" s="65">
        <v>160</v>
      </c>
      <c r="C90" s="65">
        <f>C89</f>
        <v>135</v>
      </c>
      <c r="D90" s="8"/>
      <c r="E90" s="9"/>
      <c r="F90" s="16"/>
      <c r="G90" s="43"/>
      <c r="H90" s="10"/>
      <c r="I90" s="18"/>
      <c r="J90" s="19"/>
      <c r="K90" s="26"/>
      <c r="L90" s="45"/>
      <c r="M90" s="20"/>
      <c r="N90" s="28">
        <v>8</v>
      </c>
      <c r="O90" s="29">
        <v>1</v>
      </c>
      <c r="P90" s="36">
        <f t="shared" si="124"/>
        <v>0.125</v>
      </c>
      <c r="Q90" s="47">
        <v>-4</v>
      </c>
      <c r="R90" s="30">
        <f t="shared" si="125"/>
        <v>-0.5</v>
      </c>
      <c r="S90" s="49"/>
      <c r="T90" s="50"/>
      <c r="U90" s="57"/>
      <c r="V90" s="58"/>
      <c r="W90" s="51"/>
      <c r="X90" s="7"/>
      <c r="Y90" s="17"/>
      <c r="Z90" s="27"/>
      <c r="AA90" s="98"/>
      <c r="AB90" s="99"/>
      <c r="AC90" s="3">
        <f t="shared" si="132"/>
        <v>44793</v>
      </c>
      <c r="AD90" s="103">
        <f>AD89+AG89</f>
        <v>1326.8694011474877</v>
      </c>
      <c r="AE90" s="102">
        <f t="shared" si="134"/>
        <v>199.03041017212314</v>
      </c>
      <c r="AF90" s="102">
        <f t="shared" si="135"/>
        <v>24.878801271515393</v>
      </c>
      <c r="AG90" s="34">
        <f t="shared" si="136"/>
        <v>-99.51520508606157</v>
      </c>
    </row>
    <row r="91" spans="1:33" x14ac:dyDescent="0.25">
      <c r="A91" s="68">
        <f t="shared" ref="A91:A111" si="137">+A90+1</f>
        <v>44794</v>
      </c>
      <c r="B91" s="69">
        <v>160</v>
      </c>
      <c r="C91" s="69">
        <f t="shared" ref="C91:C111" si="138">C90</f>
        <v>135</v>
      </c>
      <c r="D91" s="70">
        <f>COUNTIF(Sheet1!AG:AG,Sheet2!A91)</f>
        <v>0</v>
      </c>
      <c r="E91" s="71">
        <f>SUMIF(Sheet1!AG:AG,Sheet2!A91,Sheet1!AH:AH)</f>
        <v>0</v>
      </c>
      <c r="F91" s="72">
        <f t="shared" ref="F91:F96" si="139">IFERROR(+E91/D91,0)</f>
        <v>0</v>
      </c>
      <c r="G91" s="73">
        <f>SUMIF(Sheet1!$AG:$AG,Sheet2!$A91,Sheet1!$L:$L)-SUM(Sheet2!D91-Sheet2!E91)</f>
        <v>0</v>
      </c>
      <c r="H91" s="74">
        <f t="shared" ref="H91:H96" si="140">IFERROR(+G91/D91,0)</f>
        <v>0</v>
      </c>
      <c r="I91" s="75">
        <f>COUNTIFS(Sheet1!$AG:$AG,Sheet2!$A91,Sheet1!$N:$N,"&gt;=" &amp; Sheet2!$B91,Sheet1!$Y:$Y,"&gt;=" &amp; Sheet2!$C91)</f>
        <v>0</v>
      </c>
      <c r="J91" s="76">
        <f>SUMIFS(Sheet1!$AH:$AH,Sheet1!$AG:$AG,Sheet2!$A91,Sheet1!$N:$N,"&gt;=" &amp; Sheet2!$B91,Sheet1!$Y:$Y,"&gt;=" &amp; Sheet2!$C91)</f>
        <v>0</v>
      </c>
      <c r="K91" s="77">
        <f t="shared" ref="K91:K96" si="141">IFERROR(+J91/I91,0)</f>
        <v>0</v>
      </c>
      <c r="L91" s="78">
        <f>SUMIFS(Sheet1!$L:$L,Sheet1!$AG:$AG,Sheet2!$A91,Sheet1!$N:$N,"&gt;="&amp;Sheet2!$B91,Sheet1!$Y:$Y,"&gt;="&amp;Sheet2!$C91,Sheet1!$AH:$AH,"&gt;0")-SUM(I91-J91)</f>
        <v>0</v>
      </c>
      <c r="M91" s="79">
        <f t="shared" ref="M91:M96" si="142">IFERROR(+L91/I91,0)</f>
        <v>0</v>
      </c>
      <c r="N91" s="80">
        <v>4</v>
      </c>
      <c r="O91" s="81">
        <v>0</v>
      </c>
      <c r="P91" s="82">
        <f t="shared" si="124"/>
        <v>0</v>
      </c>
      <c r="Q91" s="83">
        <v>-4</v>
      </c>
      <c r="R91" s="84">
        <f t="shared" si="125"/>
        <v>-1</v>
      </c>
      <c r="S91" s="85">
        <f>COUNTIFS(Sheet1!$AG:$AG,Sheet2!$A91,Sheet1!$N:$N,"&gt;=" &amp; Sheet2!$B91,Sheet1!$Y:$Y,"&gt;=" &amp; Sheet2!$C91,Sheet1!$U:$U,"&gt;=" &amp; Sheet2!$R$1,Sheet1!$AF:$AF,"&gt;=" &amp;Sheet2!$V$1,Sheet1!$AF:$AF,"&lt;=" &amp; Sheet2!$W$1)</f>
        <v>0</v>
      </c>
      <c r="T91" s="86">
        <f>SUMIFS(Sheet1!$AH:$AH,Sheet1!$AG:$AG,Sheet2!$A91,Sheet1!$N:$N,"&gt;=" &amp; Sheet2!$B91,Sheet1!$Y:$Y,"&gt;=" &amp; Sheet2!$C91,Sheet1!$U:$U,"&gt;=" &amp; Sheet2!$R$1,Sheet1!$AF:$AF,"&gt;=" &amp;Sheet2!$V$1,Sheet1!$AF:$AF,"&lt;=" &amp; Sheet2!$W$1)</f>
        <v>0</v>
      </c>
      <c r="U91" s="87">
        <f t="shared" ref="U91:U96" si="143">IFERROR(+T91/S91,0)</f>
        <v>0</v>
      </c>
      <c r="V91" s="88">
        <f>SUMIFS(Sheet1!$L:$L,Sheet1!$AG:$AG,Sheet2!$A91,Sheet1!$N:$N,"&gt;="&amp;Sheet2!$B91,Sheet1!$Y:$Y,"&gt;="&amp;Sheet2!$C91,Sheet1!$AH:$AH,"&gt;0",Sheet1!$U:$U,"&gt;=" &amp; Sheet2!$R$1,Sheet1!$AF:$AF,"&gt;=" &amp;Sheet2!$V$1,Sheet1!$AF:$AF,"&lt;=" &amp; Sheet2!$W$1)-SUM(S91-T91)</f>
        <v>0</v>
      </c>
      <c r="W91" s="89">
        <f t="shared" ref="W91:W96" si="144">IFERROR(+V91/S91,0)</f>
        <v>0</v>
      </c>
      <c r="X91" s="90"/>
      <c r="Y91" s="91">
        <f t="shared" ref="Y91:Y96" si="145">Y90+(G91*$Y$1)</f>
        <v>0</v>
      </c>
      <c r="Z91" s="92">
        <f t="shared" ref="Z91:Z96" si="146">+Z90+(L91*$Z$1)</f>
        <v>0</v>
      </c>
      <c r="AA91" s="93">
        <f t="shared" ref="AA91:AA96" si="147">+AA90+(Q91*$AA$1)</f>
        <v>-40</v>
      </c>
      <c r="AB91" s="94">
        <f t="shared" ref="AB91:AB96" si="148">+AB90+(V91*$AA$1)</f>
        <v>0</v>
      </c>
      <c r="AC91" s="3">
        <f t="shared" si="132"/>
        <v>44794</v>
      </c>
      <c r="AD91" s="103">
        <f t="shared" ref="AD91:AD97" si="149">AD90+AG90</f>
        <v>1227.3541960614261</v>
      </c>
      <c r="AE91" s="102">
        <f t="shared" si="134"/>
        <v>184.10312940921392</v>
      </c>
      <c r="AF91" s="102">
        <f t="shared" si="135"/>
        <v>46.02578235230348</v>
      </c>
      <c r="AG91" s="34">
        <f t="shared" si="136"/>
        <v>-184.10312940921392</v>
      </c>
    </row>
    <row r="92" spans="1:33" x14ac:dyDescent="0.25">
      <c r="A92" s="95">
        <f t="shared" si="137"/>
        <v>44795</v>
      </c>
      <c r="B92" s="67">
        <v>160</v>
      </c>
      <c r="C92" s="67">
        <f t="shared" si="138"/>
        <v>135</v>
      </c>
      <c r="D92" s="11">
        <f>COUNTIF(Sheet1!AG:AG,Sheet2!A92)</f>
        <v>0</v>
      </c>
      <c r="E92" s="12">
        <f>SUMIF(Sheet1!AG:AG,Sheet2!A92,Sheet1!AH:AH)</f>
        <v>0</v>
      </c>
      <c r="F92" s="13">
        <f t="shared" si="139"/>
        <v>0</v>
      </c>
      <c r="G92" s="42">
        <f>SUMIF(Sheet1!$AG:$AG,Sheet2!$A92,Sheet1!$L:$L)-SUM(Sheet2!D92-Sheet2!E92)</f>
        <v>0</v>
      </c>
      <c r="H92" s="15">
        <f t="shared" si="140"/>
        <v>0</v>
      </c>
      <c r="I92" s="21">
        <f>COUNTIFS(Sheet1!$AG:$AG,Sheet2!$A92,Sheet1!$N:$N,"&gt;=" &amp; Sheet2!$B92,Sheet1!$Y:$Y,"&gt;=" &amp; Sheet2!$C92)</f>
        <v>0</v>
      </c>
      <c r="J92" s="22">
        <f>SUMIFS(Sheet1!$AH:$AH,Sheet1!$AG:$AG,Sheet2!$A92,Sheet1!$N:$N,"&gt;=" &amp; Sheet2!$B92,Sheet1!$Y:$Y,"&gt;=" &amp; Sheet2!$C92)</f>
        <v>0</v>
      </c>
      <c r="K92" s="23">
        <f t="shared" si="141"/>
        <v>0</v>
      </c>
      <c r="L92" s="44">
        <f>SUMIFS(Sheet1!$L:$L,Sheet1!$AG:$AG,Sheet2!$A92,Sheet1!$N:$N,"&gt;="&amp;Sheet2!$B92,Sheet1!$Y:$Y,"&gt;="&amp;Sheet2!$C92,Sheet1!$AH:$AH,"&gt;0")-SUM(I92-J92)</f>
        <v>0</v>
      </c>
      <c r="M92" s="25">
        <f t="shared" si="142"/>
        <v>0</v>
      </c>
      <c r="N92" s="31">
        <v>4</v>
      </c>
      <c r="O92" s="32">
        <v>2</v>
      </c>
      <c r="P92" s="33">
        <f t="shared" si="124"/>
        <v>0.5</v>
      </c>
      <c r="Q92" s="46">
        <f>2.4+8.3-2</f>
        <v>8.7000000000000011</v>
      </c>
      <c r="R92" s="35">
        <f t="shared" si="125"/>
        <v>2.1750000000000003</v>
      </c>
      <c r="S92" s="52">
        <f>COUNTIFS(Sheet1!$AG:$AG,Sheet2!$A92,Sheet1!$N:$N,"&gt;=" &amp; Sheet2!$B92,Sheet1!$Y:$Y,"&gt;=" &amp; Sheet2!$C92,Sheet1!$U:$U,"&gt;=" &amp; Sheet2!$R$1,Sheet1!$AF:$AF,"&gt;=" &amp;Sheet2!$V$1,Sheet1!$AF:$AF,"&lt;=" &amp; Sheet2!$W$1)</f>
        <v>0</v>
      </c>
      <c r="T92" s="53">
        <f>SUMIFS(Sheet1!$AH:$AH,Sheet1!$AG:$AG,Sheet2!$A92,Sheet1!$N:$N,"&gt;=" &amp; Sheet2!$B92,Sheet1!$Y:$Y,"&gt;=" &amp; Sheet2!$C92,Sheet1!$U:$U,"&gt;=" &amp; Sheet2!$R$1,Sheet1!$AF:$AF,"&gt;=" &amp;Sheet2!$V$1,Sheet1!$AF:$AF,"&lt;=" &amp; Sheet2!$W$1)</f>
        <v>0</v>
      </c>
      <c r="U92" s="54">
        <f t="shared" si="143"/>
        <v>0</v>
      </c>
      <c r="V92" s="55">
        <f>SUMIFS(Sheet1!$L:$L,Sheet1!$AG:$AG,Sheet2!$A92,Sheet1!$N:$N,"&gt;="&amp;Sheet2!$B92,Sheet1!$Y:$Y,"&gt;="&amp;Sheet2!$C92,Sheet1!$AH:$AH,"&gt;0",Sheet1!$U:$U,"&gt;=" &amp; Sheet2!$R$1,Sheet1!$AF:$AF,"&gt;=" &amp;Sheet2!$V$1,Sheet1!$AF:$AF,"&lt;=" &amp; Sheet2!$W$1)-SUM(S92-T92)</f>
        <v>0</v>
      </c>
      <c r="W92" s="56">
        <f t="shared" si="144"/>
        <v>0</v>
      </c>
      <c r="Y92" s="14">
        <f t="shared" si="145"/>
        <v>0</v>
      </c>
      <c r="Z92" s="24">
        <f t="shared" si="146"/>
        <v>0</v>
      </c>
      <c r="AA92" s="39">
        <f t="shared" si="147"/>
        <v>47.000000000000014</v>
      </c>
      <c r="AB92" s="96">
        <f t="shared" si="148"/>
        <v>0</v>
      </c>
      <c r="AC92" s="3">
        <f t="shared" si="132"/>
        <v>44795</v>
      </c>
      <c r="AD92" s="103">
        <f t="shared" si="149"/>
        <v>1043.2510666522121</v>
      </c>
      <c r="AE92" s="102">
        <f t="shared" si="134"/>
        <v>156.4876599978318</v>
      </c>
      <c r="AF92" s="102">
        <f t="shared" si="135"/>
        <v>39.12191499945795</v>
      </c>
      <c r="AG92" s="34">
        <f t="shared" si="136"/>
        <v>340.36066049528421</v>
      </c>
    </row>
    <row r="93" spans="1:33" x14ac:dyDescent="0.25">
      <c r="A93" s="95">
        <f t="shared" si="137"/>
        <v>44796</v>
      </c>
      <c r="B93" s="67">
        <v>160</v>
      </c>
      <c r="C93" s="67">
        <f t="shared" si="138"/>
        <v>135</v>
      </c>
      <c r="D93" s="11">
        <f>COUNTIF(Sheet1!AG:AG,Sheet2!A93)</f>
        <v>0</v>
      </c>
      <c r="E93" s="12">
        <f>SUMIF(Sheet1!AG:AG,Sheet2!A93,Sheet1!AH:AH)</f>
        <v>0</v>
      </c>
      <c r="F93" s="13">
        <f t="shared" si="139"/>
        <v>0</v>
      </c>
      <c r="G93" s="42">
        <f>SUMIF(Sheet1!$AG:$AG,Sheet2!$A93,Sheet1!$L:$L)-SUM(Sheet2!D93-Sheet2!E93)</f>
        <v>0</v>
      </c>
      <c r="H93" s="15">
        <f t="shared" si="140"/>
        <v>0</v>
      </c>
      <c r="I93" s="21">
        <f>COUNTIFS(Sheet1!$AG:$AG,Sheet2!$A93,Sheet1!$N:$N,"&gt;=" &amp; Sheet2!$B93,Sheet1!$Y:$Y,"&gt;=" &amp; Sheet2!$C93)</f>
        <v>0</v>
      </c>
      <c r="J93" s="22">
        <f>SUMIFS(Sheet1!$AH:$AH,Sheet1!$AG:$AG,Sheet2!$A93,Sheet1!$N:$N,"&gt;=" &amp; Sheet2!$B93,Sheet1!$Y:$Y,"&gt;=" &amp; Sheet2!$C93)</f>
        <v>0</v>
      </c>
      <c r="K93" s="23">
        <f t="shared" si="141"/>
        <v>0</v>
      </c>
      <c r="L93" s="44">
        <f>SUMIFS(Sheet1!$L:$L,Sheet1!$AG:$AG,Sheet2!$A93,Sheet1!$N:$N,"&gt;="&amp;Sheet2!$B93,Sheet1!$Y:$Y,"&gt;="&amp;Sheet2!$C93,Sheet1!$AH:$AH,"&gt;0")-SUM(I93-J93)</f>
        <v>0</v>
      </c>
      <c r="M93" s="25">
        <f t="shared" si="142"/>
        <v>0</v>
      </c>
      <c r="N93" s="31">
        <v>5</v>
      </c>
      <c r="O93" s="32">
        <v>2</v>
      </c>
      <c r="P93" s="33">
        <f t="shared" si="124"/>
        <v>0.4</v>
      </c>
      <c r="Q93" s="46">
        <v>1.9</v>
      </c>
      <c r="R93" s="35">
        <f t="shared" si="125"/>
        <v>0.38</v>
      </c>
      <c r="S93" s="52">
        <f>COUNTIFS(Sheet1!$AG:$AG,Sheet2!$A93,Sheet1!$N:$N,"&gt;=" &amp; Sheet2!$B93,Sheet1!$Y:$Y,"&gt;=" &amp; Sheet2!$C93,Sheet1!$U:$U,"&gt;=" &amp; Sheet2!$R$1,Sheet1!$AF:$AF,"&gt;=" &amp;Sheet2!$V$1,Sheet1!$AF:$AF,"&lt;=" &amp; Sheet2!$W$1)</f>
        <v>0</v>
      </c>
      <c r="T93" s="53">
        <f>SUMIFS(Sheet1!$AH:$AH,Sheet1!$AG:$AG,Sheet2!$A93,Sheet1!$N:$N,"&gt;=" &amp; Sheet2!$B93,Sheet1!$Y:$Y,"&gt;=" &amp; Sheet2!$C93,Sheet1!$U:$U,"&gt;=" &amp; Sheet2!$R$1,Sheet1!$AF:$AF,"&gt;=" &amp;Sheet2!$V$1,Sheet1!$AF:$AF,"&lt;=" &amp; Sheet2!$W$1)</f>
        <v>0</v>
      </c>
      <c r="U93" s="54">
        <f t="shared" si="143"/>
        <v>0</v>
      </c>
      <c r="V93" s="55">
        <f>SUMIFS(Sheet1!$L:$L,Sheet1!$AG:$AG,Sheet2!$A93,Sheet1!$N:$N,"&gt;="&amp;Sheet2!$B93,Sheet1!$Y:$Y,"&gt;="&amp;Sheet2!$C93,Sheet1!$AH:$AH,"&gt;0",Sheet1!$U:$U,"&gt;=" &amp; Sheet2!$R$1,Sheet1!$AF:$AF,"&gt;=" &amp;Sheet2!$V$1,Sheet1!$AF:$AF,"&lt;=" &amp; Sheet2!$W$1)-SUM(S93-T93)</f>
        <v>0</v>
      </c>
      <c r="W93" s="56">
        <f t="shared" si="144"/>
        <v>0</v>
      </c>
      <c r="Y93" s="14">
        <f t="shared" si="145"/>
        <v>0</v>
      </c>
      <c r="Z93" s="24">
        <f t="shared" si="146"/>
        <v>0</v>
      </c>
      <c r="AA93" s="39">
        <f t="shared" si="147"/>
        <v>66.000000000000014</v>
      </c>
      <c r="AB93" s="96">
        <f t="shared" si="148"/>
        <v>0</v>
      </c>
      <c r="AC93" s="3">
        <f t="shared" si="132"/>
        <v>44796</v>
      </c>
      <c r="AD93" s="103">
        <f t="shared" si="149"/>
        <v>1383.6117271474964</v>
      </c>
      <c r="AE93" s="102">
        <f t="shared" si="134"/>
        <v>207.54175907212445</v>
      </c>
      <c r="AF93" s="102">
        <f t="shared" si="135"/>
        <v>41.508351814424891</v>
      </c>
      <c r="AG93" s="34">
        <f t="shared" si="136"/>
        <v>78.865868447407294</v>
      </c>
    </row>
    <row r="94" spans="1:33" x14ac:dyDescent="0.25">
      <c r="A94" s="95">
        <f t="shared" si="137"/>
        <v>44797</v>
      </c>
      <c r="B94" s="67">
        <v>160</v>
      </c>
      <c r="C94" s="67">
        <f t="shared" si="138"/>
        <v>135</v>
      </c>
      <c r="D94" s="11">
        <f>COUNTIF(Sheet1!AG:AG,Sheet2!A94)</f>
        <v>0</v>
      </c>
      <c r="E94" s="12">
        <f>SUMIF(Sheet1!AG:AG,Sheet2!A94,Sheet1!AH:AH)</f>
        <v>0</v>
      </c>
      <c r="F94" s="13">
        <f t="shared" si="139"/>
        <v>0</v>
      </c>
      <c r="G94" s="42">
        <f>SUMIF(Sheet1!$AG:$AG,Sheet2!$A94,Sheet1!$L:$L)-SUM(Sheet2!D94-Sheet2!E94)</f>
        <v>0</v>
      </c>
      <c r="H94" s="15">
        <f t="shared" si="140"/>
        <v>0</v>
      </c>
      <c r="I94" s="21">
        <f>COUNTIFS(Sheet1!$AG:$AG,Sheet2!$A94,Sheet1!$N:$N,"&gt;=" &amp; Sheet2!$B94,Sheet1!$Y:$Y,"&gt;=" &amp; Sheet2!$C94)</f>
        <v>0</v>
      </c>
      <c r="J94" s="22">
        <f>SUMIFS(Sheet1!$AH:$AH,Sheet1!$AG:$AG,Sheet2!$A94,Sheet1!$N:$N,"&gt;=" &amp; Sheet2!$B94,Sheet1!$Y:$Y,"&gt;=" &amp; Sheet2!$C94)</f>
        <v>0</v>
      </c>
      <c r="K94" s="23">
        <f t="shared" si="141"/>
        <v>0</v>
      </c>
      <c r="L94" s="44">
        <f>SUMIFS(Sheet1!$L:$L,Sheet1!$AG:$AG,Sheet2!$A94,Sheet1!$N:$N,"&gt;="&amp;Sheet2!$B94,Sheet1!$Y:$Y,"&gt;="&amp;Sheet2!$C94,Sheet1!$AH:$AH,"&gt;0")-SUM(I94-J94)</f>
        <v>0</v>
      </c>
      <c r="M94" s="25">
        <f t="shared" si="142"/>
        <v>0</v>
      </c>
      <c r="N94" s="31">
        <v>3</v>
      </c>
      <c r="O94" s="32">
        <v>1</v>
      </c>
      <c r="P94" s="33">
        <f t="shared" si="124"/>
        <v>0.33333333333333331</v>
      </c>
      <c r="Q94" s="46">
        <v>1.7</v>
      </c>
      <c r="R94" s="35">
        <f t="shared" si="125"/>
        <v>0.56666666666666665</v>
      </c>
      <c r="S94" s="52">
        <f>COUNTIFS(Sheet1!$AG:$AG,Sheet2!$A94,Sheet1!$N:$N,"&gt;=" &amp; Sheet2!$B94,Sheet1!$Y:$Y,"&gt;=" &amp; Sheet2!$C94,Sheet1!$U:$U,"&gt;=" &amp; Sheet2!$R$1,Sheet1!$AF:$AF,"&gt;=" &amp;Sheet2!$V$1,Sheet1!$AF:$AF,"&lt;=" &amp; Sheet2!$W$1)</f>
        <v>0</v>
      </c>
      <c r="T94" s="53">
        <f>SUMIFS(Sheet1!$AH:$AH,Sheet1!$AG:$AG,Sheet2!$A94,Sheet1!$N:$N,"&gt;=" &amp; Sheet2!$B94,Sheet1!$Y:$Y,"&gt;=" &amp; Sheet2!$C94,Sheet1!$U:$U,"&gt;=" &amp; Sheet2!$R$1,Sheet1!$AF:$AF,"&gt;=" &amp;Sheet2!$V$1,Sheet1!$AF:$AF,"&lt;=" &amp; Sheet2!$W$1)</f>
        <v>0</v>
      </c>
      <c r="U94" s="54">
        <f t="shared" si="143"/>
        <v>0</v>
      </c>
      <c r="V94" s="55">
        <f>SUMIFS(Sheet1!$L:$L,Sheet1!$AG:$AG,Sheet2!$A94,Sheet1!$N:$N,"&gt;="&amp;Sheet2!$B94,Sheet1!$Y:$Y,"&gt;="&amp;Sheet2!$C94,Sheet1!$AH:$AH,"&gt;0",Sheet1!$U:$U,"&gt;=" &amp; Sheet2!$R$1,Sheet1!$AF:$AF,"&gt;=" &amp;Sheet2!$V$1,Sheet1!$AF:$AF,"&lt;=" &amp; Sheet2!$W$1)-SUM(S94-T94)</f>
        <v>0</v>
      </c>
      <c r="W94" s="56">
        <f t="shared" si="144"/>
        <v>0</v>
      </c>
      <c r="Y94" s="14">
        <f t="shared" si="145"/>
        <v>0</v>
      </c>
      <c r="Z94" s="24">
        <f t="shared" si="146"/>
        <v>0</v>
      </c>
      <c r="AA94" s="39">
        <f t="shared" si="147"/>
        <v>83.000000000000014</v>
      </c>
      <c r="AB94" s="96">
        <f t="shared" si="148"/>
        <v>0</v>
      </c>
      <c r="AC94" s="3">
        <f t="shared" si="132"/>
        <v>44797</v>
      </c>
      <c r="AD94" s="103">
        <f t="shared" si="149"/>
        <v>1462.4775955949037</v>
      </c>
      <c r="AE94" s="102">
        <f t="shared" si="134"/>
        <v>219.37163933923554</v>
      </c>
      <c r="AF94" s="102">
        <f t="shared" si="135"/>
        <v>73.123879779745181</v>
      </c>
      <c r="AG94" s="34">
        <f t="shared" si="136"/>
        <v>124.3105956255668</v>
      </c>
    </row>
    <row r="95" spans="1:33" x14ac:dyDescent="0.25">
      <c r="A95" s="95">
        <f t="shared" si="137"/>
        <v>44798</v>
      </c>
      <c r="B95" s="67">
        <v>160</v>
      </c>
      <c r="C95" s="67">
        <f t="shared" si="138"/>
        <v>135</v>
      </c>
      <c r="D95" s="11">
        <f>COUNTIF(Sheet1!AG:AG,Sheet2!A95)</f>
        <v>0</v>
      </c>
      <c r="E95" s="12">
        <f>SUMIF(Sheet1!AG:AG,Sheet2!A95,Sheet1!AH:AH)</f>
        <v>0</v>
      </c>
      <c r="F95" s="13">
        <f t="shared" si="139"/>
        <v>0</v>
      </c>
      <c r="G95" s="42">
        <f>SUMIF(Sheet1!$AG:$AG,Sheet2!$A95,Sheet1!$L:$L)-SUM(Sheet2!D95-Sheet2!E95)</f>
        <v>0</v>
      </c>
      <c r="H95" s="15">
        <f t="shared" si="140"/>
        <v>0</v>
      </c>
      <c r="I95" s="21">
        <f>COUNTIFS(Sheet1!$AG:$AG,Sheet2!$A95,Sheet1!$N:$N,"&gt;=" &amp; Sheet2!$B95,Sheet1!$Y:$Y,"&gt;=" &amp; Sheet2!$C95)</f>
        <v>0</v>
      </c>
      <c r="J95" s="22">
        <f>SUMIFS(Sheet1!$AH:$AH,Sheet1!$AG:$AG,Sheet2!$A95,Sheet1!$N:$N,"&gt;=" &amp; Sheet2!$B95,Sheet1!$Y:$Y,"&gt;=" &amp; Sheet2!$C95)</f>
        <v>0</v>
      </c>
      <c r="K95" s="23">
        <f t="shared" si="141"/>
        <v>0</v>
      </c>
      <c r="L95" s="44">
        <f>SUMIFS(Sheet1!$L:$L,Sheet1!$AG:$AG,Sheet2!$A95,Sheet1!$N:$N,"&gt;="&amp;Sheet2!$B95,Sheet1!$Y:$Y,"&gt;="&amp;Sheet2!$C95,Sheet1!$AH:$AH,"&gt;0")-SUM(I95-J95)</f>
        <v>0</v>
      </c>
      <c r="M95" s="25">
        <f t="shared" si="142"/>
        <v>0</v>
      </c>
      <c r="N95" s="31">
        <v>7</v>
      </c>
      <c r="O95" s="32">
        <v>2</v>
      </c>
      <c r="P95" s="33">
        <f t="shared" si="124"/>
        <v>0.2857142857142857</v>
      </c>
      <c r="Q95" s="46">
        <v>0.2</v>
      </c>
      <c r="R95" s="35">
        <f t="shared" si="125"/>
        <v>2.8571428571428574E-2</v>
      </c>
      <c r="S95" s="52">
        <f>COUNTIFS(Sheet1!$AG:$AG,Sheet2!$A95,Sheet1!$N:$N,"&gt;=" &amp; Sheet2!$B95,Sheet1!$Y:$Y,"&gt;=" &amp; Sheet2!$C95,Sheet1!$U:$U,"&gt;=" &amp; Sheet2!$R$1,Sheet1!$AF:$AF,"&gt;=" &amp;Sheet2!$V$1,Sheet1!$AF:$AF,"&lt;=" &amp; Sheet2!$W$1)</f>
        <v>0</v>
      </c>
      <c r="T95" s="53">
        <f>SUMIFS(Sheet1!$AH:$AH,Sheet1!$AG:$AG,Sheet2!$A95,Sheet1!$N:$N,"&gt;=" &amp; Sheet2!$B95,Sheet1!$Y:$Y,"&gt;=" &amp; Sheet2!$C95,Sheet1!$U:$U,"&gt;=" &amp; Sheet2!$R$1,Sheet1!$AF:$AF,"&gt;=" &amp;Sheet2!$V$1,Sheet1!$AF:$AF,"&lt;=" &amp; Sheet2!$W$1)</f>
        <v>0</v>
      </c>
      <c r="U95" s="54">
        <f t="shared" si="143"/>
        <v>0</v>
      </c>
      <c r="V95" s="55">
        <f>SUMIFS(Sheet1!$L:$L,Sheet1!$AG:$AG,Sheet2!$A95,Sheet1!$N:$N,"&gt;="&amp;Sheet2!$B95,Sheet1!$Y:$Y,"&gt;="&amp;Sheet2!$C95,Sheet1!$AH:$AH,"&gt;0",Sheet1!$U:$U,"&gt;=" &amp; Sheet2!$R$1,Sheet1!$AF:$AF,"&gt;=" &amp;Sheet2!$V$1,Sheet1!$AF:$AF,"&lt;=" &amp; Sheet2!$W$1)-SUM(S95-T95)</f>
        <v>0</v>
      </c>
      <c r="W95" s="56">
        <f t="shared" si="144"/>
        <v>0</v>
      </c>
      <c r="Y95" s="14">
        <f t="shared" si="145"/>
        <v>0</v>
      </c>
      <c r="Z95" s="24">
        <f t="shared" si="146"/>
        <v>0</v>
      </c>
      <c r="AA95" s="39">
        <f t="shared" si="147"/>
        <v>85.000000000000014</v>
      </c>
      <c r="AB95" s="96">
        <f t="shared" si="148"/>
        <v>0</v>
      </c>
      <c r="AC95" s="3">
        <f t="shared" si="132"/>
        <v>44798</v>
      </c>
      <c r="AD95" s="103">
        <f t="shared" si="149"/>
        <v>1586.7881912204705</v>
      </c>
      <c r="AE95" s="102">
        <f t="shared" si="134"/>
        <v>238.01822868307056</v>
      </c>
      <c r="AF95" s="102">
        <f t="shared" si="135"/>
        <v>34.002604097581511</v>
      </c>
      <c r="AG95" s="34">
        <f t="shared" si="136"/>
        <v>6.8005208195163025</v>
      </c>
    </row>
    <row r="96" spans="1:33" x14ac:dyDescent="0.25">
      <c r="A96" s="95">
        <f t="shared" si="137"/>
        <v>44799</v>
      </c>
      <c r="B96" s="67">
        <v>160</v>
      </c>
      <c r="C96" s="67">
        <f t="shared" si="138"/>
        <v>135</v>
      </c>
      <c r="D96" s="11">
        <f>COUNTIF(Sheet1!AG:AG,Sheet2!A96)</f>
        <v>0</v>
      </c>
      <c r="E96" s="12">
        <f>SUMIF(Sheet1!AG:AG,Sheet2!A96,Sheet1!AH:AH)</f>
        <v>0</v>
      </c>
      <c r="F96" s="13">
        <f t="shared" si="139"/>
        <v>0</v>
      </c>
      <c r="G96" s="42">
        <f>SUMIF(Sheet1!$AG:$AG,Sheet2!$A96,Sheet1!$L:$L)-SUM(Sheet2!D96-Sheet2!E96)</f>
        <v>0</v>
      </c>
      <c r="H96" s="15">
        <f t="shared" si="140"/>
        <v>0</v>
      </c>
      <c r="I96" s="21">
        <f>COUNTIFS(Sheet1!$AG:$AG,Sheet2!$A96,Sheet1!$N:$N,"&gt;=" &amp; Sheet2!$B96,Sheet1!$Y:$Y,"&gt;=" &amp; Sheet2!$C96)</f>
        <v>0</v>
      </c>
      <c r="J96" s="22">
        <f>SUMIFS(Sheet1!$AH:$AH,Sheet1!$AG:$AG,Sheet2!$A96,Sheet1!$N:$N,"&gt;=" &amp; Sheet2!$B96,Sheet1!$Y:$Y,"&gt;=" &amp; Sheet2!$C96)</f>
        <v>0</v>
      </c>
      <c r="K96" s="23">
        <f t="shared" si="141"/>
        <v>0</v>
      </c>
      <c r="L96" s="44">
        <f>SUMIFS(Sheet1!$L:$L,Sheet1!$AG:$AG,Sheet2!$A96,Sheet1!$N:$N,"&gt;="&amp;Sheet2!$B96,Sheet1!$Y:$Y,"&gt;="&amp;Sheet2!$C96,Sheet1!$AH:$AH,"&gt;0")-SUM(I96-J96)</f>
        <v>0</v>
      </c>
      <c r="M96" s="25">
        <f t="shared" si="142"/>
        <v>0</v>
      </c>
      <c r="N96" s="31">
        <v>5</v>
      </c>
      <c r="O96" s="32">
        <v>2</v>
      </c>
      <c r="P96" s="33">
        <f t="shared" si="124"/>
        <v>0.4</v>
      </c>
      <c r="Q96" s="46">
        <v>2.35</v>
      </c>
      <c r="R96" s="35">
        <f t="shared" si="125"/>
        <v>0.47000000000000003</v>
      </c>
      <c r="S96" s="52">
        <f>COUNTIFS(Sheet1!$AG:$AG,Sheet2!$A96,Sheet1!$N:$N,"&gt;=" &amp; Sheet2!$B96,Sheet1!$Y:$Y,"&gt;=" &amp; Sheet2!$C96,Sheet1!$U:$U,"&gt;=" &amp; Sheet2!$R$1,Sheet1!$AF:$AF,"&gt;=" &amp;Sheet2!$V$1,Sheet1!$AF:$AF,"&lt;=" &amp; Sheet2!$W$1)</f>
        <v>0</v>
      </c>
      <c r="T96" s="53">
        <f>SUMIFS(Sheet1!$AH:$AH,Sheet1!$AG:$AG,Sheet2!$A96,Sheet1!$N:$N,"&gt;=" &amp; Sheet2!$B96,Sheet1!$Y:$Y,"&gt;=" &amp; Sheet2!$C96,Sheet1!$U:$U,"&gt;=" &amp; Sheet2!$R$1,Sheet1!$AF:$AF,"&gt;=" &amp;Sheet2!$V$1,Sheet1!$AF:$AF,"&lt;=" &amp; Sheet2!$W$1)</f>
        <v>0</v>
      </c>
      <c r="U96" s="54">
        <f t="shared" si="143"/>
        <v>0</v>
      </c>
      <c r="V96" s="55">
        <f>SUMIFS(Sheet1!$L:$L,Sheet1!$AG:$AG,Sheet2!$A96,Sheet1!$N:$N,"&gt;="&amp;Sheet2!$B96,Sheet1!$Y:$Y,"&gt;="&amp;Sheet2!$C96,Sheet1!$AH:$AH,"&gt;0",Sheet1!$U:$U,"&gt;=" &amp; Sheet2!$R$1,Sheet1!$AF:$AF,"&gt;=" &amp;Sheet2!$V$1,Sheet1!$AF:$AF,"&lt;=" &amp; Sheet2!$W$1)-SUM(S96-T96)</f>
        <v>0</v>
      </c>
      <c r="W96" s="56">
        <f t="shared" si="144"/>
        <v>0</v>
      </c>
      <c r="Y96" s="14">
        <f t="shared" si="145"/>
        <v>0</v>
      </c>
      <c r="Z96" s="24">
        <f t="shared" si="146"/>
        <v>0</v>
      </c>
      <c r="AA96" s="39">
        <f t="shared" si="147"/>
        <v>108.50000000000001</v>
      </c>
      <c r="AB96" s="96">
        <f t="shared" si="148"/>
        <v>0</v>
      </c>
      <c r="AC96" s="3">
        <f t="shared" si="132"/>
        <v>44799</v>
      </c>
      <c r="AD96" s="103">
        <f t="shared" si="149"/>
        <v>1593.5887120399868</v>
      </c>
      <c r="AE96" s="102">
        <f t="shared" si="134"/>
        <v>239.03830680599802</v>
      </c>
      <c r="AF96" s="102">
        <f t="shared" si="135"/>
        <v>47.807661361199607</v>
      </c>
      <c r="AG96" s="34">
        <f t="shared" si="136"/>
        <v>112.34800419881908</v>
      </c>
    </row>
    <row r="97" spans="1:33" ht="15.75" thickBot="1" x14ac:dyDescent="0.3">
      <c r="A97" s="97">
        <f t="shared" si="137"/>
        <v>44800</v>
      </c>
      <c r="B97" s="65">
        <v>160</v>
      </c>
      <c r="C97" s="65">
        <f t="shared" si="138"/>
        <v>135</v>
      </c>
      <c r="D97" s="8"/>
      <c r="E97" s="9"/>
      <c r="F97" s="16"/>
      <c r="G97" s="43"/>
      <c r="H97" s="10"/>
      <c r="I97" s="18"/>
      <c r="J97" s="19"/>
      <c r="K97" s="26"/>
      <c r="L97" s="45"/>
      <c r="M97" s="20"/>
      <c r="N97" s="28">
        <v>5</v>
      </c>
      <c r="O97" s="29">
        <v>0</v>
      </c>
      <c r="P97" s="36">
        <f t="shared" si="124"/>
        <v>0</v>
      </c>
      <c r="Q97" s="47">
        <v>-5</v>
      </c>
      <c r="R97" s="30">
        <f t="shared" si="125"/>
        <v>-1</v>
      </c>
      <c r="S97" s="49"/>
      <c r="T97" s="50"/>
      <c r="U97" s="57"/>
      <c r="V97" s="58"/>
      <c r="W97" s="51"/>
      <c r="X97" s="7"/>
      <c r="Y97" s="17"/>
      <c r="Z97" s="27"/>
      <c r="AA97" s="98"/>
      <c r="AB97" s="99"/>
      <c r="AC97" s="3">
        <f t="shared" si="132"/>
        <v>44800</v>
      </c>
      <c r="AD97" s="103">
        <f t="shared" si="149"/>
        <v>1705.936716238806</v>
      </c>
      <c r="AE97" s="102">
        <f t="shared" si="134"/>
        <v>255.89050743582089</v>
      </c>
      <c r="AF97" s="102">
        <f t="shared" si="135"/>
        <v>51.178101487164177</v>
      </c>
      <c r="AG97" s="34">
        <f t="shared" si="136"/>
        <v>-255.89050743582089</v>
      </c>
    </row>
    <row r="98" spans="1:33" x14ac:dyDescent="0.25">
      <c r="A98" s="68">
        <f t="shared" si="137"/>
        <v>44801</v>
      </c>
      <c r="B98" s="69">
        <v>160</v>
      </c>
      <c r="C98" s="69">
        <f t="shared" si="138"/>
        <v>135</v>
      </c>
      <c r="D98" s="70">
        <f>COUNTIF(Sheet1!AG:AG,Sheet2!A98)</f>
        <v>0</v>
      </c>
      <c r="E98" s="71">
        <f>SUMIF(Sheet1!AG:AG,Sheet2!A98,Sheet1!AH:AH)</f>
        <v>0</v>
      </c>
      <c r="F98" s="72">
        <f t="shared" ref="F98:F103" si="150">IFERROR(+E98/D98,0)</f>
        <v>0</v>
      </c>
      <c r="G98" s="73">
        <f>SUMIF(Sheet1!$AG:$AG,Sheet2!$A98,Sheet1!$L:$L)-SUM(Sheet2!D98-Sheet2!E98)</f>
        <v>0</v>
      </c>
      <c r="H98" s="74">
        <f t="shared" ref="H98:H103" si="151">IFERROR(+G98/D98,0)</f>
        <v>0</v>
      </c>
      <c r="I98" s="75">
        <f>COUNTIFS(Sheet1!$AG:$AG,Sheet2!$A98,Sheet1!$N:$N,"&gt;=" &amp; Sheet2!$B98,Sheet1!$Y:$Y,"&gt;=" &amp; Sheet2!$C98)</f>
        <v>0</v>
      </c>
      <c r="J98" s="76">
        <f>SUMIFS(Sheet1!$AH:$AH,Sheet1!$AG:$AG,Sheet2!$A98,Sheet1!$N:$N,"&gt;=" &amp; Sheet2!$B98,Sheet1!$Y:$Y,"&gt;=" &amp; Sheet2!$C98)</f>
        <v>0</v>
      </c>
      <c r="K98" s="77">
        <f t="shared" ref="K98:K103" si="152">IFERROR(+J98/I98,0)</f>
        <v>0</v>
      </c>
      <c r="L98" s="78">
        <f>SUMIFS(Sheet1!$L:$L,Sheet1!$AG:$AG,Sheet2!$A98,Sheet1!$N:$N,"&gt;="&amp;Sheet2!$B98,Sheet1!$Y:$Y,"&gt;="&amp;Sheet2!$C98,Sheet1!$AH:$AH,"&gt;0")-SUM(I98-J98)</f>
        <v>0</v>
      </c>
      <c r="M98" s="79">
        <f t="shared" ref="M98:M103" si="153">IFERROR(+L98/I98,0)</f>
        <v>0</v>
      </c>
      <c r="N98" s="80">
        <v>8</v>
      </c>
      <c r="O98" s="81">
        <v>1</v>
      </c>
      <c r="P98" s="82">
        <f t="shared" ref="P98:P104" si="154">IFERROR(+O98/N98,0)</f>
        <v>0.125</v>
      </c>
      <c r="Q98" s="83">
        <f>-7+2.6</f>
        <v>-4.4000000000000004</v>
      </c>
      <c r="R98" s="84">
        <f t="shared" ref="R98:R104" si="155">IFERROR(+Q98/N98,0)</f>
        <v>-0.55000000000000004</v>
      </c>
      <c r="S98" s="85">
        <f>COUNTIFS(Sheet1!$AG:$AG,Sheet2!$A98,Sheet1!$N:$N,"&gt;=" &amp; Sheet2!$B98,Sheet1!$Y:$Y,"&gt;=" &amp; Sheet2!$C98,Sheet1!$U:$U,"&gt;=" &amp; Sheet2!$R$1,Sheet1!$AF:$AF,"&gt;=" &amp;Sheet2!$V$1,Sheet1!$AF:$AF,"&lt;=" &amp; Sheet2!$W$1)</f>
        <v>0</v>
      </c>
      <c r="T98" s="86">
        <f>SUMIFS(Sheet1!$AH:$AH,Sheet1!$AG:$AG,Sheet2!$A98,Sheet1!$N:$N,"&gt;=" &amp; Sheet2!$B98,Sheet1!$Y:$Y,"&gt;=" &amp; Sheet2!$C98,Sheet1!$U:$U,"&gt;=" &amp; Sheet2!$R$1,Sheet1!$AF:$AF,"&gt;=" &amp;Sheet2!$V$1,Sheet1!$AF:$AF,"&lt;=" &amp; Sheet2!$W$1)</f>
        <v>0</v>
      </c>
      <c r="U98" s="87">
        <f t="shared" ref="U98:U103" si="156">IFERROR(+T98/S98,0)</f>
        <v>0</v>
      </c>
      <c r="V98" s="88">
        <f>SUMIFS(Sheet1!$L:$L,Sheet1!$AG:$AG,Sheet2!$A98,Sheet1!$N:$N,"&gt;="&amp;Sheet2!$B98,Sheet1!$Y:$Y,"&gt;="&amp;Sheet2!$C98,Sheet1!$AH:$AH,"&gt;0",Sheet1!$U:$U,"&gt;=" &amp; Sheet2!$R$1,Sheet1!$AF:$AF,"&gt;=" &amp;Sheet2!$V$1,Sheet1!$AF:$AF,"&lt;=" &amp; Sheet2!$W$1)-SUM(S98-T98)</f>
        <v>0</v>
      </c>
      <c r="W98" s="89">
        <f t="shared" ref="W98:W103" si="157">IFERROR(+V98/S98,0)</f>
        <v>0</v>
      </c>
      <c r="X98" s="90"/>
      <c r="Y98" s="91">
        <f t="shared" ref="Y98:Y103" si="158">Y97+(G98*$Y$1)</f>
        <v>0</v>
      </c>
      <c r="Z98" s="92">
        <f t="shared" ref="Z98:Z103" si="159">+Z97+(L98*$Z$1)</f>
        <v>0</v>
      </c>
      <c r="AA98" s="93">
        <f t="shared" ref="AA98:AA103" si="160">+AA97+(Q98*$AA$1)</f>
        <v>-44</v>
      </c>
      <c r="AB98" s="94">
        <f t="shared" ref="AB98:AB103" si="161">+AB97+(V98*$AA$1)</f>
        <v>0</v>
      </c>
      <c r="AC98" s="3">
        <f t="shared" ref="AC98:AC104" si="162">A98</f>
        <v>44801</v>
      </c>
      <c r="AD98" s="103">
        <f t="shared" ref="AD98:AD104" si="163">AD97+AG97</f>
        <v>1450.0462088029851</v>
      </c>
      <c r="AE98" s="102">
        <f t="shared" ref="AE98:AE104" si="164">+AD98*$AJ$1</f>
        <v>217.50693132044776</v>
      </c>
      <c r="AF98" s="102">
        <f t="shared" ref="AF98:AF104" si="165">IFERROR(AE98/N98,0)</f>
        <v>27.18836641505597</v>
      </c>
      <c r="AG98" s="34">
        <f t="shared" ref="AG98:AG104" si="166">Q98*AF98</f>
        <v>-119.62881222624628</v>
      </c>
    </row>
    <row r="99" spans="1:33" x14ac:dyDescent="0.25">
      <c r="A99" s="95">
        <f t="shared" si="137"/>
        <v>44802</v>
      </c>
      <c r="B99" s="67">
        <v>160</v>
      </c>
      <c r="C99" s="67">
        <f t="shared" si="138"/>
        <v>135</v>
      </c>
      <c r="D99" s="11">
        <f>COUNTIF(Sheet1!AG:AG,Sheet2!A99)</f>
        <v>0</v>
      </c>
      <c r="E99" s="12">
        <f>SUMIF(Sheet1!AG:AG,Sheet2!A99,Sheet1!AH:AH)</f>
        <v>0</v>
      </c>
      <c r="F99" s="13">
        <f t="shared" si="150"/>
        <v>0</v>
      </c>
      <c r="G99" s="42">
        <f>SUMIF(Sheet1!$AG:$AG,Sheet2!$A99,Sheet1!$L:$L)-SUM(Sheet2!D99-Sheet2!E99)</f>
        <v>0</v>
      </c>
      <c r="H99" s="15">
        <f t="shared" si="151"/>
        <v>0</v>
      </c>
      <c r="I99" s="21">
        <f>COUNTIFS(Sheet1!$AG:$AG,Sheet2!$A99,Sheet1!$N:$N,"&gt;=" &amp; Sheet2!$B99,Sheet1!$Y:$Y,"&gt;=" &amp; Sheet2!$C99)</f>
        <v>0</v>
      </c>
      <c r="J99" s="22">
        <f>SUMIFS(Sheet1!$AH:$AH,Sheet1!$AG:$AG,Sheet2!$A99,Sheet1!$N:$N,"&gt;=" &amp; Sheet2!$B99,Sheet1!$Y:$Y,"&gt;=" &amp; Sheet2!$C99)</f>
        <v>0</v>
      </c>
      <c r="K99" s="23">
        <f t="shared" si="152"/>
        <v>0</v>
      </c>
      <c r="L99" s="44">
        <f>SUMIFS(Sheet1!$L:$L,Sheet1!$AG:$AG,Sheet2!$A99,Sheet1!$N:$N,"&gt;="&amp;Sheet2!$B99,Sheet1!$Y:$Y,"&gt;="&amp;Sheet2!$C99,Sheet1!$AH:$AH,"&gt;0")-SUM(I99-J99)</f>
        <v>0</v>
      </c>
      <c r="M99" s="25">
        <f t="shared" si="153"/>
        <v>0</v>
      </c>
      <c r="N99" s="31">
        <v>5</v>
      </c>
      <c r="O99" s="32">
        <v>1</v>
      </c>
      <c r="P99" s="33">
        <f t="shared" si="154"/>
        <v>0.2</v>
      </c>
      <c r="Q99" s="46">
        <f>2.35-4</f>
        <v>-1.65</v>
      </c>
      <c r="R99" s="35">
        <f t="shared" si="155"/>
        <v>-0.32999999999999996</v>
      </c>
      <c r="S99" s="52">
        <f>COUNTIFS(Sheet1!$AG:$AG,Sheet2!$A99,Sheet1!$N:$N,"&gt;=" &amp; Sheet2!$B99,Sheet1!$Y:$Y,"&gt;=" &amp; Sheet2!$C99,Sheet1!$U:$U,"&gt;=" &amp; Sheet2!$R$1,Sheet1!$AF:$AF,"&gt;=" &amp;Sheet2!$V$1,Sheet1!$AF:$AF,"&lt;=" &amp; Sheet2!$W$1)</f>
        <v>0</v>
      </c>
      <c r="T99" s="53">
        <f>SUMIFS(Sheet1!$AH:$AH,Sheet1!$AG:$AG,Sheet2!$A99,Sheet1!$N:$N,"&gt;=" &amp; Sheet2!$B99,Sheet1!$Y:$Y,"&gt;=" &amp; Sheet2!$C99,Sheet1!$U:$U,"&gt;=" &amp; Sheet2!$R$1,Sheet1!$AF:$AF,"&gt;=" &amp;Sheet2!$V$1,Sheet1!$AF:$AF,"&lt;=" &amp; Sheet2!$W$1)</f>
        <v>0</v>
      </c>
      <c r="U99" s="54">
        <f t="shared" si="156"/>
        <v>0</v>
      </c>
      <c r="V99" s="55">
        <f>SUMIFS(Sheet1!$L:$L,Sheet1!$AG:$AG,Sheet2!$A99,Sheet1!$N:$N,"&gt;="&amp;Sheet2!$B99,Sheet1!$Y:$Y,"&gt;="&amp;Sheet2!$C99,Sheet1!$AH:$AH,"&gt;0",Sheet1!$U:$U,"&gt;=" &amp; Sheet2!$R$1,Sheet1!$AF:$AF,"&gt;=" &amp;Sheet2!$V$1,Sheet1!$AF:$AF,"&lt;=" &amp; Sheet2!$W$1)-SUM(S99-T99)</f>
        <v>0</v>
      </c>
      <c r="W99" s="56">
        <f t="shared" si="157"/>
        <v>0</v>
      </c>
      <c r="Y99" s="14">
        <f t="shared" si="158"/>
        <v>0</v>
      </c>
      <c r="Z99" s="24">
        <f t="shared" si="159"/>
        <v>0</v>
      </c>
      <c r="AA99" s="39">
        <f t="shared" si="160"/>
        <v>-60.5</v>
      </c>
      <c r="AB99" s="96">
        <f t="shared" si="161"/>
        <v>0</v>
      </c>
      <c r="AC99" s="3">
        <f t="shared" si="162"/>
        <v>44802</v>
      </c>
      <c r="AD99" s="103">
        <f t="shared" si="163"/>
        <v>1330.4173965767388</v>
      </c>
      <c r="AE99" s="102">
        <f t="shared" si="164"/>
        <v>199.56260948651081</v>
      </c>
      <c r="AF99" s="102">
        <f t="shared" si="165"/>
        <v>39.912521897302163</v>
      </c>
      <c r="AG99" s="34">
        <f t="shared" si="166"/>
        <v>-65.855661130548569</v>
      </c>
    </row>
    <row r="100" spans="1:33" x14ac:dyDescent="0.25">
      <c r="A100" s="95">
        <f t="shared" si="137"/>
        <v>44803</v>
      </c>
      <c r="B100" s="67">
        <v>160</v>
      </c>
      <c r="C100" s="67">
        <f t="shared" si="138"/>
        <v>135</v>
      </c>
      <c r="D100" s="11">
        <f>COUNTIF(Sheet1!AG:AG,Sheet2!A100)</f>
        <v>0</v>
      </c>
      <c r="E100" s="12">
        <f>SUMIF(Sheet1!AG:AG,Sheet2!A100,Sheet1!AH:AH)</f>
        <v>0</v>
      </c>
      <c r="F100" s="13">
        <f t="shared" si="150"/>
        <v>0</v>
      </c>
      <c r="G100" s="42">
        <f>SUMIF(Sheet1!$AG:$AG,Sheet2!$A100,Sheet1!$L:$L)-SUM(Sheet2!D100-Sheet2!E100)</f>
        <v>0</v>
      </c>
      <c r="H100" s="15">
        <f t="shared" si="151"/>
        <v>0</v>
      </c>
      <c r="I100" s="21">
        <f>COUNTIFS(Sheet1!$AG:$AG,Sheet2!$A100,Sheet1!$N:$N,"&gt;=" &amp; Sheet2!$B100,Sheet1!$Y:$Y,"&gt;=" &amp; Sheet2!$C100)</f>
        <v>0</v>
      </c>
      <c r="J100" s="22">
        <f>SUMIFS(Sheet1!$AH:$AH,Sheet1!$AG:$AG,Sheet2!$A100,Sheet1!$N:$N,"&gt;=" &amp; Sheet2!$B100,Sheet1!$Y:$Y,"&gt;=" &amp; Sheet2!$C100)</f>
        <v>0</v>
      </c>
      <c r="K100" s="23">
        <f t="shared" si="152"/>
        <v>0</v>
      </c>
      <c r="L100" s="44">
        <f>SUMIFS(Sheet1!$L:$L,Sheet1!$AG:$AG,Sheet2!$A100,Sheet1!$N:$N,"&gt;="&amp;Sheet2!$B100,Sheet1!$Y:$Y,"&gt;="&amp;Sheet2!$C100,Sheet1!$AH:$AH,"&gt;0")-SUM(I100-J100)</f>
        <v>0</v>
      </c>
      <c r="M100" s="25">
        <f t="shared" si="153"/>
        <v>0</v>
      </c>
      <c r="N100" s="31">
        <v>6</v>
      </c>
      <c r="O100" s="32">
        <v>1</v>
      </c>
      <c r="P100" s="33">
        <f t="shared" si="154"/>
        <v>0.16666666666666666</v>
      </c>
      <c r="Q100" s="46">
        <f>2-5</f>
        <v>-3</v>
      </c>
      <c r="R100" s="35">
        <f t="shared" si="155"/>
        <v>-0.5</v>
      </c>
      <c r="S100" s="52">
        <f>COUNTIFS(Sheet1!$AG:$AG,Sheet2!$A100,Sheet1!$N:$N,"&gt;=" &amp; Sheet2!$B100,Sheet1!$Y:$Y,"&gt;=" &amp; Sheet2!$C100,Sheet1!$U:$U,"&gt;=" &amp; Sheet2!$R$1,Sheet1!$AF:$AF,"&gt;=" &amp;Sheet2!$V$1,Sheet1!$AF:$AF,"&lt;=" &amp; Sheet2!$W$1)</f>
        <v>0</v>
      </c>
      <c r="T100" s="53">
        <f>SUMIFS(Sheet1!$AH:$AH,Sheet1!$AG:$AG,Sheet2!$A100,Sheet1!$N:$N,"&gt;=" &amp; Sheet2!$B100,Sheet1!$Y:$Y,"&gt;=" &amp; Sheet2!$C100,Sheet1!$U:$U,"&gt;=" &amp; Sheet2!$R$1,Sheet1!$AF:$AF,"&gt;=" &amp;Sheet2!$V$1,Sheet1!$AF:$AF,"&lt;=" &amp; Sheet2!$W$1)</f>
        <v>0</v>
      </c>
      <c r="U100" s="54">
        <f t="shared" si="156"/>
        <v>0</v>
      </c>
      <c r="V100" s="55">
        <f>SUMIFS(Sheet1!$L:$L,Sheet1!$AG:$AG,Sheet2!$A100,Sheet1!$N:$N,"&gt;="&amp;Sheet2!$B100,Sheet1!$Y:$Y,"&gt;="&amp;Sheet2!$C100,Sheet1!$AH:$AH,"&gt;0",Sheet1!$U:$U,"&gt;=" &amp; Sheet2!$R$1,Sheet1!$AF:$AF,"&gt;=" &amp;Sheet2!$V$1,Sheet1!$AF:$AF,"&lt;=" &amp; Sheet2!$W$1)-SUM(S100-T100)</f>
        <v>0</v>
      </c>
      <c r="W100" s="56">
        <f t="shared" si="157"/>
        <v>0</v>
      </c>
      <c r="Y100" s="14">
        <f t="shared" si="158"/>
        <v>0</v>
      </c>
      <c r="Z100" s="24">
        <f t="shared" si="159"/>
        <v>0</v>
      </c>
      <c r="AA100" s="39">
        <f t="shared" si="160"/>
        <v>-90.5</v>
      </c>
      <c r="AB100" s="96">
        <f t="shared" si="161"/>
        <v>0</v>
      </c>
      <c r="AC100" s="3">
        <f t="shared" si="162"/>
        <v>44803</v>
      </c>
      <c r="AD100" s="103">
        <f t="shared" si="163"/>
        <v>1264.5617354461904</v>
      </c>
      <c r="AE100" s="102">
        <f t="shared" si="164"/>
        <v>189.68426031692854</v>
      </c>
      <c r="AF100" s="102">
        <f t="shared" si="165"/>
        <v>31.614043386154759</v>
      </c>
      <c r="AG100" s="34">
        <f t="shared" si="166"/>
        <v>-94.842130158464272</v>
      </c>
    </row>
    <row r="101" spans="1:33" x14ac:dyDescent="0.25">
      <c r="A101" s="95">
        <f t="shared" si="137"/>
        <v>44804</v>
      </c>
      <c r="B101" s="67">
        <v>160</v>
      </c>
      <c r="C101" s="67">
        <f t="shared" si="138"/>
        <v>135</v>
      </c>
      <c r="D101" s="11">
        <f>COUNTIF(Sheet1!AG:AG,Sheet2!A101)</f>
        <v>0</v>
      </c>
      <c r="E101" s="12">
        <f>SUMIF(Sheet1!AG:AG,Sheet2!A101,Sheet1!AH:AH)</f>
        <v>0</v>
      </c>
      <c r="F101" s="13">
        <f t="shared" si="150"/>
        <v>0</v>
      </c>
      <c r="G101" s="42">
        <f>SUMIF(Sheet1!$AG:$AG,Sheet2!$A101,Sheet1!$L:$L)-SUM(Sheet2!D101-Sheet2!E101)</f>
        <v>0</v>
      </c>
      <c r="H101" s="15">
        <f t="shared" si="151"/>
        <v>0</v>
      </c>
      <c r="I101" s="21">
        <f>COUNTIFS(Sheet1!$AG:$AG,Sheet2!$A101,Sheet1!$N:$N,"&gt;=" &amp; Sheet2!$B101,Sheet1!$Y:$Y,"&gt;=" &amp; Sheet2!$C101)</f>
        <v>0</v>
      </c>
      <c r="J101" s="22">
        <f>SUMIFS(Sheet1!$AH:$AH,Sheet1!$AG:$AG,Sheet2!$A101,Sheet1!$N:$N,"&gt;=" &amp; Sheet2!$B101,Sheet1!$Y:$Y,"&gt;=" &amp; Sheet2!$C101)</f>
        <v>0</v>
      </c>
      <c r="K101" s="23">
        <f t="shared" si="152"/>
        <v>0</v>
      </c>
      <c r="L101" s="44">
        <f>SUMIFS(Sheet1!$L:$L,Sheet1!$AG:$AG,Sheet2!$A101,Sheet1!$N:$N,"&gt;="&amp;Sheet2!$B101,Sheet1!$Y:$Y,"&gt;="&amp;Sheet2!$C101,Sheet1!$AH:$AH,"&gt;0")-SUM(I101-J101)</f>
        <v>0</v>
      </c>
      <c r="M101" s="25">
        <f t="shared" si="153"/>
        <v>0</v>
      </c>
      <c r="N101" s="31">
        <v>7</v>
      </c>
      <c r="O101" s="32">
        <v>1</v>
      </c>
      <c r="P101" s="33">
        <f t="shared" si="154"/>
        <v>0.14285714285714285</v>
      </c>
      <c r="Q101" s="46">
        <f>2.65-6</f>
        <v>-3.35</v>
      </c>
      <c r="R101" s="35">
        <f t="shared" si="155"/>
        <v>-0.47857142857142859</v>
      </c>
      <c r="S101" s="52">
        <f>COUNTIFS(Sheet1!$AG:$AG,Sheet2!$A101,Sheet1!$N:$N,"&gt;=" &amp; Sheet2!$B101,Sheet1!$Y:$Y,"&gt;=" &amp; Sheet2!$C101,Sheet1!$U:$U,"&gt;=" &amp; Sheet2!$R$1,Sheet1!$AF:$AF,"&gt;=" &amp;Sheet2!$V$1,Sheet1!$AF:$AF,"&lt;=" &amp; Sheet2!$W$1)</f>
        <v>0</v>
      </c>
      <c r="T101" s="53">
        <f>SUMIFS(Sheet1!$AH:$AH,Sheet1!$AG:$AG,Sheet2!$A101,Sheet1!$N:$N,"&gt;=" &amp; Sheet2!$B101,Sheet1!$Y:$Y,"&gt;=" &amp; Sheet2!$C101,Sheet1!$U:$U,"&gt;=" &amp; Sheet2!$R$1,Sheet1!$AF:$AF,"&gt;=" &amp;Sheet2!$V$1,Sheet1!$AF:$AF,"&lt;=" &amp; Sheet2!$W$1)</f>
        <v>0</v>
      </c>
      <c r="U101" s="54">
        <f t="shared" si="156"/>
        <v>0</v>
      </c>
      <c r="V101" s="55">
        <f>SUMIFS(Sheet1!$L:$L,Sheet1!$AG:$AG,Sheet2!$A101,Sheet1!$N:$N,"&gt;="&amp;Sheet2!$B101,Sheet1!$Y:$Y,"&gt;="&amp;Sheet2!$C101,Sheet1!$AH:$AH,"&gt;0",Sheet1!$U:$U,"&gt;=" &amp; Sheet2!$R$1,Sheet1!$AF:$AF,"&gt;=" &amp;Sheet2!$V$1,Sheet1!$AF:$AF,"&lt;=" &amp; Sheet2!$W$1)-SUM(S101-T101)</f>
        <v>0</v>
      </c>
      <c r="W101" s="56">
        <f t="shared" si="157"/>
        <v>0</v>
      </c>
      <c r="Y101" s="14">
        <f t="shared" si="158"/>
        <v>0</v>
      </c>
      <c r="Z101" s="24">
        <f t="shared" si="159"/>
        <v>0</v>
      </c>
      <c r="AA101" s="39">
        <f t="shared" si="160"/>
        <v>-124</v>
      </c>
      <c r="AB101" s="96">
        <f t="shared" si="161"/>
        <v>0</v>
      </c>
      <c r="AC101" s="3">
        <f t="shared" si="162"/>
        <v>44804</v>
      </c>
      <c r="AD101" s="103">
        <f t="shared" si="163"/>
        <v>1169.7196052877262</v>
      </c>
      <c r="AE101" s="102">
        <f t="shared" si="164"/>
        <v>175.45794079315891</v>
      </c>
      <c r="AF101" s="102">
        <f t="shared" si="165"/>
        <v>25.065420113308416</v>
      </c>
      <c r="AG101" s="34">
        <f t="shared" si="166"/>
        <v>-83.969157379583194</v>
      </c>
    </row>
    <row r="102" spans="1:33" x14ac:dyDescent="0.25">
      <c r="A102" s="95">
        <f t="shared" si="137"/>
        <v>44805</v>
      </c>
      <c r="B102" s="67">
        <v>160</v>
      </c>
      <c r="C102" s="67">
        <f t="shared" si="138"/>
        <v>135</v>
      </c>
      <c r="D102" s="11">
        <f>COUNTIF(Sheet1!AG:AG,Sheet2!A102)</f>
        <v>0</v>
      </c>
      <c r="E102" s="12">
        <f>SUMIF(Sheet1!AG:AG,Sheet2!A102,Sheet1!AH:AH)</f>
        <v>0</v>
      </c>
      <c r="F102" s="13">
        <f t="shared" si="150"/>
        <v>0</v>
      </c>
      <c r="G102" s="42">
        <f>SUMIF(Sheet1!$AG:$AG,Sheet2!$A102,Sheet1!$L:$L)-SUM(Sheet2!D102-Sheet2!E102)</f>
        <v>0</v>
      </c>
      <c r="H102" s="15">
        <f t="shared" si="151"/>
        <v>0</v>
      </c>
      <c r="I102" s="21">
        <f>COUNTIFS(Sheet1!$AG:$AG,Sheet2!$A102,Sheet1!$N:$N,"&gt;=" &amp; Sheet2!$B102,Sheet1!$Y:$Y,"&gt;=" &amp; Sheet2!$C102)</f>
        <v>0</v>
      </c>
      <c r="J102" s="22">
        <f>SUMIFS(Sheet1!$AH:$AH,Sheet1!$AG:$AG,Sheet2!$A102,Sheet1!$N:$N,"&gt;=" &amp; Sheet2!$B102,Sheet1!$Y:$Y,"&gt;=" &amp; Sheet2!$C102)</f>
        <v>0</v>
      </c>
      <c r="K102" s="23">
        <f t="shared" si="152"/>
        <v>0</v>
      </c>
      <c r="L102" s="44">
        <f>SUMIFS(Sheet1!$L:$L,Sheet1!$AG:$AG,Sheet2!$A102,Sheet1!$N:$N,"&gt;="&amp;Sheet2!$B102,Sheet1!$Y:$Y,"&gt;="&amp;Sheet2!$C102,Sheet1!$AH:$AH,"&gt;0")-SUM(I102-J102)</f>
        <v>0</v>
      </c>
      <c r="M102" s="25">
        <f t="shared" si="153"/>
        <v>0</v>
      </c>
      <c r="N102" s="31">
        <v>1</v>
      </c>
      <c r="O102" s="32">
        <v>0</v>
      </c>
      <c r="P102" s="33">
        <f t="shared" si="154"/>
        <v>0</v>
      </c>
      <c r="Q102" s="46">
        <v>-1</v>
      </c>
      <c r="R102" s="35">
        <f t="shared" si="155"/>
        <v>-1</v>
      </c>
      <c r="S102" s="52">
        <f>COUNTIFS(Sheet1!$AG:$AG,Sheet2!$A102,Sheet1!$N:$N,"&gt;=" &amp; Sheet2!$B102,Sheet1!$Y:$Y,"&gt;=" &amp; Sheet2!$C102,Sheet1!$U:$U,"&gt;=" &amp; Sheet2!$R$1,Sheet1!$AF:$AF,"&gt;=" &amp;Sheet2!$V$1,Sheet1!$AF:$AF,"&lt;=" &amp; Sheet2!$W$1)</f>
        <v>0</v>
      </c>
      <c r="T102" s="53">
        <f>SUMIFS(Sheet1!$AH:$AH,Sheet1!$AG:$AG,Sheet2!$A102,Sheet1!$N:$N,"&gt;=" &amp; Sheet2!$B102,Sheet1!$Y:$Y,"&gt;=" &amp; Sheet2!$C102,Sheet1!$U:$U,"&gt;=" &amp; Sheet2!$R$1,Sheet1!$AF:$AF,"&gt;=" &amp;Sheet2!$V$1,Sheet1!$AF:$AF,"&lt;=" &amp; Sheet2!$W$1)</f>
        <v>0</v>
      </c>
      <c r="U102" s="54">
        <f t="shared" si="156"/>
        <v>0</v>
      </c>
      <c r="V102" s="55">
        <f>SUMIFS(Sheet1!$L:$L,Sheet1!$AG:$AG,Sheet2!$A102,Sheet1!$N:$N,"&gt;="&amp;Sheet2!$B102,Sheet1!$Y:$Y,"&gt;="&amp;Sheet2!$C102,Sheet1!$AH:$AH,"&gt;0",Sheet1!$U:$U,"&gt;=" &amp; Sheet2!$R$1,Sheet1!$AF:$AF,"&gt;=" &amp;Sheet2!$V$1,Sheet1!$AF:$AF,"&lt;=" &amp; Sheet2!$W$1)-SUM(S102-T102)</f>
        <v>0</v>
      </c>
      <c r="W102" s="56">
        <f t="shared" si="157"/>
        <v>0</v>
      </c>
      <c r="Y102" s="14">
        <f t="shared" si="158"/>
        <v>0</v>
      </c>
      <c r="Z102" s="24">
        <f t="shared" si="159"/>
        <v>0</v>
      </c>
      <c r="AA102" s="39">
        <f t="shared" si="160"/>
        <v>-134</v>
      </c>
      <c r="AB102" s="96">
        <f t="shared" si="161"/>
        <v>0</v>
      </c>
      <c r="AC102" s="3">
        <f t="shared" si="162"/>
        <v>44805</v>
      </c>
      <c r="AD102" s="103">
        <f t="shared" si="163"/>
        <v>1085.7504479081429</v>
      </c>
      <c r="AE102" s="102">
        <f t="shared" si="164"/>
        <v>162.86256718622141</v>
      </c>
      <c r="AF102" s="102">
        <f t="shared" si="165"/>
        <v>162.86256718622141</v>
      </c>
      <c r="AG102" s="34">
        <f t="shared" si="166"/>
        <v>-162.86256718622141</v>
      </c>
    </row>
    <row r="103" spans="1:33" x14ac:dyDescent="0.25">
      <c r="A103" s="95">
        <f t="shared" si="137"/>
        <v>44806</v>
      </c>
      <c r="B103" s="67">
        <v>160</v>
      </c>
      <c r="C103" s="67">
        <f t="shared" si="138"/>
        <v>135</v>
      </c>
      <c r="D103" s="11">
        <f>COUNTIF(Sheet1!AG:AG,Sheet2!A103)</f>
        <v>0</v>
      </c>
      <c r="E103" s="12">
        <f>SUMIF(Sheet1!AG:AG,Sheet2!A103,Sheet1!AH:AH)</f>
        <v>0</v>
      </c>
      <c r="F103" s="13">
        <f t="shared" si="150"/>
        <v>0</v>
      </c>
      <c r="G103" s="42">
        <f>SUMIF(Sheet1!$AG:$AG,Sheet2!$A103,Sheet1!$L:$L)-SUM(Sheet2!D103-Sheet2!E103)</f>
        <v>0</v>
      </c>
      <c r="H103" s="15">
        <f t="shared" si="151"/>
        <v>0</v>
      </c>
      <c r="I103" s="21">
        <f>COUNTIFS(Sheet1!$AG:$AG,Sheet2!$A103,Sheet1!$N:$N,"&gt;=" &amp; Sheet2!$B103,Sheet1!$Y:$Y,"&gt;=" &amp; Sheet2!$C103)</f>
        <v>0</v>
      </c>
      <c r="J103" s="22">
        <f>SUMIFS(Sheet1!$AH:$AH,Sheet1!$AG:$AG,Sheet2!$A103,Sheet1!$N:$N,"&gt;=" &amp; Sheet2!$B103,Sheet1!$Y:$Y,"&gt;=" &amp; Sheet2!$C103)</f>
        <v>0</v>
      </c>
      <c r="K103" s="23">
        <f t="shared" si="152"/>
        <v>0</v>
      </c>
      <c r="L103" s="44">
        <f>SUMIFS(Sheet1!$L:$L,Sheet1!$AG:$AG,Sheet2!$A103,Sheet1!$N:$N,"&gt;="&amp;Sheet2!$B103,Sheet1!$Y:$Y,"&gt;="&amp;Sheet2!$C103,Sheet1!$AH:$AH,"&gt;0")-SUM(I103-J103)</f>
        <v>0</v>
      </c>
      <c r="M103" s="25">
        <f t="shared" si="153"/>
        <v>0</v>
      </c>
      <c r="N103" s="31">
        <v>5</v>
      </c>
      <c r="O103" s="32">
        <v>0</v>
      </c>
      <c r="P103" s="33">
        <f t="shared" si="154"/>
        <v>0</v>
      </c>
      <c r="Q103" s="46">
        <v>-5</v>
      </c>
      <c r="R103" s="35">
        <f t="shared" si="155"/>
        <v>-1</v>
      </c>
      <c r="S103" s="52">
        <f>COUNTIFS(Sheet1!$AG:$AG,Sheet2!$A103,Sheet1!$N:$N,"&gt;=" &amp; Sheet2!$B103,Sheet1!$Y:$Y,"&gt;=" &amp; Sheet2!$C103,Sheet1!$U:$U,"&gt;=" &amp; Sheet2!$R$1,Sheet1!$AF:$AF,"&gt;=" &amp;Sheet2!$V$1,Sheet1!$AF:$AF,"&lt;=" &amp; Sheet2!$W$1)</f>
        <v>0</v>
      </c>
      <c r="T103" s="53">
        <f>SUMIFS(Sheet1!$AH:$AH,Sheet1!$AG:$AG,Sheet2!$A103,Sheet1!$N:$N,"&gt;=" &amp; Sheet2!$B103,Sheet1!$Y:$Y,"&gt;=" &amp; Sheet2!$C103,Sheet1!$U:$U,"&gt;=" &amp; Sheet2!$R$1,Sheet1!$AF:$AF,"&gt;=" &amp;Sheet2!$V$1,Sheet1!$AF:$AF,"&lt;=" &amp; Sheet2!$W$1)</f>
        <v>0</v>
      </c>
      <c r="U103" s="54">
        <f t="shared" si="156"/>
        <v>0</v>
      </c>
      <c r="V103" s="55">
        <f>SUMIFS(Sheet1!$L:$L,Sheet1!$AG:$AG,Sheet2!$A103,Sheet1!$N:$N,"&gt;="&amp;Sheet2!$B103,Sheet1!$Y:$Y,"&gt;="&amp;Sheet2!$C103,Sheet1!$AH:$AH,"&gt;0",Sheet1!$U:$U,"&gt;=" &amp; Sheet2!$R$1,Sheet1!$AF:$AF,"&gt;=" &amp;Sheet2!$V$1,Sheet1!$AF:$AF,"&lt;=" &amp; Sheet2!$W$1)-SUM(S103-T103)</f>
        <v>0</v>
      </c>
      <c r="W103" s="56">
        <f t="shared" si="157"/>
        <v>0</v>
      </c>
      <c r="Y103" s="14">
        <f t="shared" si="158"/>
        <v>0</v>
      </c>
      <c r="Z103" s="24">
        <f t="shared" si="159"/>
        <v>0</v>
      </c>
      <c r="AA103" s="39">
        <f t="shared" si="160"/>
        <v>-184</v>
      </c>
      <c r="AB103" s="96">
        <f t="shared" si="161"/>
        <v>0</v>
      </c>
      <c r="AC103" s="3">
        <f t="shared" si="162"/>
        <v>44806</v>
      </c>
      <c r="AD103" s="103">
        <f t="shared" si="163"/>
        <v>922.88788072192142</v>
      </c>
      <c r="AE103" s="102">
        <f t="shared" si="164"/>
        <v>138.43318210828821</v>
      </c>
      <c r="AF103" s="102">
        <f t="shared" si="165"/>
        <v>27.686636421657642</v>
      </c>
      <c r="AG103" s="34">
        <f t="shared" si="166"/>
        <v>-138.43318210828821</v>
      </c>
    </row>
    <row r="104" spans="1:33" ht="15.75" thickBot="1" x14ac:dyDescent="0.3">
      <c r="A104" s="97">
        <f t="shared" si="137"/>
        <v>44807</v>
      </c>
      <c r="B104" s="65">
        <v>160</v>
      </c>
      <c r="C104" s="65">
        <f t="shared" si="138"/>
        <v>135</v>
      </c>
      <c r="D104" s="8"/>
      <c r="E104" s="9"/>
      <c r="F104" s="16"/>
      <c r="G104" s="43"/>
      <c r="H104" s="10"/>
      <c r="I104" s="18"/>
      <c r="J104" s="19"/>
      <c r="K104" s="26"/>
      <c r="L104" s="45"/>
      <c r="M104" s="20"/>
      <c r="N104" s="28">
        <v>4</v>
      </c>
      <c r="O104" s="29">
        <v>1</v>
      </c>
      <c r="P104" s="36">
        <f t="shared" si="154"/>
        <v>0.25</v>
      </c>
      <c r="Q104" s="47">
        <f>2.9-3</f>
        <v>-0.10000000000000009</v>
      </c>
      <c r="R104" s="30">
        <f t="shared" si="155"/>
        <v>-2.5000000000000022E-2</v>
      </c>
      <c r="S104" s="49"/>
      <c r="T104" s="50"/>
      <c r="U104" s="57"/>
      <c r="V104" s="58"/>
      <c r="W104" s="51"/>
      <c r="X104" s="7"/>
      <c r="Y104" s="17"/>
      <c r="Z104" s="27"/>
      <c r="AA104" s="98"/>
      <c r="AB104" s="99"/>
      <c r="AC104" s="3">
        <f t="shared" si="162"/>
        <v>44807</v>
      </c>
      <c r="AD104" s="103">
        <f t="shared" si="163"/>
        <v>784.45469861363324</v>
      </c>
      <c r="AE104" s="102">
        <f t="shared" si="164"/>
        <v>117.66820479204497</v>
      </c>
      <c r="AF104" s="102">
        <f t="shared" si="165"/>
        <v>29.417051198011244</v>
      </c>
      <c r="AG104" s="34">
        <f t="shared" si="166"/>
        <v>-2.941705119801127</v>
      </c>
    </row>
    <row r="105" spans="1:33" x14ac:dyDescent="0.25">
      <c r="A105" s="68">
        <f t="shared" si="137"/>
        <v>44808</v>
      </c>
      <c r="B105" s="69">
        <v>160</v>
      </c>
      <c r="C105" s="69">
        <f t="shared" si="138"/>
        <v>135</v>
      </c>
      <c r="D105" s="70">
        <f>COUNTIF(Sheet1!AG:AG,Sheet2!A105)</f>
        <v>0</v>
      </c>
      <c r="E105" s="71">
        <f>SUMIF(Sheet1!AG:AG,Sheet2!A105,Sheet1!AH:AH)</f>
        <v>0</v>
      </c>
      <c r="F105" s="72">
        <f t="shared" ref="F105:F110" si="167">IFERROR(+E105/D105,0)</f>
        <v>0</v>
      </c>
      <c r="G105" s="73">
        <f>SUMIF(Sheet1!$AG:$AG,Sheet2!$A105,Sheet1!$L:$L)-SUM(Sheet2!D105-Sheet2!E105)</f>
        <v>0</v>
      </c>
      <c r="H105" s="74">
        <f t="shared" ref="H105:H110" si="168">IFERROR(+G105/D105,0)</f>
        <v>0</v>
      </c>
      <c r="I105" s="75">
        <f>COUNTIFS(Sheet1!$AG:$AG,Sheet2!$A105,Sheet1!$N:$N,"&gt;=" &amp; Sheet2!$B105,Sheet1!$Y:$Y,"&gt;=" &amp; Sheet2!$C105)</f>
        <v>0</v>
      </c>
      <c r="J105" s="76">
        <f>SUMIFS(Sheet1!$AH:$AH,Sheet1!$AG:$AG,Sheet2!$A105,Sheet1!$N:$N,"&gt;=" &amp; Sheet2!$B105,Sheet1!$Y:$Y,"&gt;=" &amp; Sheet2!$C105)</f>
        <v>0</v>
      </c>
      <c r="K105" s="77">
        <f t="shared" ref="K105:K110" si="169">IFERROR(+J105/I105,0)</f>
        <v>0</v>
      </c>
      <c r="L105" s="78">
        <f>SUMIFS(Sheet1!$L:$L,Sheet1!$AG:$AG,Sheet2!$A105,Sheet1!$N:$N,"&gt;="&amp;Sheet2!$B105,Sheet1!$Y:$Y,"&gt;="&amp;Sheet2!$C105,Sheet1!$AH:$AH,"&gt;0")-SUM(I105-J105)</f>
        <v>0</v>
      </c>
      <c r="M105" s="79">
        <f t="shared" ref="M105:M110" si="170">IFERROR(+L105/I105,0)</f>
        <v>0</v>
      </c>
      <c r="N105" s="80">
        <v>3</v>
      </c>
      <c r="O105" s="81">
        <v>2</v>
      </c>
      <c r="P105" s="82">
        <f t="shared" ref="P105:P111" si="171">IFERROR(+O105/N105,0)</f>
        <v>0.66666666666666663</v>
      </c>
      <c r="Q105" s="83">
        <f>2.5+2.55-1</f>
        <v>4.05</v>
      </c>
      <c r="R105" s="84">
        <f t="shared" ref="R105:R111" si="172">IFERROR(+Q105/N105,0)</f>
        <v>1.3499999999999999</v>
      </c>
      <c r="S105" s="85">
        <f>COUNTIFS(Sheet1!$AG:$AG,Sheet2!$A105,Sheet1!$N:$N,"&gt;=" &amp; Sheet2!$B105,Sheet1!$Y:$Y,"&gt;=" &amp; Sheet2!$C105,Sheet1!$U:$U,"&gt;=" &amp; Sheet2!$R$1,Sheet1!$AF:$AF,"&gt;=" &amp;Sheet2!$V$1,Sheet1!$AF:$AF,"&lt;=" &amp; Sheet2!$W$1)</f>
        <v>0</v>
      </c>
      <c r="T105" s="86">
        <f>SUMIFS(Sheet1!$AH:$AH,Sheet1!$AG:$AG,Sheet2!$A105,Sheet1!$N:$N,"&gt;=" &amp; Sheet2!$B105,Sheet1!$Y:$Y,"&gt;=" &amp; Sheet2!$C105,Sheet1!$U:$U,"&gt;=" &amp; Sheet2!$R$1,Sheet1!$AF:$AF,"&gt;=" &amp;Sheet2!$V$1,Sheet1!$AF:$AF,"&lt;=" &amp; Sheet2!$W$1)</f>
        <v>0</v>
      </c>
      <c r="U105" s="87">
        <f t="shared" ref="U105:U110" si="173">IFERROR(+T105/S105,0)</f>
        <v>0</v>
      </c>
      <c r="V105" s="88">
        <f>SUMIFS(Sheet1!$L:$L,Sheet1!$AG:$AG,Sheet2!$A105,Sheet1!$N:$N,"&gt;="&amp;Sheet2!$B105,Sheet1!$Y:$Y,"&gt;="&amp;Sheet2!$C105,Sheet1!$AH:$AH,"&gt;0",Sheet1!$U:$U,"&gt;=" &amp; Sheet2!$R$1,Sheet1!$AF:$AF,"&gt;=" &amp;Sheet2!$V$1,Sheet1!$AF:$AF,"&lt;=" &amp; Sheet2!$W$1)-SUM(S105-T105)</f>
        <v>0</v>
      </c>
      <c r="W105" s="89">
        <f t="shared" ref="W105:W110" si="174">IFERROR(+V105/S105,0)</f>
        <v>0</v>
      </c>
      <c r="X105" s="90"/>
      <c r="Y105" s="91">
        <f t="shared" ref="Y105:Y110" si="175">Y104+(G105*$Y$1)</f>
        <v>0</v>
      </c>
      <c r="Z105" s="92">
        <f t="shared" ref="Z105:Z110" si="176">+Z104+(L105*$Z$1)</f>
        <v>0</v>
      </c>
      <c r="AA105" s="93">
        <f t="shared" ref="AA105:AA110" si="177">+AA104+(Q105*$AA$1)</f>
        <v>40.5</v>
      </c>
      <c r="AB105" s="94">
        <f t="shared" ref="AB105:AB110" si="178">+AB104+(V105*$AA$1)</f>
        <v>0</v>
      </c>
      <c r="AC105" s="3">
        <f t="shared" ref="AC105:AC111" si="179">A105</f>
        <v>44808</v>
      </c>
      <c r="AD105" s="103">
        <f t="shared" ref="AD105:AD111" si="180">AD104+AG104</f>
        <v>781.51299349383214</v>
      </c>
      <c r="AE105" s="102">
        <f t="shared" ref="AE105:AE111" si="181">+AD105*$AJ$1</f>
        <v>117.22694902407481</v>
      </c>
      <c r="AF105" s="102">
        <f t="shared" ref="AF105:AF111" si="182">IFERROR(AE105/N105,0)</f>
        <v>39.075649674691604</v>
      </c>
      <c r="AG105" s="34">
        <f t="shared" ref="AG105:AG111" si="183">Q105*AF105</f>
        <v>158.256381182501</v>
      </c>
    </row>
    <row r="106" spans="1:33" x14ac:dyDescent="0.25">
      <c r="A106" s="95">
        <f t="shared" si="137"/>
        <v>44809</v>
      </c>
      <c r="B106" s="67">
        <v>160</v>
      </c>
      <c r="C106" s="67">
        <f t="shared" si="138"/>
        <v>135</v>
      </c>
      <c r="D106" s="11">
        <f>COUNTIF(Sheet1!AG:AG,Sheet2!A106)</f>
        <v>0</v>
      </c>
      <c r="E106" s="12">
        <f>SUMIF(Sheet1!AG:AG,Sheet2!A106,Sheet1!AH:AH)</f>
        <v>0</v>
      </c>
      <c r="F106" s="13">
        <f t="shared" si="167"/>
        <v>0</v>
      </c>
      <c r="G106" s="42">
        <f>SUMIF(Sheet1!$AG:$AG,Sheet2!$A106,Sheet1!$L:$L)-SUM(Sheet2!D106-Sheet2!E106)</f>
        <v>0</v>
      </c>
      <c r="H106" s="15">
        <f t="shared" si="168"/>
        <v>0</v>
      </c>
      <c r="I106" s="21">
        <f>COUNTIFS(Sheet1!$AG:$AG,Sheet2!$A106,Sheet1!$N:$N,"&gt;=" &amp; Sheet2!$B106,Sheet1!$Y:$Y,"&gt;=" &amp; Sheet2!$C106)</f>
        <v>0</v>
      </c>
      <c r="J106" s="22">
        <f>SUMIFS(Sheet1!$AH:$AH,Sheet1!$AG:$AG,Sheet2!$A106,Sheet1!$N:$N,"&gt;=" &amp; Sheet2!$B106,Sheet1!$Y:$Y,"&gt;=" &amp; Sheet2!$C106)</f>
        <v>0</v>
      </c>
      <c r="K106" s="23">
        <f t="shared" si="169"/>
        <v>0</v>
      </c>
      <c r="L106" s="44">
        <f>SUMIFS(Sheet1!$L:$L,Sheet1!$AG:$AG,Sheet2!$A106,Sheet1!$N:$N,"&gt;="&amp;Sheet2!$B106,Sheet1!$Y:$Y,"&gt;="&amp;Sheet2!$C106,Sheet1!$AH:$AH,"&gt;0")-SUM(I106-J106)</f>
        <v>0</v>
      </c>
      <c r="M106" s="25">
        <f t="shared" si="170"/>
        <v>0</v>
      </c>
      <c r="N106" s="31">
        <v>4</v>
      </c>
      <c r="O106" s="32">
        <v>1</v>
      </c>
      <c r="P106" s="33">
        <f t="shared" si="171"/>
        <v>0.25</v>
      </c>
      <c r="Q106" s="46">
        <f>2.3-3</f>
        <v>-0.70000000000000018</v>
      </c>
      <c r="R106" s="35">
        <f t="shared" si="172"/>
        <v>-0.17500000000000004</v>
      </c>
      <c r="S106" s="52">
        <f>COUNTIFS(Sheet1!$AG:$AG,Sheet2!$A106,Sheet1!$N:$N,"&gt;=" &amp; Sheet2!$B106,Sheet1!$Y:$Y,"&gt;=" &amp; Sheet2!$C106,Sheet1!$U:$U,"&gt;=" &amp; Sheet2!$R$1,Sheet1!$AF:$AF,"&gt;=" &amp;Sheet2!$V$1,Sheet1!$AF:$AF,"&lt;=" &amp; Sheet2!$W$1)</f>
        <v>0</v>
      </c>
      <c r="T106" s="53">
        <f>SUMIFS(Sheet1!$AH:$AH,Sheet1!$AG:$AG,Sheet2!$A106,Sheet1!$N:$N,"&gt;=" &amp; Sheet2!$B106,Sheet1!$Y:$Y,"&gt;=" &amp; Sheet2!$C106,Sheet1!$U:$U,"&gt;=" &amp; Sheet2!$R$1,Sheet1!$AF:$AF,"&gt;=" &amp;Sheet2!$V$1,Sheet1!$AF:$AF,"&lt;=" &amp; Sheet2!$W$1)</f>
        <v>0</v>
      </c>
      <c r="U106" s="54">
        <f t="shared" si="173"/>
        <v>0</v>
      </c>
      <c r="V106" s="55">
        <f>SUMIFS(Sheet1!$L:$L,Sheet1!$AG:$AG,Sheet2!$A106,Sheet1!$N:$N,"&gt;="&amp;Sheet2!$B106,Sheet1!$Y:$Y,"&gt;="&amp;Sheet2!$C106,Sheet1!$AH:$AH,"&gt;0",Sheet1!$U:$U,"&gt;=" &amp; Sheet2!$R$1,Sheet1!$AF:$AF,"&gt;=" &amp;Sheet2!$V$1,Sheet1!$AF:$AF,"&lt;=" &amp; Sheet2!$W$1)-SUM(S106-T106)</f>
        <v>0</v>
      </c>
      <c r="W106" s="56">
        <f t="shared" si="174"/>
        <v>0</v>
      </c>
      <c r="Y106" s="14">
        <f t="shared" si="175"/>
        <v>0</v>
      </c>
      <c r="Z106" s="24">
        <f t="shared" si="176"/>
        <v>0</v>
      </c>
      <c r="AA106" s="39">
        <f t="shared" si="177"/>
        <v>33.5</v>
      </c>
      <c r="AB106" s="96">
        <f t="shared" si="178"/>
        <v>0</v>
      </c>
      <c r="AC106" s="3">
        <f t="shared" si="179"/>
        <v>44809</v>
      </c>
      <c r="AD106" s="103">
        <f t="shared" si="180"/>
        <v>939.7693746763332</v>
      </c>
      <c r="AE106" s="102">
        <f t="shared" si="181"/>
        <v>140.96540620144998</v>
      </c>
      <c r="AF106" s="102">
        <f t="shared" si="182"/>
        <v>35.241351550362495</v>
      </c>
      <c r="AG106" s="34">
        <f t="shared" si="183"/>
        <v>-24.668946085253754</v>
      </c>
    </row>
    <row r="107" spans="1:33" x14ac:dyDescent="0.25">
      <c r="A107" s="95">
        <f t="shared" si="137"/>
        <v>44810</v>
      </c>
      <c r="B107" s="67">
        <v>160</v>
      </c>
      <c r="C107" s="67">
        <f t="shared" si="138"/>
        <v>135</v>
      </c>
      <c r="D107" s="11">
        <f>COUNTIF(Sheet1!AG:AG,Sheet2!A107)</f>
        <v>0</v>
      </c>
      <c r="E107" s="12">
        <f>SUMIF(Sheet1!AG:AG,Sheet2!A107,Sheet1!AH:AH)</f>
        <v>0</v>
      </c>
      <c r="F107" s="13">
        <f t="shared" si="167"/>
        <v>0</v>
      </c>
      <c r="G107" s="42">
        <f>SUMIF(Sheet1!$AG:$AG,Sheet2!$A107,Sheet1!$L:$L)-SUM(Sheet2!D107-Sheet2!E107)</f>
        <v>0</v>
      </c>
      <c r="H107" s="15">
        <f t="shared" si="168"/>
        <v>0</v>
      </c>
      <c r="I107" s="21">
        <f>COUNTIFS(Sheet1!$AG:$AG,Sheet2!$A107,Sheet1!$N:$N,"&gt;=" &amp; Sheet2!$B107,Sheet1!$Y:$Y,"&gt;=" &amp; Sheet2!$C107)</f>
        <v>0</v>
      </c>
      <c r="J107" s="22">
        <f>SUMIFS(Sheet1!$AH:$AH,Sheet1!$AG:$AG,Sheet2!$A107,Sheet1!$N:$N,"&gt;=" &amp; Sheet2!$B107,Sheet1!$Y:$Y,"&gt;=" &amp; Sheet2!$C107)</f>
        <v>0</v>
      </c>
      <c r="K107" s="23">
        <f t="shared" si="169"/>
        <v>0</v>
      </c>
      <c r="L107" s="44">
        <f>SUMIFS(Sheet1!$L:$L,Sheet1!$AG:$AG,Sheet2!$A107,Sheet1!$N:$N,"&gt;="&amp;Sheet2!$B107,Sheet1!$Y:$Y,"&gt;="&amp;Sheet2!$C107,Sheet1!$AH:$AH,"&gt;0")-SUM(I107-J107)</f>
        <v>0</v>
      </c>
      <c r="M107" s="25">
        <f t="shared" si="170"/>
        <v>0</v>
      </c>
      <c r="N107" s="31"/>
      <c r="O107" s="32"/>
      <c r="P107" s="33">
        <f t="shared" si="171"/>
        <v>0</v>
      </c>
      <c r="Q107" s="46"/>
      <c r="R107" s="35">
        <f t="shared" si="172"/>
        <v>0</v>
      </c>
      <c r="S107" s="52">
        <f>COUNTIFS(Sheet1!$AG:$AG,Sheet2!$A107,Sheet1!$N:$N,"&gt;=" &amp; Sheet2!$B107,Sheet1!$Y:$Y,"&gt;=" &amp; Sheet2!$C107,Sheet1!$U:$U,"&gt;=" &amp; Sheet2!$R$1,Sheet1!$AF:$AF,"&gt;=" &amp;Sheet2!$V$1,Sheet1!$AF:$AF,"&lt;=" &amp; Sheet2!$W$1)</f>
        <v>0</v>
      </c>
      <c r="T107" s="53">
        <f>SUMIFS(Sheet1!$AH:$AH,Sheet1!$AG:$AG,Sheet2!$A107,Sheet1!$N:$N,"&gt;=" &amp; Sheet2!$B107,Sheet1!$Y:$Y,"&gt;=" &amp; Sheet2!$C107,Sheet1!$U:$U,"&gt;=" &amp; Sheet2!$R$1,Sheet1!$AF:$AF,"&gt;=" &amp;Sheet2!$V$1,Sheet1!$AF:$AF,"&lt;=" &amp; Sheet2!$W$1)</f>
        <v>0</v>
      </c>
      <c r="U107" s="54">
        <f t="shared" si="173"/>
        <v>0</v>
      </c>
      <c r="V107" s="55">
        <f>SUMIFS(Sheet1!$L:$L,Sheet1!$AG:$AG,Sheet2!$A107,Sheet1!$N:$N,"&gt;="&amp;Sheet2!$B107,Sheet1!$Y:$Y,"&gt;="&amp;Sheet2!$C107,Sheet1!$AH:$AH,"&gt;0",Sheet1!$U:$U,"&gt;=" &amp; Sheet2!$R$1,Sheet1!$AF:$AF,"&gt;=" &amp;Sheet2!$V$1,Sheet1!$AF:$AF,"&lt;=" &amp; Sheet2!$W$1)-SUM(S107-T107)</f>
        <v>0</v>
      </c>
      <c r="W107" s="56">
        <f t="shared" si="174"/>
        <v>0</v>
      </c>
      <c r="Y107" s="14">
        <f t="shared" si="175"/>
        <v>0</v>
      </c>
      <c r="Z107" s="24">
        <f t="shared" si="176"/>
        <v>0</v>
      </c>
      <c r="AA107" s="39">
        <f t="shared" si="177"/>
        <v>33.5</v>
      </c>
      <c r="AB107" s="96">
        <f t="shared" si="178"/>
        <v>0</v>
      </c>
      <c r="AC107" s="3">
        <f t="shared" si="179"/>
        <v>44810</v>
      </c>
      <c r="AD107" s="103">
        <f t="shared" si="180"/>
        <v>915.10042859107944</v>
      </c>
      <c r="AE107" s="102">
        <f t="shared" si="181"/>
        <v>137.2650642886619</v>
      </c>
      <c r="AF107" s="102">
        <f t="shared" si="182"/>
        <v>0</v>
      </c>
      <c r="AG107" s="34">
        <f t="shared" si="183"/>
        <v>0</v>
      </c>
    </row>
    <row r="108" spans="1:33" x14ac:dyDescent="0.25">
      <c r="A108" s="95">
        <f t="shared" si="137"/>
        <v>44811</v>
      </c>
      <c r="B108" s="67">
        <v>160</v>
      </c>
      <c r="C108" s="67">
        <f t="shared" si="138"/>
        <v>135</v>
      </c>
      <c r="D108" s="11">
        <f>COUNTIF(Sheet1!AG:AG,Sheet2!A108)</f>
        <v>0</v>
      </c>
      <c r="E108" s="12">
        <f>SUMIF(Sheet1!AG:AG,Sheet2!A108,Sheet1!AH:AH)</f>
        <v>0</v>
      </c>
      <c r="F108" s="13">
        <f t="shared" si="167"/>
        <v>0</v>
      </c>
      <c r="G108" s="42">
        <f>SUMIF(Sheet1!$AG:$AG,Sheet2!$A108,Sheet1!$L:$L)-SUM(Sheet2!D108-Sheet2!E108)</f>
        <v>0</v>
      </c>
      <c r="H108" s="15">
        <f t="shared" si="168"/>
        <v>0</v>
      </c>
      <c r="I108" s="21">
        <f>COUNTIFS(Sheet1!$AG:$AG,Sheet2!$A108,Sheet1!$N:$N,"&gt;=" &amp; Sheet2!$B108,Sheet1!$Y:$Y,"&gt;=" &amp; Sheet2!$C108)</f>
        <v>0</v>
      </c>
      <c r="J108" s="22">
        <f>SUMIFS(Sheet1!$AH:$AH,Sheet1!$AG:$AG,Sheet2!$A108,Sheet1!$N:$N,"&gt;=" &amp; Sheet2!$B108,Sheet1!$Y:$Y,"&gt;=" &amp; Sheet2!$C108)</f>
        <v>0</v>
      </c>
      <c r="K108" s="23">
        <f t="shared" si="169"/>
        <v>0</v>
      </c>
      <c r="L108" s="44">
        <f>SUMIFS(Sheet1!$L:$L,Sheet1!$AG:$AG,Sheet2!$A108,Sheet1!$N:$N,"&gt;="&amp;Sheet2!$B108,Sheet1!$Y:$Y,"&gt;="&amp;Sheet2!$C108,Sheet1!$AH:$AH,"&gt;0")-SUM(I108-J108)</f>
        <v>0</v>
      </c>
      <c r="M108" s="25">
        <f t="shared" si="170"/>
        <v>0</v>
      </c>
      <c r="N108" s="31"/>
      <c r="O108" s="32"/>
      <c r="P108" s="33">
        <f t="shared" si="171"/>
        <v>0</v>
      </c>
      <c r="Q108" s="46"/>
      <c r="R108" s="35">
        <f t="shared" si="172"/>
        <v>0</v>
      </c>
      <c r="S108" s="52">
        <f>COUNTIFS(Sheet1!$AG:$AG,Sheet2!$A108,Sheet1!$N:$N,"&gt;=" &amp; Sheet2!$B108,Sheet1!$Y:$Y,"&gt;=" &amp; Sheet2!$C108,Sheet1!$U:$U,"&gt;=" &amp; Sheet2!$R$1,Sheet1!$AF:$AF,"&gt;=" &amp;Sheet2!$V$1,Sheet1!$AF:$AF,"&lt;=" &amp; Sheet2!$W$1)</f>
        <v>0</v>
      </c>
      <c r="T108" s="53">
        <f>SUMIFS(Sheet1!$AH:$AH,Sheet1!$AG:$AG,Sheet2!$A108,Sheet1!$N:$N,"&gt;=" &amp; Sheet2!$B108,Sheet1!$Y:$Y,"&gt;=" &amp; Sheet2!$C108,Sheet1!$U:$U,"&gt;=" &amp; Sheet2!$R$1,Sheet1!$AF:$AF,"&gt;=" &amp;Sheet2!$V$1,Sheet1!$AF:$AF,"&lt;=" &amp; Sheet2!$W$1)</f>
        <v>0</v>
      </c>
      <c r="U108" s="54">
        <f t="shared" si="173"/>
        <v>0</v>
      </c>
      <c r="V108" s="55">
        <f>SUMIFS(Sheet1!$L:$L,Sheet1!$AG:$AG,Sheet2!$A108,Sheet1!$N:$N,"&gt;="&amp;Sheet2!$B108,Sheet1!$Y:$Y,"&gt;="&amp;Sheet2!$C108,Sheet1!$AH:$AH,"&gt;0",Sheet1!$U:$U,"&gt;=" &amp; Sheet2!$R$1,Sheet1!$AF:$AF,"&gt;=" &amp;Sheet2!$V$1,Sheet1!$AF:$AF,"&lt;=" &amp; Sheet2!$W$1)-SUM(S108-T108)</f>
        <v>0</v>
      </c>
      <c r="W108" s="56">
        <f t="shared" si="174"/>
        <v>0</v>
      </c>
      <c r="Y108" s="14">
        <f t="shared" si="175"/>
        <v>0</v>
      </c>
      <c r="Z108" s="24">
        <f t="shared" si="176"/>
        <v>0</v>
      </c>
      <c r="AA108" s="39">
        <f t="shared" si="177"/>
        <v>33.5</v>
      </c>
      <c r="AB108" s="96">
        <f t="shared" si="178"/>
        <v>0</v>
      </c>
      <c r="AC108" s="3">
        <f t="shared" si="179"/>
        <v>44811</v>
      </c>
      <c r="AD108" s="103">
        <f t="shared" si="180"/>
        <v>915.10042859107944</v>
      </c>
      <c r="AE108" s="102">
        <f t="shared" si="181"/>
        <v>137.2650642886619</v>
      </c>
      <c r="AF108" s="102">
        <f t="shared" si="182"/>
        <v>0</v>
      </c>
      <c r="AG108" s="34">
        <f t="shared" si="183"/>
        <v>0</v>
      </c>
    </row>
    <row r="109" spans="1:33" x14ac:dyDescent="0.25">
      <c r="A109" s="95">
        <f t="shared" si="137"/>
        <v>44812</v>
      </c>
      <c r="B109" s="67">
        <v>160</v>
      </c>
      <c r="C109" s="67">
        <f t="shared" si="138"/>
        <v>135</v>
      </c>
      <c r="D109" s="11">
        <f>COUNTIF(Sheet1!AG:AG,Sheet2!A109)</f>
        <v>0</v>
      </c>
      <c r="E109" s="12">
        <f>SUMIF(Sheet1!AG:AG,Sheet2!A109,Sheet1!AH:AH)</f>
        <v>0</v>
      </c>
      <c r="F109" s="13">
        <f t="shared" si="167"/>
        <v>0</v>
      </c>
      <c r="G109" s="42">
        <f>SUMIF(Sheet1!$AG:$AG,Sheet2!$A109,Sheet1!$L:$L)-SUM(Sheet2!D109-Sheet2!E109)</f>
        <v>0</v>
      </c>
      <c r="H109" s="15">
        <f t="shared" si="168"/>
        <v>0</v>
      </c>
      <c r="I109" s="21">
        <f>COUNTIFS(Sheet1!$AG:$AG,Sheet2!$A109,Sheet1!$N:$N,"&gt;=" &amp; Sheet2!$B109,Sheet1!$Y:$Y,"&gt;=" &amp; Sheet2!$C109)</f>
        <v>0</v>
      </c>
      <c r="J109" s="22">
        <f>SUMIFS(Sheet1!$AH:$AH,Sheet1!$AG:$AG,Sheet2!$A109,Sheet1!$N:$N,"&gt;=" &amp; Sheet2!$B109,Sheet1!$Y:$Y,"&gt;=" &amp; Sheet2!$C109)</f>
        <v>0</v>
      </c>
      <c r="K109" s="23">
        <f t="shared" si="169"/>
        <v>0</v>
      </c>
      <c r="L109" s="44">
        <f>SUMIFS(Sheet1!$L:$L,Sheet1!$AG:$AG,Sheet2!$A109,Sheet1!$N:$N,"&gt;="&amp;Sheet2!$B109,Sheet1!$Y:$Y,"&gt;="&amp;Sheet2!$C109,Sheet1!$AH:$AH,"&gt;0")-SUM(I109-J109)</f>
        <v>0</v>
      </c>
      <c r="M109" s="25">
        <f t="shared" si="170"/>
        <v>0</v>
      </c>
      <c r="N109" s="31"/>
      <c r="O109" s="32"/>
      <c r="P109" s="33">
        <f t="shared" si="171"/>
        <v>0</v>
      </c>
      <c r="Q109" s="46"/>
      <c r="R109" s="35">
        <f t="shared" si="172"/>
        <v>0</v>
      </c>
      <c r="S109" s="52">
        <f>COUNTIFS(Sheet1!$AG:$AG,Sheet2!$A109,Sheet1!$N:$N,"&gt;=" &amp; Sheet2!$B109,Sheet1!$Y:$Y,"&gt;=" &amp; Sheet2!$C109,Sheet1!$U:$U,"&gt;=" &amp; Sheet2!$R$1,Sheet1!$AF:$AF,"&gt;=" &amp;Sheet2!$V$1,Sheet1!$AF:$AF,"&lt;=" &amp; Sheet2!$W$1)</f>
        <v>0</v>
      </c>
      <c r="T109" s="53">
        <f>SUMIFS(Sheet1!$AH:$AH,Sheet1!$AG:$AG,Sheet2!$A109,Sheet1!$N:$N,"&gt;=" &amp; Sheet2!$B109,Sheet1!$Y:$Y,"&gt;=" &amp; Sheet2!$C109,Sheet1!$U:$U,"&gt;=" &amp; Sheet2!$R$1,Sheet1!$AF:$AF,"&gt;=" &amp;Sheet2!$V$1,Sheet1!$AF:$AF,"&lt;=" &amp; Sheet2!$W$1)</f>
        <v>0</v>
      </c>
      <c r="U109" s="54">
        <f t="shared" si="173"/>
        <v>0</v>
      </c>
      <c r="V109" s="55">
        <f>SUMIFS(Sheet1!$L:$L,Sheet1!$AG:$AG,Sheet2!$A109,Sheet1!$N:$N,"&gt;="&amp;Sheet2!$B109,Sheet1!$Y:$Y,"&gt;="&amp;Sheet2!$C109,Sheet1!$AH:$AH,"&gt;0",Sheet1!$U:$U,"&gt;=" &amp; Sheet2!$R$1,Sheet1!$AF:$AF,"&gt;=" &amp;Sheet2!$V$1,Sheet1!$AF:$AF,"&lt;=" &amp; Sheet2!$W$1)-SUM(S109-T109)</f>
        <v>0</v>
      </c>
      <c r="W109" s="56">
        <f t="shared" si="174"/>
        <v>0</v>
      </c>
      <c r="Y109" s="14">
        <f t="shared" si="175"/>
        <v>0</v>
      </c>
      <c r="Z109" s="24">
        <f t="shared" si="176"/>
        <v>0</v>
      </c>
      <c r="AA109" s="39">
        <f t="shared" si="177"/>
        <v>33.5</v>
      </c>
      <c r="AB109" s="96">
        <f t="shared" si="178"/>
        <v>0</v>
      </c>
      <c r="AC109" s="3">
        <f t="shared" si="179"/>
        <v>44812</v>
      </c>
      <c r="AD109" s="103">
        <f t="shared" si="180"/>
        <v>915.10042859107944</v>
      </c>
      <c r="AE109" s="102">
        <f t="shared" si="181"/>
        <v>137.2650642886619</v>
      </c>
      <c r="AF109" s="102">
        <f t="shared" si="182"/>
        <v>0</v>
      </c>
      <c r="AG109" s="34">
        <f t="shared" si="183"/>
        <v>0</v>
      </c>
    </row>
    <row r="110" spans="1:33" x14ac:dyDescent="0.25">
      <c r="A110" s="95">
        <f t="shared" si="137"/>
        <v>44813</v>
      </c>
      <c r="B110" s="67">
        <v>160</v>
      </c>
      <c r="C110" s="67">
        <f t="shared" si="138"/>
        <v>135</v>
      </c>
      <c r="D110" s="11">
        <f>COUNTIF(Sheet1!AG:AG,Sheet2!A110)</f>
        <v>0</v>
      </c>
      <c r="E110" s="12">
        <f>SUMIF(Sheet1!AG:AG,Sheet2!A110,Sheet1!AH:AH)</f>
        <v>0</v>
      </c>
      <c r="F110" s="13">
        <f t="shared" si="167"/>
        <v>0</v>
      </c>
      <c r="G110" s="42">
        <f>SUMIF(Sheet1!$AG:$AG,Sheet2!$A110,Sheet1!$L:$L)-SUM(Sheet2!D110-Sheet2!E110)</f>
        <v>0</v>
      </c>
      <c r="H110" s="15">
        <f t="shared" si="168"/>
        <v>0</v>
      </c>
      <c r="I110" s="21">
        <f>COUNTIFS(Sheet1!$AG:$AG,Sheet2!$A110,Sheet1!$N:$N,"&gt;=" &amp; Sheet2!$B110,Sheet1!$Y:$Y,"&gt;=" &amp; Sheet2!$C110)</f>
        <v>0</v>
      </c>
      <c r="J110" s="22">
        <f>SUMIFS(Sheet1!$AH:$AH,Sheet1!$AG:$AG,Sheet2!$A110,Sheet1!$N:$N,"&gt;=" &amp; Sheet2!$B110,Sheet1!$Y:$Y,"&gt;=" &amp; Sheet2!$C110)</f>
        <v>0</v>
      </c>
      <c r="K110" s="23">
        <f t="shared" si="169"/>
        <v>0</v>
      </c>
      <c r="L110" s="44">
        <f>SUMIFS(Sheet1!$L:$L,Sheet1!$AG:$AG,Sheet2!$A110,Sheet1!$N:$N,"&gt;="&amp;Sheet2!$B110,Sheet1!$Y:$Y,"&gt;="&amp;Sheet2!$C110,Sheet1!$AH:$AH,"&gt;0")-SUM(I110-J110)</f>
        <v>0</v>
      </c>
      <c r="M110" s="25">
        <f t="shared" si="170"/>
        <v>0</v>
      </c>
      <c r="N110" s="31"/>
      <c r="O110" s="32"/>
      <c r="P110" s="33">
        <f t="shared" si="171"/>
        <v>0</v>
      </c>
      <c r="Q110" s="46"/>
      <c r="R110" s="35">
        <f t="shared" si="172"/>
        <v>0</v>
      </c>
      <c r="S110" s="52">
        <f>COUNTIFS(Sheet1!$AG:$AG,Sheet2!$A110,Sheet1!$N:$N,"&gt;=" &amp; Sheet2!$B110,Sheet1!$Y:$Y,"&gt;=" &amp; Sheet2!$C110,Sheet1!$U:$U,"&gt;=" &amp; Sheet2!$R$1,Sheet1!$AF:$AF,"&gt;=" &amp;Sheet2!$V$1,Sheet1!$AF:$AF,"&lt;=" &amp; Sheet2!$W$1)</f>
        <v>0</v>
      </c>
      <c r="T110" s="53">
        <f>SUMIFS(Sheet1!$AH:$AH,Sheet1!$AG:$AG,Sheet2!$A110,Sheet1!$N:$N,"&gt;=" &amp; Sheet2!$B110,Sheet1!$Y:$Y,"&gt;=" &amp; Sheet2!$C110,Sheet1!$U:$U,"&gt;=" &amp; Sheet2!$R$1,Sheet1!$AF:$AF,"&gt;=" &amp;Sheet2!$V$1,Sheet1!$AF:$AF,"&lt;=" &amp; Sheet2!$W$1)</f>
        <v>0</v>
      </c>
      <c r="U110" s="54">
        <f t="shared" si="173"/>
        <v>0</v>
      </c>
      <c r="V110" s="55">
        <f>SUMIFS(Sheet1!$L:$L,Sheet1!$AG:$AG,Sheet2!$A110,Sheet1!$N:$N,"&gt;="&amp;Sheet2!$B110,Sheet1!$Y:$Y,"&gt;="&amp;Sheet2!$C110,Sheet1!$AH:$AH,"&gt;0",Sheet1!$U:$U,"&gt;=" &amp; Sheet2!$R$1,Sheet1!$AF:$AF,"&gt;=" &amp;Sheet2!$V$1,Sheet1!$AF:$AF,"&lt;=" &amp; Sheet2!$W$1)-SUM(S110-T110)</f>
        <v>0</v>
      </c>
      <c r="W110" s="56">
        <f t="shared" si="174"/>
        <v>0</v>
      </c>
      <c r="Y110" s="14">
        <f t="shared" si="175"/>
        <v>0</v>
      </c>
      <c r="Z110" s="24">
        <f t="shared" si="176"/>
        <v>0</v>
      </c>
      <c r="AA110" s="39">
        <f t="shared" si="177"/>
        <v>33.5</v>
      </c>
      <c r="AB110" s="96">
        <f t="shared" si="178"/>
        <v>0</v>
      </c>
      <c r="AC110" s="3">
        <f t="shared" si="179"/>
        <v>44813</v>
      </c>
      <c r="AD110" s="103">
        <f t="shared" si="180"/>
        <v>915.10042859107944</v>
      </c>
      <c r="AE110" s="102">
        <f t="shared" si="181"/>
        <v>137.2650642886619</v>
      </c>
      <c r="AF110" s="102">
        <f t="shared" si="182"/>
        <v>0</v>
      </c>
      <c r="AG110" s="34">
        <f t="shared" si="183"/>
        <v>0</v>
      </c>
    </row>
    <row r="111" spans="1:33" ht="15.75" thickBot="1" x14ac:dyDescent="0.3">
      <c r="A111" s="97">
        <f t="shared" si="137"/>
        <v>44814</v>
      </c>
      <c r="B111" s="65">
        <v>160</v>
      </c>
      <c r="C111" s="65">
        <f t="shared" si="138"/>
        <v>135</v>
      </c>
      <c r="D111" s="8"/>
      <c r="E111" s="9"/>
      <c r="F111" s="16"/>
      <c r="G111" s="43"/>
      <c r="H111" s="10"/>
      <c r="I111" s="18"/>
      <c r="J111" s="19"/>
      <c r="K111" s="26"/>
      <c r="L111" s="45"/>
      <c r="M111" s="20"/>
      <c r="N111" s="28"/>
      <c r="O111" s="29"/>
      <c r="P111" s="36">
        <f t="shared" si="171"/>
        <v>0</v>
      </c>
      <c r="Q111" s="47"/>
      <c r="R111" s="30">
        <f t="shared" si="172"/>
        <v>0</v>
      </c>
      <c r="S111" s="49"/>
      <c r="T111" s="50"/>
      <c r="U111" s="57"/>
      <c r="V111" s="58"/>
      <c r="W111" s="51"/>
      <c r="X111" s="7"/>
      <c r="Y111" s="17"/>
      <c r="Z111" s="27"/>
      <c r="AA111" s="98"/>
      <c r="AB111" s="99"/>
      <c r="AC111" s="3">
        <f t="shared" si="179"/>
        <v>44814</v>
      </c>
      <c r="AD111" s="103">
        <f t="shared" si="180"/>
        <v>915.10042859107944</v>
      </c>
      <c r="AE111" s="102">
        <f t="shared" si="181"/>
        <v>137.2650642886619</v>
      </c>
      <c r="AF111" s="102">
        <f t="shared" si="182"/>
        <v>0</v>
      </c>
      <c r="AG111" s="34">
        <f t="shared" si="183"/>
        <v>0</v>
      </c>
    </row>
    <row r="112" spans="1:33" x14ac:dyDescent="0.25">
      <c r="D112">
        <f>SUM(D10:D49)</f>
        <v>1398</v>
      </c>
      <c r="E112">
        <f>SUM(E10:E49)</f>
        <v>248</v>
      </c>
      <c r="F112" s="48">
        <f>+E112/D112</f>
        <v>0.17739628040057226</v>
      </c>
      <c r="G112" s="41">
        <f>SUM(G10:G49)</f>
        <v>-120.6</v>
      </c>
      <c r="H112" s="48">
        <f>+G112/D112</f>
        <v>-8.6266094420600861E-2</v>
      </c>
      <c r="I112">
        <f>SUM(I10:I49)</f>
        <v>965</v>
      </c>
      <c r="J112">
        <f>SUM(J10:J49)</f>
        <v>181</v>
      </c>
      <c r="K112" s="48">
        <f>+J112/I112</f>
        <v>0.18756476683937823</v>
      </c>
      <c r="L112" s="41">
        <f>SUM(L10:L49)</f>
        <v>-74.999999999999986</v>
      </c>
      <c r="M112" s="48">
        <f>+L112/I112</f>
        <v>-7.7720207253885995E-2</v>
      </c>
      <c r="N112">
        <f>SUM(N10:N111)</f>
        <v>403</v>
      </c>
      <c r="O112">
        <f>SUM(O10:O111)</f>
        <v>118</v>
      </c>
      <c r="P112" s="48">
        <f>+O112/N112</f>
        <v>0.29280397022332505</v>
      </c>
      <c r="Q112" s="41">
        <f>SUM(Q10:Q111)</f>
        <v>71.15000000000002</v>
      </c>
      <c r="R112" s="48">
        <f>+Q112/N112</f>
        <v>0.1765508684863524</v>
      </c>
      <c r="S112">
        <f>SUM(S10:S49)</f>
        <v>75</v>
      </c>
      <c r="T112">
        <f>SUM(T10:T49)</f>
        <v>26</v>
      </c>
      <c r="U112" s="48">
        <f>+T112/S112</f>
        <v>0.34666666666666668</v>
      </c>
      <c r="V112" s="41">
        <f>SUM(V10:V49)</f>
        <v>29.450000000000003</v>
      </c>
      <c r="W112" s="48">
        <f>+V112/S112</f>
        <v>0.39266666666666672</v>
      </c>
      <c r="Y112" s="37">
        <f>Y49</f>
        <v>-486.74999999999994</v>
      </c>
      <c r="Z112" s="38">
        <f>Z49</f>
        <v>-258.74999999999994</v>
      </c>
      <c r="AA112" s="40">
        <f>AA49</f>
        <v>662</v>
      </c>
      <c r="AB112" s="61">
        <f>AB49</f>
        <v>533.5</v>
      </c>
    </row>
    <row r="114" spans="4:33" x14ac:dyDescent="0.25">
      <c r="D114" t="s">
        <v>354</v>
      </c>
      <c r="E114">
        <f>COUNTIF(G10:G44,"&gt;0")</f>
        <v>14</v>
      </c>
      <c r="I114" t="s">
        <v>354</v>
      </c>
      <c r="J114">
        <f>COUNTIF(L10:L44,"&gt;0")</f>
        <v>12</v>
      </c>
      <c r="N114" t="s">
        <v>354</v>
      </c>
      <c r="O114">
        <f>COUNTIF(Q10:Q97,"&gt;0")</f>
        <v>45</v>
      </c>
      <c r="S114" t="s">
        <v>354</v>
      </c>
      <c r="T114">
        <f>COUNTIF(V10:V44,"&gt;0")</f>
        <v>16</v>
      </c>
    </row>
    <row r="115" spans="4:33" x14ac:dyDescent="0.25">
      <c r="D115" t="s">
        <v>355</v>
      </c>
      <c r="E115">
        <f>COUNTIF(G10:G44,"&lt;0")</f>
        <v>21</v>
      </c>
      <c r="I115" t="s">
        <v>355</v>
      </c>
      <c r="J115">
        <f>COUNTIF(L10:L44,"&lt;0")</f>
        <v>23</v>
      </c>
      <c r="N115" t="s">
        <v>355</v>
      </c>
      <c r="O115">
        <f>COUNTIF(Q10:Q97,"&lt;0")</f>
        <v>36</v>
      </c>
      <c r="S115" t="s">
        <v>355</v>
      </c>
      <c r="T115">
        <f>COUNTIF(V10:V44,"&lt;0")</f>
        <v>15</v>
      </c>
      <c r="AD115">
        <v>318.58000000000004</v>
      </c>
      <c r="AE115">
        <v>104.74</v>
      </c>
      <c r="AF115">
        <v>223.58999999999997</v>
      </c>
    </row>
    <row r="116" spans="4:33" x14ac:dyDescent="0.25">
      <c r="D116" t="s">
        <v>356</v>
      </c>
      <c r="E116" s="100">
        <f>MAX(G10:G44)</f>
        <v>21.549999999999997</v>
      </c>
      <c r="I116" t="s">
        <v>356</v>
      </c>
      <c r="J116" s="100">
        <f>MAX(L10:L44)</f>
        <v>25.1</v>
      </c>
      <c r="N116" t="s">
        <v>356</v>
      </c>
      <c r="O116" s="100">
        <f>MAX(Q10:Q97)</f>
        <v>16.600000000000001</v>
      </c>
      <c r="S116" t="s">
        <v>356</v>
      </c>
      <c r="T116" s="100">
        <f>MAX(V10:V44)</f>
        <v>9.3999999999999986</v>
      </c>
    </row>
    <row r="117" spans="4:33" x14ac:dyDescent="0.25">
      <c r="D117" t="s">
        <v>357</v>
      </c>
      <c r="E117" s="100">
        <f>MIN(G10:G44)</f>
        <v>-20.599999999999998</v>
      </c>
      <c r="I117" t="s">
        <v>357</v>
      </c>
      <c r="J117" s="100">
        <f>MIN(L10:L44)</f>
        <v>-19.2</v>
      </c>
      <c r="N117" t="s">
        <v>357</v>
      </c>
      <c r="O117" s="100">
        <f>MIN(Q10:Q97)</f>
        <v>-6</v>
      </c>
      <c r="S117" t="s">
        <v>357</v>
      </c>
      <c r="T117" s="100">
        <f>MIN(V10:V44)</f>
        <v>-3</v>
      </c>
      <c r="AD117">
        <f>+AD115+AD116</f>
        <v>318.58000000000004</v>
      </c>
      <c r="AE117">
        <f t="shared" ref="AE117:AF117" si="184">+AE115+AE116</f>
        <v>104.74</v>
      </c>
      <c r="AF117">
        <f t="shared" si="184"/>
        <v>223.58999999999997</v>
      </c>
    </row>
    <row r="118" spans="4:33" x14ac:dyDescent="0.25">
      <c r="D118" t="s">
        <v>358</v>
      </c>
      <c r="E118" s="2">
        <f>MAX(F10:F44)</f>
        <v>0.28205128205128205</v>
      </c>
      <c r="I118" t="s">
        <v>358</v>
      </c>
      <c r="J118" s="2">
        <f>MAX(K10:K44)</f>
        <v>0.35714285714285715</v>
      </c>
      <c r="N118" t="s">
        <v>358</v>
      </c>
      <c r="O118" s="2">
        <f>MAX(P10:P97)</f>
        <v>1</v>
      </c>
      <c r="S118" t="s">
        <v>358</v>
      </c>
      <c r="T118" s="2">
        <f>MAX(U10:U44)</f>
        <v>1</v>
      </c>
      <c r="AD118" s="102">
        <f>+AD117*0.15</f>
        <v>47.787000000000006</v>
      </c>
      <c r="AE118" s="102">
        <f t="shared" ref="AE118:AF118" si="185">+AE117*0.15</f>
        <v>15.710999999999999</v>
      </c>
      <c r="AF118" s="102">
        <f t="shared" si="185"/>
        <v>33.538499999999992</v>
      </c>
    </row>
    <row r="119" spans="4:33" x14ac:dyDescent="0.25">
      <c r="D119" t="s">
        <v>359</v>
      </c>
      <c r="E119" s="2">
        <f>MAX(H10:H44)</f>
        <v>0.52375000000000005</v>
      </c>
      <c r="I119" t="s">
        <v>359</v>
      </c>
      <c r="J119" s="2">
        <f>MAX(M10:M44)</f>
        <v>0.80967741935483872</v>
      </c>
      <c r="N119" t="s">
        <v>359</v>
      </c>
      <c r="O119" s="2">
        <f>MAX(R10:R97)</f>
        <v>3.3</v>
      </c>
      <c r="S119" t="s">
        <v>359</v>
      </c>
      <c r="T119" s="2">
        <f>MAX(W10:W44)</f>
        <v>3.9</v>
      </c>
      <c r="AB119" t="s">
        <v>431</v>
      </c>
      <c r="AC119">
        <v>8</v>
      </c>
      <c r="AD119" s="102">
        <f>+AD118/$AC$119</f>
        <v>5.9733750000000008</v>
      </c>
      <c r="AE119" s="102">
        <f t="shared" ref="AE119:AF119" si="186">+AE118/$AC$119</f>
        <v>1.9638749999999998</v>
      </c>
      <c r="AF119" s="102">
        <f t="shared" si="186"/>
        <v>4.192312499999999</v>
      </c>
      <c r="AG119" s="102">
        <f>SUM(AD119:AF119)</f>
        <v>12.129562499999999</v>
      </c>
    </row>
    <row r="122" spans="4:33" x14ac:dyDescent="0.25">
      <c r="AD122" s="102"/>
      <c r="AE122" s="102"/>
      <c r="AF122" s="102"/>
      <c r="AG122" s="102"/>
    </row>
  </sheetData>
  <mergeCells count="4">
    <mergeCell ref="D1:H1"/>
    <mergeCell ref="N1:Q1"/>
    <mergeCell ref="I1:M1"/>
    <mergeCell ref="S1:U1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Graig Mantle</dc:creator>
  <cp:lastModifiedBy>Graig Mantle</cp:lastModifiedBy>
  <dcterms:created xsi:type="dcterms:W3CDTF">2022-07-08T04:31:35Z</dcterms:created>
  <dcterms:modified xsi:type="dcterms:W3CDTF">2022-09-06T06:02:57Z</dcterms:modified>
</cp:coreProperties>
</file>