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FF8A623C-7916-46CE-AFC4-B0E25918732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le 1" sheetId="6" r:id="rId1"/>
    <sheet name="table 2" sheetId="8" r:id="rId2"/>
    <sheet name="table 3" sheetId="12" r:id="rId3"/>
    <sheet name="table 4" sheetId="13" r:id="rId4"/>
    <sheet name="table 5" sheetId="14" r:id="rId5"/>
    <sheet name="table 6" sheetId="15" r:id="rId6"/>
    <sheet name="table 7" sheetId="10" r:id="rId7"/>
    <sheet name="table 8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7" i="12" l="1"/>
  <c r="G33" i="15"/>
  <c r="B33" i="15"/>
  <c r="G17" i="15"/>
  <c r="B17" i="15"/>
  <c r="P47" i="14"/>
  <c r="P77" i="14" s="1"/>
  <c r="O47" i="14"/>
  <c r="N47" i="14"/>
  <c r="N77" i="14" s="1"/>
  <c r="M47" i="14"/>
  <c r="L47" i="14"/>
  <c r="K47" i="14"/>
  <c r="J47" i="14"/>
  <c r="I47" i="14"/>
  <c r="H47" i="14"/>
  <c r="G47" i="14"/>
  <c r="F47" i="14"/>
  <c r="E47" i="14"/>
  <c r="E77" i="14" s="1"/>
  <c r="D47" i="14"/>
  <c r="D77" i="14" s="1"/>
  <c r="C47" i="14"/>
  <c r="C77" i="14" s="1"/>
  <c r="B47" i="14"/>
  <c r="B77" i="14" s="1"/>
  <c r="P31" i="14"/>
  <c r="O31" i="14"/>
  <c r="N31" i="14"/>
  <c r="M31" i="14"/>
  <c r="L31" i="14"/>
  <c r="K31" i="14"/>
  <c r="J31" i="14"/>
  <c r="J62" i="14" s="1"/>
  <c r="I31" i="14"/>
  <c r="H31" i="14"/>
  <c r="G31" i="14"/>
  <c r="G62" i="14" s="1"/>
  <c r="F31" i="14"/>
  <c r="E31" i="14"/>
  <c r="E62" i="14" s="1"/>
  <c r="D31" i="14"/>
  <c r="C31" i="14"/>
  <c r="B31" i="14"/>
  <c r="N33" i="13"/>
  <c r="M33" i="13"/>
  <c r="L33" i="13"/>
  <c r="G33" i="13"/>
  <c r="B33" i="13"/>
  <c r="L17" i="13"/>
  <c r="G17" i="13"/>
  <c r="B17" i="13"/>
  <c r="T47" i="12"/>
  <c r="S47" i="12"/>
  <c r="R47" i="12"/>
  <c r="Q47" i="12"/>
  <c r="P47" i="12"/>
  <c r="O47" i="12"/>
  <c r="O77" i="12" s="1"/>
  <c r="N47" i="12"/>
  <c r="N77" i="12" s="1"/>
  <c r="M47" i="12"/>
  <c r="L47" i="12"/>
  <c r="K47" i="12"/>
  <c r="J47" i="12"/>
  <c r="I47" i="12"/>
  <c r="H47" i="12"/>
  <c r="G47" i="12"/>
  <c r="F47" i="12"/>
  <c r="E47" i="12"/>
  <c r="D47" i="12"/>
  <c r="C47" i="12"/>
  <c r="C77" i="12" s="1"/>
  <c r="B47" i="12"/>
  <c r="B77" i="12" s="1"/>
  <c r="T31" i="12"/>
  <c r="S31" i="12"/>
  <c r="R31" i="12"/>
  <c r="Q31" i="12"/>
  <c r="P31" i="12"/>
  <c r="O31" i="12"/>
  <c r="N31" i="12"/>
  <c r="M31" i="12"/>
  <c r="L31" i="12"/>
  <c r="K31" i="12"/>
  <c r="J31" i="12"/>
  <c r="J62" i="12" s="1"/>
  <c r="I31" i="12"/>
  <c r="I62" i="12" s="1"/>
  <c r="H31" i="12"/>
  <c r="G31" i="12"/>
  <c r="F31" i="12"/>
  <c r="E31" i="12"/>
  <c r="D31" i="12"/>
  <c r="C31" i="12"/>
  <c r="B31" i="12"/>
  <c r="L33" i="8"/>
  <c r="G33" i="8"/>
  <c r="B33" i="8"/>
  <c r="L17" i="8"/>
  <c r="G17" i="8"/>
  <c r="B17" i="8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C82" i="11"/>
  <c r="D82" i="11"/>
  <c r="E82" i="11"/>
  <c r="F82" i="11"/>
  <c r="G82" i="11"/>
  <c r="H82" i="11"/>
  <c r="I82" i="11"/>
  <c r="J82" i="11"/>
  <c r="K82" i="11"/>
  <c r="L82" i="11"/>
  <c r="M82" i="11"/>
  <c r="B82" i="11"/>
  <c r="B72" i="11"/>
  <c r="C72" i="11"/>
  <c r="D72" i="11"/>
  <c r="E72" i="11"/>
  <c r="F72" i="11"/>
  <c r="G72" i="11"/>
  <c r="H72" i="11"/>
  <c r="I72" i="11"/>
  <c r="J72" i="11"/>
  <c r="K72" i="11"/>
  <c r="L72" i="11"/>
  <c r="M72" i="11"/>
  <c r="B73" i="11"/>
  <c r="C73" i="11"/>
  <c r="D73" i="11"/>
  <c r="E73" i="11"/>
  <c r="F73" i="11"/>
  <c r="G73" i="11"/>
  <c r="H73" i="11"/>
  <c r="I73" i="11"/>
  <c r="J73" i="11"/>
  <c r="K73" i="11"/>
  <c r="L73" i="11"/>
  <c r="M73" i="11"/>
  <c r="B74" i="11"/>
  <c r="C74" i="11"/>
  <c r="D74" i="11"/>
  <c r="E74" i="11"/>
  <c r="F74" i="11"/>
  <c r="G74" i="11"/>
  <c r="H74" i="11"/>
  <c r="I74" i="11"/>
  <c r="J74" i="11"/>
  <c r="K74" i="11"/>
  <c r="L74" i="11"/>
  <c r="M74" i="11"/>
  <c r="B75" i="11"/>
  <c r="C75" i="11"/>
  <c r="D75" i="11"/>
  <c r="E75" i="11"/>
  <c r="F75" i="11"/>
  <c r="G75" i="11"/>
  <c r="H75" i="11"/>
  <c r="I75" i="11"/>
  <c r="J75" i="11"/>
  <c r="K75" i="11"/>
  <c r="L75" i="11"/>
  <c r="M75" i="11"/>
  <c r="B76" i="11"/>
  <c r="C76" i="11"/>
  <c r="D76" i="11"/>
  <c r="E76" i="11"/>
  <c r="F76" i="11"/>
  <c r="G76" i="11"/>
  <c r="H76" i="11"/>
  <c r="I76" i="11"/>
  <c r="J76" i="11"/>
  <c r="K76" i="11"/>
  <c r="L76" i="11"/>
  <c r="M76" i="11"/>
  <c r="C71" i="11"/>
  <c r="D71" i="11"/>
  <c r="E71" i="11"/>
  <c r="F71" i="11"/>
  <c r="G71" i="11"/>
  <c r="H71" i="11"/>
  <c r="I71" i="11"/>
  <c r="J71" i="11"/>
  <c r="K71" i="11"/>
  <c r="L71" i="11"/>
  <c r="M71" i="11"/>
  <c r="B71" i="11"/>
  <c r="C70" i="11"/>
  <c r="D70" i="11"/>
  <c r="E70" i="11"/>
  <c r="F70" i="11"/>
  <c r="G70" i="11"/>
  <c r="H70" i="11"/>
  <c r="I70" i="11"/>
  <c r="J70" i="11"/>
  <c r="K70" i="11"/>
  <c r="L70" i="11"/>
  <c r="M70" i="11"/>
  <c r="B70" i="11"/>
  <c r="C66" i="11"/>
  <c r="D66" i="11"/>
  <c r="E66" i="11"/>
  <c r="F66" i="11"/>
  <c r="G66" i="11"/>
  <c r="H66" i="11"/>
  <c r="I66" i="11"/>
  <c r="J66" i="11"/>
  <c r="K66" i="11"/>
  <c r="L66" i="11"/>
  <c r="M66" i="11"/>
  <c r="B66" i="11"/>
  <c r="B56" i="11"/>
  <c r="C56" i="11"/>
  <c r="D56" i="11"/>
  <c r="E56" i="11"/>
  <c r="F56" i="11"/>
  <c r="G56" i="11"/>
  <c r="H56" i="11"/>
  <c r="I56" i="11"/>
  <c r="J56" i="11"/>
  <c r="K56" i="11"/>
  <c r="L56" i="11"/>
  <c r="M56" i="11"/>
  <c r="B57" i="11"/>
  <c r="C57" i="11"/>
  <c r="D57" i="11"/>
  <c r="E57" i="11"/>
  <c r="F57" i="11"/>
  <c r="G57" i="11"/>
  <c r="H57" i="11"/>
  <c r="I57" i="11"/>
  <c r="J57" i="11"/>
  <c r="K57" i="11"/>
  <c r="L57" i="11"/>
  <c r="M57" i="11"/>
  <c r="B58" i="11"/>
  <c r="C58" i="11"/>
  <c r="D58" i="11"/>
  <c r="E58" i="11"/>
  <c r="F58" i="11"/>
  <c r="G58" i="11"/>
  <c r="H58" i="11"/>
  <c r="I58" i="11"/>
  <c r="J58" i="11"/>
  <c r="K58" i="11"/>
  <c r="L58" i="11"/>
  <c r="M58" i="11"/>
  <c r="B59" i="11"/>
  <c r="C59" i="11"/>
  <c r="D59" i="11"/>
  <c r="E59" i="11"/>
  <c r="F59" i="11"/>
  <c r="G59" i="11"/>
  <c r="H59" i="11"/>
  <c r="I59" i="11"/>
  <c r="J59" i="11"/>
  <c r="K59" i="11"/>
  <c r="L59" i="11"/>
  <c r="M59" i="11"/>
  <c r="B60" i="11"/>
  <c r="C60" i="11"/>
  <c r="D60" i="11"/>
  <c r="E60" i="11"/>
  <c r="F60" i="11"/>
  <c r="G60" i="11"/>
  <c r="H60" i="11"/>
  <c r="I60" i="11"/>
  <c r="J60" i="11"/>
  <c r="K60" i="11"/>
  <c r="L60" i="11"/>
  <c r="M60" i="11"/>
  <c r="C55" i="11"/>
  <c r="D55" i="11"/>
  <c r="E55" i="11"/>
  <c r="F55" i="11"/>
  <c r="G55" i="11"/>
  <c r="H55" i="11"/>
  <c r="I55" i="11"/>
  <c r="J55" i="11"/>
  <c r="K55" i="11"/>
  <c r="L55" i="11"/>
  <c r="M55" i="11"/>
  <c r="B55" i="11"/>
  <c r="C54" i="11"/>
  <c r="D54" i="11"/>
  <c r="E54" i="11"/>
  <c r="F54" i="11"/>
  <c r="G54" i="11"/>
  <c r="H54" i="11"/>
  <c r="I54" i="11"/>
  <c r="J54" i="11"/>
  <c r="K54" i="11"/>
  <c r="L54" i="11"/>
  <c r="M54" i="11"/>
  <c r="B54" i="11"/>
  <c r="B68" i="11"/>
  <c r="B52" i="11"/>
  <c r="C82" i="10"/>
  <c r="D82" i="10"/>
  <c r="E82" i="10"/>
  <c r="F82" i="10"/>
  <c r="G82" i="10"/>
  <c r="H82" i="10"/>
  <c r="I82" i="10"/>
  <c r="J82" i="10"/>
  <c r="K82" i="10"/>
  <c r="B82" i="10"/>
  <c r="K66" i="10"/>
  <c r="C66" i="10"/>
  <c r="D66" i="10"/>
  <c r="E66" i="10"/>
  <c r="F66" i="10"/>
  <c r="G66" i="10"/>
  <c r="H66" i="10"/>
  <c r="I66" i="10"/>
  <c r="J66" i="10"/>
  <c r="B66" i="10"/>
  <c r="A82" i="10"/>
  <c r="A66" i="10"/>
  <c r="A50" i="10"/>
  <c r="A33" i="10"/>
  <c r="A77" i="14"/>
  <c r="A62" i="14"/>
  <c r="A47" i="14"/>
  <c r="A31" i="14"/>
  <c r="C70" i="10"/>
  <c r="D70" i="10"/>
  <c r="E70" i="10"/>
  <c r="F70" i="10"/>
  <c r="G70" i="10"/>
  <c r="H70" i="10"/>
  <c r="I70" i="10"/>
  <c r="J70" i="10"/>
  <c r="K70" i="10"/>
  <c r="C71" i="10"/>
  <c r="D71" i="10"/>
  <c r="E71" i="10"/>
  <c r="F71" i="10"/>
  <c r="G71" i="10"/>
  <c r="H71" i="10"/>
  <c r="I71" i="10"/>
  <c r="J71" i="10"/>
  <c r="K71" i="10"/>
  <c r="C72" i="10"/>
  <c r="D72" i="10"/>
  <c r="E72" i="10"/>
  <c r="F72" i="10"/>
  <c r="G72" i="10"/>
  <c r="H72" i="10"/>
  <c r="I72" i="10"/>
  <c r="J72" i="10"/>
  <c r="K72" i="10"/>
  <c r="C73" i="10"/>
  <c r="D73" i="10"/>
  <c r="E73" i="10"/>
  <c r="F73" i="10"/>
  <c r="G73" i="10"/>
  <c r="H73" i="10"/>
  <c r="I73" i="10"/>
  <c r="J73" i="10"/>
  <c r="K73" i="10"/>
  <c r="C74" i="10"/>
  <c r="D74" i="10"/>
  <c r="E74" i="10"/>
  <c r="F74" i="10"/>
  <c r="G74" i="10"/>
  <c r="H74" i="10"/>
  <c r="I74" i="10"/>
  <c r="J74" i="10"/>
  <c r="K74" i="10"/>
  <c r="C75" i="10"/>
  <c r="D75" i="10"/>
  <c r="E75" i="10"/>
  <c r="F75" i="10"/>
  <c r="G75" i="10"/>
  <c r="H75" i="10"/>
  <c r="I75" i="10"/>
  <c r="J75" i="10"/>
  <c r="K75" i="10"/>
  <c r="C76" i="10"/>
  <c r="D76" i="10"/>
  <c r="E76" i="10"/>
  <c r="F76" i="10"/>
  <c r="G76" i="10"/>
  <c r="H76" i="10"/>
  <c r="I76" i="10"/>
  <c r="J76" i="10"/>
  <c r="K76" i="10"/>
  <c r="B72" i="10"/>
  <c r="B73" i="10"/>
  <c r="B74" i="10"/>
  <c r="B75" i="10"/>
  <c r="B76" i="10"/>
  <c r="B71" i="10"/>
  <c r="B70" i="10"/>
  <c r="B56" i="10"/>
  <c r="C56" i="10"/>
  <c r="D56" i="10"/>
  <c r="E56" i="10"/>
  <c r="F56" i="10"/>
  <c r="G56" i="10"/>
  <c r="H56" i="10"/>
  <c r="I56" i="10"/>
  <c r="J56" i="10"/>
  <c r="K56" i="10"/>
  <c r="B57" i="10"/>
  <c r="C57" i="10"/>
  <c r="D57" i="10"/>
  <c r="E57" i="10"/>
  <c r="F57" i="10"/>
  <c r="G57" i="10"/>
  <c r="H57" i="10"/>
  <c r="I57" i="10"/>
  <c r="J57" i="10"/>
  <c r="K57" i="10"/>
  <c r="B58" i="10"/>
  <c r="C58" i="10"/>
  <c r="D58" i="10"/>
  <c r="E58" i="10"/>
  <c r="F58" i="10"/>
  <c r="G58" i="10"/>
  <c r="H58" i="10"/>
  <c r="I58" i="10"/>
  <c r="J58" i="10"/>
  <c r="K58" i="10"/>
  <c r="B59" i="10"/>
  <c r="C59" i="10"/>
  <c r="D59" i="10"/>
  <c r="E59" i="10"/>
  <c r="F59" i="10"/>
  <c r="G59" i="10"/>
  <c r="H59" i="10"/>
  <c r="I59" i="10"/>
  <c r="J59" i="10"/>
  <c r="K59" i="10"/>
  <c r="B60" i="10"/>
  <c r="C60" i="10"/>
  <c r="D60" i="10"/>
  <c r="E60" i="10"/>
  <c r="F60" i="10"/>
  <c r="G60" i="10"/>
  <c r="H60" i="10"/>
  <c r="I60" i="10"/>
  <c r="J60" i="10"/>
  <c r="K60" i="10"/>
  <c r="C55" i="10"/>
  <c r="D55" i="10"/>
  <c r="E55" i="10"/>
  <c r="F55" i="10"/>
  <c r="G55" i="10"/>
  <c r="H55" i="10"/>
  <c r="I55" i="10"/>
  <c r="J55" i="10"/>
  <c r="K55" i="10"/>
  <c r="B55" i="10"/>
  <c r="C54" i="10"/>
  <c r="D54" i="10"/>
  <c r="E54" i="10"/>
  <c r="F54" i="10"/>
  <c r="G54" i="10"/>
  <c r="H54" i="10"/>
  <c r="I54" i="10"/>
  <c r="J54" i="10"/>
  <c r="K54" i="10"/>
  <c r="B54" i="10"/>
  <c r="B68" i="10"/>
  <c r="B52" i="10"/>
  <c r="G23" i="15"/>
  <c r="H23" i="15"/>
  <c r="J23" i="15" s="1"/>
  <c r="I23" i="15"/>
  <c r="G24" i="15"/>
  <c r="H24" i="15"/>
  <c r="J24" i="15" s="1"/>
  <c r="I24" i="15"/>
  <c r="G25" i="15"/>
  <c r="H25" i="15"/>
  <c r="I25" i="15"/>
  <c r="G26" i="15"/>
  <c r="H26" i="15"/>
  <c r="I26" i="15"/>
  <c r="G27" i="15"/>
  <c r="H27" i="15"/>
  <c r="I27" i="15"/>
  <c r="G28" i="15"/>
  <c r="H28" i="15"/>
  <c r="I28" i="15"/>
  <c r="G29" i="15"/>
  <c r="H29" i="15"/>
  <c r="I29" i="15"/>
  <c r="G30" i="15"/>
  <c r="H30" i="15"/>
  <c r="I30" i="15"/>
  <c r="G31" i="15"/>
  <c r="H31" i="15"/>
  <c r="I31" i="15"/>
  <c r="G32" i="15"/>
  <c r="H32" i="15"/>
  <c r="I32" i="15"/>
  <c r="I22" i="15"/>
  <c r="I21" i="15"/>
  <c r="K21" i="15" s="1"/>
  <c r="H22" i="15"/>
  <c r="H21" i="15"/>
  <c r="G22" i="15"/>
  <c r="G21" i="15"/>
  <c r="B23" i="15"/>
  <c r="C23" i="15"/>
  <c r="D23" i="15"/>
  <c r="B24" i="15"/>
  <c r="C24" i="15"/>
  <c r="D24" i="15"/>
  <c r="B25" i="15"/>
  <c r="C25" i="15"/>
  <c r="D25" i="15"/>
  <c r="B26" i="15"/>
  <c r="C26" i="15"/>
  <c r="D26" i="15"/>
  <c r="B27" i="15"/>
  <c r="C27" i="15"/>
  <c r="D27" i="15"/>
  <c r="B28" i="15"/>
  <c r="C28" i="15"/>
  <c r="D28" i="15"/>
  <c r="B29" i="15"/>
  <c r="C29" i="15"/>
  <c r="D29" i="15"/>
  <c r="B30" i="15"/>
  <c r="C30" i="15"/>
  <c r="D30" i="15"/>
  <c r="B31" i="15"/>
  <c r="C31" i="15"/>
  <c r="D31" i="15"/>
  <c r="B32" i="15"/>
  <c r="C32" i="15"/>
  <c r="D32" i="15"/>
  <c r="D22" i="15"/>
  <c r="D21" i="15"/>
  <c r="D33" i="15" s="1"/>
  <c r="C22" i="15"/>
  <c r="C21" i="15"/>
  <c r="B22" i="15"/>
  <c r="B21" i="15"/>
  <c r="G7" i="15"/>
  <c r="H7" i="15"/>
  <c r="I7" i="15"/>
  <c r="G8" i="15"/>
  <c r="H8" i="15"/>
  <c r="I8" i="15"/>
  <c r="G9" i="15"/>
  <c r="H9" i="15"/>
  <c r="I9" i="15"/>
  <c r="G10" i="15"/>
  <c r="H10" i="15"/>
  <c r="I10" i="15"/>
  <c r="G11" i="15"/>
  <c r="H11" i="15"/>
  <c r="I11" i="15"/>
  <c r="G12" i="15"/>
  <c r="H12" i="15"/>
  <c r="I12" i="15"/>
  <c r="G13" i="15"/>
  <c r="H13" i="15"/>
  <c r="I13" i="15"/>
  <c r="G14" i="15"/>
  <c r="H14" i="15"/>
  <c r="I14" i="15"/>
  <c r="G15" i="15"/>
  <c r="H15" i="15"/>
  <c r="I15" i="15"/>
  <c r="G16" i="15"/>
  <c r="H16" i="15"/>
  <c r="I16" i="15"/>
  <c r="I6" i="15"/>
  <c r="I5" i="15"/>
  <c r="I17" i="15" s="1"/>
  <c r="H6" i="15"/>
  <c r="H5" i="15"/>
  <c r="G6" i="15"/>
  <c r="G5" i="15"/>
  <c r="B7" i="15"/>
  <c r="C7" i="15"/>
  <c r="D7" i="15"/>
  <c r="B8" i="15"/>
  <c r="C8" i="15"/>
  <c r="D8" i="15"/>
  <c r="B9" i="15"/>
  <c r="C9" i="15"/>
  <c r="D9" i="15"/>
  <c r="B10" i="15"/>
  <c r="C10" i="15"/>
  <c r="D10" i="15"/>
  <c r="B11" i="15"/>
  <c r="C11" i="15"/>
  <c r="D11" i="15"/>
  <c r="F11" i="15" s="1"/>
  <c r="B12" i="15"/>
  <c r="C12" i="15"/>
  <c r="D12" i="15"/>
  <c r="B13" i="15"/>
  <c r="C13" i="15"/>
  <c r="D13" i="15"/>
  <c r="B14" i="15"/>
  <c r="C14" i="15"/>
  <c r="D14" i="15"/>
  <c r="B15" i="15"/>
  <c r="C15" i="15"/>
  <c r="D15" i="15"/>
  <c r="B16" i="15"/>
  <c r="C16" i="15"/>
  <c r="D16" i="15"/>
  <c r="D6" i="15"/>
  <c r="D5" i="15"/>
  <c r="D17" i="15" s="1"/>
  <c r="C6" i="15"/>
  <c r="C5" i="15"/>
  <c r="B6" i="15"/>
  <c r="B5" i="15"/>
  <c r="F4" i="15"/>
  <c r="F20" i="15" s="1"/>
  <c r="E4" i="15"/>
  <c r="E20" i="15" s="1"/>
  <c r="D4" i="15"/>
  <c r="D20" i="15" s="1"/>
  <c r="C4" i="15"/>
  <c r="C20" i="15" s="1"/>
  <c r="B4" i="15"/>
  <c r="B20" i="15" s="1"/>
  <c r="K24" i="15"/>
  <c r="C64" i="14"/>
  <c r="D64" i="14"/>
  <c r="E64" i="14"/>
  <c r="F64" i="14"/>
  <c r="G64" i="14"/>
  <c r="H64" i="14"/>
  <c r="I64" i="14"/>
  <c r="J64" i="14"/>
  <c r="K64" i="14"/>
  <c r="L64" i="14"/>
  <c r="M64" i="14"/>
  <c r="N64" i="14"/>
  <c r="O64" i="14"/>
  <c r="P64" i="14"/>
  <c r="Q64" i="14"/>
  <c r="B64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B33" i="14"/>
  <c r="C46" i="14"/>
  <c r="D46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F77" i="14"/>
  <c r="G77" i="14"/>
  <c r="H77" i="14"/>
  <c r="I77" i="14"/>
  <c r="J77" i="14"/>
  <c r="K77" i="14"/>
  <c r="L77" i="14"/>
  <c r="M77" i="14"/>
  <c r="O77" i="14"/>
  <c r="B46" i="14"/>
  <c r="Q35" i="14"/>
  <c r="Q36" i="14"/>
  <c r="Q37" i="14"/>
  <c r="Q38" i="14"/>
  <c r="Q39" i="14"/>
  <c r="Q40" i="14"/>
  <c r="Q41" i="14"/>
  <c r="Q42" i="14"/>
  <c r="Q43" i="14"/>
  <c r="Q44" i="14"/>
  <c r="Q45" i="14"/>
  <c r="Q34" i="14"/>
  <c r="Q47" i="14" s="1"/>
  <c r="F62" i="14"/>
  <c r="P72" i="14"/>
  <c r="O72" i="14"/>
  <c r="N72" i="14"/>
  <c r="M72" i="14"/>
  <c r="L72" i="14"/>
  <c r="K72" i="14"/>
  <c r="J72" i="14"/>
  <c r="I72" i="14"/>
  <c r="H72" i="14"/>
  <c r="G72" i="14"/>
  <c r="F72" i="14"/>
  <c r="E72" i="14"/>
  <c r="D72" i="14"/>
  <c r="C72" i="14"/>
  <c r="B72" i="14"/>
  <c r="P71" i="14"/>
  <c r="O71" i="14"/>
  <c r="N71" i="14"/>
  <c r="M71" i="14"/>
  <c r="L71" i="14"/>
  <c r="K71" i="14"/>
  <c r="J71" i="14"/>
  <c r="I71" i="14"/>
  <c r="H71" i="14"/>
  <c r="G71" i="14"/>
  <c r="F71" i="14"/>
  <c r="E71" i="14"/>
  <c r="D71" i="14"/>
  <c r="C71" i="14"/>
  <c r="B71" i="14"/>
  <c r="P70" i="14"/>
  <c r="O70" i="14"/>
  <c r="N70" i="14"/>
  <c r="M70" i="14"/>
  <c r="L70" i="14"/>
  <c r="K70" i="14"/>
  <c r="J70" i="14"/>
  <c r="I70" i="14"/>
  <c r="H70" i="14"/>
  <c r="G70" i="14"/>
  <c r="F70" i="14"/>
  <c r="E70" i="14"/>
  <c r="D70" i="14"/>
  <c r="C70" i="14"/>
  <c r="B70" i="14"/>
  <c r="P69" i="14"/>
  <c r="O69" i="14"/>
  <c r="N69" i="14"/>
  <c r="M69" i="14"/>
  <c r="L69" i="14"/>
  <c r="K69" i="14"/>
  <c r="J69" i="14"/>
  <c r="I69" i="14"/>
  <c r="H69" i="14"/>
  <c r="G69" i="14"/>
  <c r="F69" i="14"/>
  <c r="E69" i="14"/>
  <c r="D69" i="14"/>
  <c r="C69" i="14"/>
  <c r="B69" i="14"/>
  <c r="P68" i="14"/>
  <c r="O68" i="14"/>
  <c r="N68" i="14"/>
  <c r="M68" i="14"/>
  <c r="L68" i="14"/>
  <c r="K68" i="14"/>
  <c r="J68" i="14"/>
  <c r="I68" i="14"/>
  <c r="H68" i="14"/>
  <c r="G68" i="14"/>
  <c r="F68" i="14"/>
  <c r="E68" i="14"/>
  <c r="D68" i="14"/>
  <c r="C68" i="14"/>
  <c r="B68" i="14"/>
  <c r="P67" i="14"/>
  <c r="O67" i="14"/>
  <c r="N67" i="14"/>
  <c r="M67" i="14"/>
  <c r="L67" i="14"/>
  <c r="K67" i="14"/>
  <c r="J67" i="14"/>
  <c r="I67" i="14"/>
  <c r="H67" i="14"/>
  <c r="G67" i="14"/>
  <c r="F67" i="14"/>
  <c r="E67" i="14"/>
  <c r="D67" i="14"/>
  <c r="C67" i="14"/>
  <c r="B67" i="14"/>
  <c r="P66" i="14"/>
  <c r="O66" i="14"/>
  <c r="N66" i="14"/>
  <c r="M66" i="14"/>
  <c r="L66" i="14"/>
  <c r="K66" i="14"/>
  <c r="J66" i="14"/>
  <c r="I66" i="14"/>
  <c r="H66" i="14"/>
  <c r="G66" i="14"/>
  <c r="F66" i="14"/>
  <c r="E66" i="14"/>
  <c r="D66" i="14"/>
  <c r="C66" i="14"/>
  <c r="B66" i="14"/>
  <c r="P65" i="14"/>
  <c r="O65" i="14"/>
  <c r="N65" i="14"/>
  <c r="M65" i="14"/>
  <c r="L65" i="14"/>
  <c r="K65" i="14"/>
  <c r="J65" i="14"/>
  <c r="I65" i="14"/>
  <c r="H65" i="14"/>
  <c r="G65" i="14"/>
  <c r="F65" i="14"/>
  <c r="E65" i="14"/>
  <c r="D65" i="14"/>
  <c r="C65" i="14"/>
  <c r="B65" i="14"/>
  <c r="P57" i="14"/>
  <c r="O57" i="14"/>
  <c r="N57" i="14"/>
  <c r="M57" i="14"/>
  <c r="L57" i="14"/>
  <c r="K57" i="14"/>
  <c r="J57" i="14"/>
  <c r="I57" i="14"/>
  <c r="H57" i="14"/>
  <c r="G57" i="14"/>
  <c r="F57" i="14"/>
  <c r="E57" i="14"/>
  <c r="D57" i="14"/>
  <c r="C57" i="14"/>
  <c r="B57" i="14"/>
  <c r="P56" i="14"/>
  <c r="O56" i="14"/>
  <c r="N56" i="14"/>
  <c r="M56" i="14"/>
  <c r="L56" i="14"/>
  <c r="K56" i="14"/>
  <c r="J56" i="14"/>
  <c r="I56" i="14"/>
  <c r="H56" i="14"/>
  <c r="G56" i="14"/>
  <c r="F56" i="14"/>
  <c r="E56" i="14"/>
  <c r="D56" i="14"/>
  <c r="C56" i="14"/>
  <c r="B56" i="14"/>
  <c r="P55" i="14"/>
  <c r="O55" i="14"/>
  <c r="N55" i="14"/>
  <c r="M55" i="14"/>
  <c r="L55" i="14"/>
  <c r="K55" i="14"/>
  <c r="J55" i="14"/>
  <c r="I55" i="14"/>
  <c r="H55" i="14"/>
  <c r="G55" i="14"/>
  <c r="F55" i="14"/>
  <c r="E55" i="14"/>
  <c r="D55" i="14"/>
  <c r="C55" i="14"/>
  <c r="B55" i="14"/>
  <c r="P54" i="14"/>
  <c r="O54" i="14"/>
  <c r="N54" i="14"/>
  <c r="M54" i="14"/>
  <c r="L54" i="14"/>
  <c r="K54" i="14"/>
  <c r="J54" i="14"/>
  <c r="I54" i="14"/>
  <c r="H54" i="14"/>
  <c r="G54" i="14"/>
  <c r="F54" i="14"/>
  <c r="E54" i="14"/>
  <c r="D54" i="14"/>
  <c r="C54" i="14"/>
  <c r="B54" i="14"/>
  <c r="P53" i="14"/>
  <c r="O53" i="14"/>
  <c r="N53" i="14"/>
  <c r="M53" i="14"/>
  <c r="L53" i="14"/>
  <c r="K53" i="14"/>
  <c r="J53" i="14"/>
  <c r="I53" i="14"/>
  <c r="H53" i="14"/>
  <c r="G53" i="14"/>
  <c r="F53" i="14"/>
  <c r="E53" i="14"/>
  <c r="D53" i="14"/>
  <c r="C53" i="14"/>
  <c r="B53" i="14"/>
  <c r="P52" i="14"/>
  <c r="O52" i="14"/>
  <c r="N52" i="14"/>
  <c r="M52" i="14"/>
  <c r="L52" i="14"/>
  <c r="K52" i="14"/>
  <c r="J52" i="14"/>
  <c r="I52" i="14"/>
  <c r="H52" i="14"/>
  <c r="G52" i="14"/>
  <c r="F52" i="14"/>
  <c r="E52" i="14"/>
  <c r="D52" i="14"/>
  <c r="C52" i="14"/>
  <c r="B52" i="14"/>
  <c r="P51" i="14"/>
  <c r="O51" i="14"/>
  <c r="N51" i="14"/>
  <c r="M51" i="14"/>
  <c r="L51" i="14"/>
  <c r="K51" i="14"/>
  <c r="J51" i="14"/>
  <c r="I51" i="14"/>
  <c r="H51" i="14"/>
  <c r="G51" i="14"/>
  <c r="F51" i="14"/>
  <c r="E51" i="14"/>
  <c r="D51" i="14"/>
  <c r="C51" i="14"/>
  <c r="B51" i="14"/>
  <c r="P50" i="14"/>
  <c r="O50" i="14"/>
  <c r="N50" i="14"/>
  <c r="M50" i="14"/>
  <c r="L50" i="14"/>
  <c r="K50" i="14"/>
  <c r="J50" i="14"/>
  <c r="I50" i="14"/>
  <c r="H50" i="14"/>
  <c r="G50" i="14"/>
  <c r="F50" i="14"/>
  <c r="E50" i="14"/>
  <c r="D50" i="14"/>
  <c r="C50" i="14"/>
  <c r="B50" i="14"/>
  <c r="Q49" i="14"/>
  <c r="P49" i="14"/>
  <c r="O49" i="14"/>
  <c r="N49" i="14"/>
  <c r="M49" i="14"/>
  <c r="L49" i="14"/>
  <c r="K49" i="14"/>
  <c r="J49" i="14"/>
  <c r="I49" i="14"/>
  <c r="H49" i="14"/>
  <c r="G49" i="14"/>
  <c r="F49" i="14"/>
  <c r="E49" i="14"/>
  <c r="D49" i="14"/>
  <c r="C49" i="14"/>
  <c r="B49" i="14"/>
  <c r="P30" i="14"/>
  <c r="O30" i="14"/>
  <c r="N30" i="14"/>
  <c r="M30" i="14"/>
  <c r="L30" i="14"/>
  <c r="K30" i="14"/>
  <c r="J30" i="14"/>
  <c r="I30" i="14"/>
  <c r="H30" i="14"/>
  <c r="G30" i="14"/>
  <c r="F30" i="14"/>
  <c r="E30" i="14"/>
  <c r="D30" i="14"/>
  <c r="C30" i="14"/>
  <c r="B30" i="14"/>
  <c r="Q29" i="14"/>
  <c r="Q28" i="14"/>
  <c r="Q27" i="14"/>
  <c r="Q26" i="14"/>
  <c r="Q25" i="14"/>
  <c r="Q57" i="14" s="1"/>
  <c r="Q24" i="14"/>
  <c r="Q23" i="14"/>
  <c r="Q55" i="14" s="1"/>
  <c r="Q22" i="14"/>
  <c r="Q54" i="14" s="1"/>
  <c r="Q21" i="14"/>
  <c r="Q53" i="14" s="1"/>
  <c r="Q20" i="14"/>
  <c r="Q19" i="14"/>
  <c r="Q18" i="14"/>
  <c r="Q17" i="14"/>
  <c r="P17" i="14"/>
  <c r="O17" i="14"/>
  <c r="N17" i="14"/>
  <c r="M17" i="14"/>
  <c r="L17" i="14"/>
  <c r="K17" i="14"/>
  <c r="J17" i="14"/>
  <c r="I17" i="14"/>
  <c r="H17" i="14"/>
  <c r="G17" i="14"/>
  <c r="F17" i="14"/>
  <c r="E17" i="14"/>
  <c r="D17" i="14"/>
  <c r="C17" i="14"/>
  <c r="B17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Q14" i="14"/>
  <c r="Q13" i="14"/>
  <c r="Q12" i="14"/>
  <c r="Q11" i="14"/>
  <c r="Q10" i="14"/>
  <c r="Q9" i="14"/>
  <c r="Q8" i="14"/>
  <c r="Q7" i="14"/>
  <c r="Q6" i="14"/>
  <c r="Q5" i="14"/>
  <c r="Q4" i="14"/>
  <c r="Q3" i="14"/>
  <c r="F4" i="8"/>
  <c r="F20" i="8" s="1"/>
  <c r="E4" i="8"/>
  <c r="O20" i="8" s="1"/>
  <c r="D4" i="8"/>
  <c r="I20" i="8" s="1"/>
  <c r="C4" i="8"/>
  <c r="H20" i="8" s="1"/>
  <c r="B4" i="8"/>
  <c r="L4" i="8" s="1"/>
  <c r="F4" i="13"/>
  <c r="K20" i="13" s="1"/>
  <c r="E4" i="13"/>
  <c r="J20" i="13" s="1"/>
  <c r="D4" i="13"/>
  <c r="D20" i="13" s="1"/>
  <c r="C4" i="13"/>
  <c r="H20" i="13" s="1"/>
  <c r="B4" i="13"/>
  <c r="L4" i="13" s="1"/>
  <c r="L20" i="8"/>
  <c r="G20" i="8"/>
  <c r="N16" i="13"/>
  <c r="M16" i="13"/>
  <c r="L16" i="13"/>
  <c r="N15" i="13"/>
  <c r="M15" i="13"/>
  <c r="L15" i="13"/>
  <c r="N14" i="13"/>
  <c r="M14" i="13"/>
  <c r="L14" i="13"/>
  <c r="N13" i="13"/>
  <c r="M13" i="13"/>
  <c r="L13" i="13"/>
  <c r="N12" i="13"/>
  <c r="M12" i="13"/>
  <c r="L12" i="13"/>
  <c r="N11" i="13"/>
  <c r="M11" i="13"/>
  <c r="O11" i="13" s="1"/>
  <c r="L11" i="13"/>
  <c r="N10" i="13"/>
  <c r="M10" i="13"/>
  <c r="L10" i="13"/>
  <c r="N9" i="13"/>
  <c r="M9" i="13"/>
  <c r="L9" i="13"/>
  <c r="N8" i="13"/>
  <c r="M8" i="13"/>
  <c r="L8" i="13"/>
  <c r="N7" i="13"/>
  <c r="M7" i="13"/>
  <c r="L7" i="13"/>
  <c r="N6" i="13"/>
  <c r="M6" i="13"/>
  <c r="L6" i="13"/>
  <c r="N5" i="13"/>
  <c r="M5" i="13"/>
  <c r="L5" i="13"/>
  <c r="I32" i="13"/>
  <c r="H32" i="13"/>
  <c r="G32" i="13"/>
  <c r="D32" i="13"/>
  <c r="C32" i="13"/>
  <c r="B32" i="13"/>
  <c r="I31" i="13"/>
  <c r="H31" i="13"/>
  <c r="G31" i="13"/>
  <c r="D31" i="13"/>
  <c r="C31" i="13"/>
  <c r="B31" i="13"/>
  <c r="I30" i="13"/>
  <c r="H30" i="13"/>
  <c r="G30" i="13"/>
  <c r="D30" i="13"/>
  <c r="C30" i="13"/>
  <c r="B30" i="13"/>
  <c r="I29" i="13"/>
  <c r="H29" i="13"/>
  <c r="G29" i="13"/>
  <c r="D29" i="13"/>
  <c r="C29" i="13"/>
  <c r="B29" i="13"/>
  <c r="I28" i="13"/>
  <c r="H28" i="13"/>
  <c r="G28" i="13"/>
  <c r="D28" i="13"/>
  <c r="C28" i="13"/>
  <c r="B28" i="13"/>
  <c r="I27" i="13"/>
  <c r="H27" i="13"/>
  <c r="J27" i="13" s="1"/>
  <c r="G27" i="13"/>
  <c r="D27" i="13"/>
  <c r="C27" i="13"/>
  <c r="B27" i="13"/>
  <c r="I26" i="13"/>
  <c r="H26" i="13"/>
  <c r="G26" i="13"/>
  <c r="D26" i="13"/>
  <c r="C26" i="13"/>
  <c r="B26" i="13"/>
  <c r="I25" i="13"/>
  <c r="H25" i="13"/>
  <c r="G25" i="13"/>
  <c r="D25" i="13"/>
  <c r="C25" i="13"/>
  <c r="B25" i="13"/>
  <c r="I24" i="13"/>
  <c r="H24" i="13"/>
  <c r="G24" i="13"/>
  <c r="D24" i="13"/>
  <c r="C24" i="13"/>
  <c r="B24" i="13"/>
  <c r="I23" i="13"/>
  <c r="H23" i="13"/>
  <c r="G23" i="13"/>
  <c r="D23" i="13"/>
  <c r="C23" i="13"/>
  <c r="B23" i="13"/>
  <c r="I22" i="13"/>
  <c r="H22" i="13"/>
  <c r="G22" i="13"/>
  <c r="D22" i="13"/>
  <c r="C22" i="13"/>
  <c r="B22" i="13"/>
  <c r="I21" i="13"/>
  <c r="I33" i="13" s="1"/>
  <c r="H21" i="13"/>
  <c r="G21" i="13"/>
  <c r="D21" i="13"/>
  <c r="D33" i="13" s="1"/>
  <c r="C21" i="13"/>
  <c r="B21" i="13"/>
  <c r="I16" i="13"/>
  <c r="H16" i="13"/>
  <c r="G16" i="13"/>
  <c r="I15" i="13"/>
  <c r="H15" i="13"/>
  <c r="G15" i="13"/>
  <c r="I14" i="13"/>
  <c r="H14" i="13"/>
  <c r="G14" i="13"/>
  <c r="I13" i="13"/>
  <c r="H13" i="13"/>
  <c r="G13" i="13"/>
  <c r="I12" i="13"/>
  <c r="H12" i="13"/>
  <c r="J12" i="13" s="1"/>
  <c r="G12" i="13"/>
  <c r="I11" i="13"/>
  <c r="H11" i="13"/>
  <c r="G11" i="13"/>
  <c r="I10" i="13"/>
  <c r="H10" i="13"/>
  <c r="J10" i="13" s="1"/>
  <c r="G10" i="13"/>
  <c r="I9" i="13"/>
  <c r="H9" i="13"/>
  <c r="G9" i="13"/>
  <c r="I8" i="13"/>
  <c r="H8" i="13"/>
  <c r="J8" i="13" s="1"/>
  <c r="G8" i="13"/>
  <c r="I7" i="13"/>
  <c r="H7" i="13"/>
  <c r="G7" i="13"/>
  <c r="I6" i="13"/>
  <c r="H6" i="13"/>
  <c r="G6" i="13"/>
  <c r="I5" i="13"/>
  <c r="H5" i="13"/>
  <c r="J5" i="13" s="1"/>
  <c r="G5" i="13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B33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B17" i="12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U34" i="6"/>
  <c r="U35" i="6"/>
  <c r="U36" i="6"/>
  <c r="U43" i="6"/>
  <c r="B33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B17" i="6"/>
  <c r="A77" i="12"/>
  <c r="T72" i="12"/>
  <c r="S72" i="12"/>
  <c r="R72" i="12"/>
  <c r="Q72" i="12"/>
  <c r="P72" i="12"/>
  <c r="O72" i="12"/>
  <c r="N72" i="12"/>
  <c r="M72" i="12"/>
  <c r="L72" i="12"/>
  <c r="K72" i="12"/>
  <c r="J72" i="12"/>
  <c r="I72" i="12"/>
  <c r="H72" i="12"/>
  <c r="G72" i="12"/>
  <c r="F72" i="12"/>
  <c r="E72" i="12"/>
  <c r="D72" i="12"/>
  <c r="C72" i="12"/>
  <c r="B72" i="12"/>
  <c r="T71" i="12"/>
  <c r="S71" i="12"/>
  <c r="R71" i="12"/>
  <c r="Q71" i="12"/>
  <c r="P71" i="12"/>
  <c r="O71" i="12"/>
  <c r="N71" i="12"/>
  <c r="M71" i="12"/>
  <c r="L71" i="12"/>
  <c r="K71" i="12"/>
  <c r="J71" i="12"/>
  <c r="I71" i="12"/>
  <c r="H71" i="12"/>
  <c r="G71" i="12"/>
  <c r="F71" i="12"/>
  <c r="E71" i="12"/>
  <c r="D71" i="12"/>
  <c r="C71" i="12"/>
  <c r="B71" i="12"/>
  <c r="T70" i="12"/>
  <c r="S70" i="12"/>
  <c r="R70" i="12"/>
  <c r="Q70" i="12"/>
  <c r="P70" i="12"/>
  <c r="O70" i="12"/>
  <c r="N70" i="12"/>
  <c r="M70" i="12"/>
  <c r="L70" i="12"/>
  <c r="K70" i="12"/>
  <c r="J70" i="12"/>
  <c r="I70" i="12"/>
  <c r="H70" i="12"/>
  <c r="G70" i="12"/>
  <c r="F70" i="12"/>
  <c r="E70" i="12"/>
  <c r="D70" i="12"/>
  <c r="C70" i="12"/>
  <c r="B70" i="12"/>
  <c r="T69" i="12"/>
  <c r="S69" i="12"/>
  <c r="R69" i="12"/>
  <c r="Q69" i="12"/>
  <c r="P69" i="12"/>
  <c r="O69" i="12"/>
  <c r="N69" i="12"/>
  <c r="M69" i="12"/>
  <c r="L69" i="12"/>
  <c r="K69" i="12"/>
  <c r="J69" i="12"/>
  <c r="I69" i="12"/>
  <c r="H69" i="12"/>
  <c r="G69" i="12"/>
  <c r="F69" i="12"/>
  <c r="E69" i="12"/>
  <c r="D69" i="12"/>
  <c r="C69" i="12"/>
  <c r="B69" i="12"/>
  <c r="T68" i="12"/>
  <c r="S68" i="12"/>
  <c r="R68" i="12"/>
  <c r="Q68" i="12"/>
  <c r="P68" i="12"/>
  <c r="O68" i="12"/>
  <c r="N68" i="12"/>
  <c r="M68" i="12"/>
  <c r="L68" i="12"/>
  <c r="K68" i="12"/>
  <c r="J68" i="12"/>
  <c r="I68" i="12"/>
  <c r="H68" i="12"/>
  <c r="G68" i="12"/>
  <c r="F68" i="12"/>
  <c r="E68" i="12"/>
  <c r="D68" i="12"/>
  <c r="C68" i="12"/>
  <c r="B68" i="12"/>
  <c r="T67" i="12"/>
  <c r="S67" i="12"/>
  <c r="R67" i="12"/>
  <c r="Q67" i="12"/>
  <c r="P67" i="12"/>
  <c r="O67" i="12"/>
  <c r="N67" i="12"/>
  <c r="M67" i="12"/>
  <c r="L67" i="12"/>
  <c r="K67" i="12"/>
  <c r="J67" i="12"/>
  <c r="I67" i="12"/>
  <c r="H67" i="12"/>
  <c r="G67" i="12"/>
  <c r="F67" i="12"/>
  <c r="E67" i="12"/>
  <c r="D67" i="12"/>
  <c r="C67" i="12"/>
  <c r="B67" i="12"/>
  <c r="T66" i="12"/>
  <c r="S66" i="12"/>
  <c r="R66" i="12"/>
  <c r="Q66" i="12"/>
  <c r="P66" i="12"/>
  <c r="O66" i="12"/>
  <c r="N66" i="12"/>
  <c r="M66" i="12"/>
  <c r="L66" i="12"/>
  <c r="K66" i="12"/>
  <c r="J66" i="12"/>
  <c r="I66" i="12"/>
  <c r="H66" i="12"/>
  <c r="G66" i="12"/>
  <c r="F66" i="12"/>
  <c r="E66" i="12"/>
  <c r="D66" i="12"/>
  <c r="C66" i="12"/>
  <c r="B66" i="12"/>
  <c r="T65" i="12"/>
  <c r="S65" i="12"/>
  <c r="R65" i="12"/>
  <c r="Q65" i="12"/>
  <c r="P65" i="12"/>
  <c r="O65" i="12"/>
  <c r="N65" i="12"/>
  <c r="M65" i="12"/>
  <c r="L65" i="12"/>
  <c r="K65" i="12"/>
  <c r="J65" i="12"/>
  <c r="I65" i="12"/>
  <c r="H65" i="12"/>
  <c r="G65" i="12"/>
  <c r="F65" i="12"/>
  <c r="E65" i="12"/>
  <c r="D65" i="12"/>
  <c r="C65" i="12"/>
  <c r="B65" i="12"/>
  <c r="U64" i="12"/>
  <c r="T64" i="12"/>
  <c r="S64" i="12"/>
  <c r="R64" i="12"/>
  <c r="Q64" i="12"/>
  <c r="P64" i="12"/>
  <c r="O64" i="12"/>
  <c r="N64" i="12"/>
  <c r="M64" i="12"/>
  <c r="L64" i="12"/>
  <c r="K64" i="12"/>
  <c r="J64" i="12"/>
  <c r="I64" i="12"/>
  <c r="H64" i="12"/>
  <c r="G64" i="12"/>
  <c r="F64" i="12"/>
  <c r="E64" i="12"/>
  <c r="D64" i="12"/>
  <c r="C64" i="12"/>
  <c r="B64" i="12"/>
  <c r="A62" i="12"/>
  <c r="T57" i="12"/>
  <c r="S57" i="12"/>
  <c r="R57" i="12"/>
  <c r="Q57" i="12"/>
  <c r="P57" i="12"/>
  <c r="O57" i="12"/>
  <c r="N57" i="12"/>
  <c r="M57" i="12"/>
  <c r="L57" i="12"/>
  <c r="K57" i="12"/>
  <c r="J57" i="12"/>
  <c r="I57" i="12"/>
  <c r="H57" i="12"/>
  <c r="G57" i="12"/>
  <c r="F57" i="12"/>
  <c r="E57" i="12"/>
  <c r="D57" i="12"/>
  <c r="C57" i="12"/>
  <c r="B57" i="12"/>
  <c r="T56" i="12"/>
  <c r="S56" i="12"/>
  <c r="R56" i="12"/>
  <c r="Q56" i="12"/>
  <c r="P56" i="12"/>
  <c r="O56" i="12"/>
  <c r="N56" i="12"/>
  <c r="M56" i="12"/>
  <c r="L56" i="12"/>
  <c r="K56" i="12"/>
  <c r="J56" i="12"/>
  <c r="I56" i="12"/>
  <c r="H56" i="12"/>
  <c r="G56" i="12"/>
  <c r="F56" i="12"/>
  <c r="E56" i="12"/>
  <c r="D56" i="12"/>
  <c r="C56" i="12"/>
  <c r="B56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C55" i="12"/>
  <c r="B55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C54" i="12"/>
  <c r="B54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C53" i="12"/>
  <c r="B53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C52" i="12"/>
  <c r="B52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C51" i="12"/>
  <c r="B51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C50" i="12"/>
  <c r="B50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B49" i="12"/>
  <c r="T77" i="12"/>
  <c r="S77" i="12"/>
  <c r="R77" i="12"/>
  <c r="Q77" i="12"/>
  <c r="P77" i="12"/>
  <c r="M77" i="12"/>
  <c r="L77" i="12"/>
  <c r="K77" i="12"/>
  <c r="J77" i="12"/>
  <c r="I77" i="12"/>
  <c r="H77" i="12"/>
  <c r="G77" i="12"/>
  <c r="F77" i="12"/>
  <c r="E77" i="12"/>
  <c r="D77" i="12"/>
  <c r="A47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C46" i="12"/>
  <c r="B46" i="12"/>
  <c r="U45" i="12"/>
  <c r="U44" i="12"/>
  <c r="U43" i="12"/>
  <c r="U42" i="12"/>
  <c r="U41" i="12"/>
  <c r="U72" i="12" s="1"/>
  <c r="U40" i="12"/>
  <c r="U71" i="12" s="1"/>
  <c r="U39" i="12"/>
  <c r="U70" i="12" s="1"/>
  <c r="U38" i="12"/>
  <c r="D9" i="13" s="1"/>
  <c r="U37" i="12"/>
  <c r="D8" i="13" s="1"/>
  <c r="U36" i="12"/>
  <c r="U67" i="12" s="1"/>
  <c r="U35" i="12"/>
  <c r="U66" i="12" s="1"/>
  <c r="U34" i="12"/>
  <c r="T62" i="12"/>
  <c r="S62" i="12"/>
  <c r="R62" i="12"/>
  <c r="Q62" i="12"/>
  <c r="P62" i="12"/>
  <c r="O62" i="12"/>
  <c r="N62" i="12"/>
  <c r="M62" i="12"/>
  <c r="L62" i="12"/>
  <c r="K62" i="12"/>
  <c r="H62" i="12"/>
  <c r="G62" i="12"/>
  <c r="F62" i="12"/>
  <c r="E62" i="12"/>
  <c r="D62" i="12"/>
  <c r="C62" i="12"/>
  <c r="B62" i="12"/>
  <c r="A31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B30" i="12"/>
  <c r="U29" i="12"/>
  <c r="U28" i="12"/>
  <c r="U27" i="12"/>
  <c r="U26" i="12"/>
  <c r="C13" i="13" s="1"/>
  <c r="U25" i="12"/>
  <c r="U57" i="12" s="1"/>
  <c r="U24" i="12"/>
  <c r="C11" i="13" s="1"/>
  <c r="U23" i="12"/>
  <c r="U55" i="12" s="1"/>
  <c r="U22" i="12"/>
  <c r="C9" i="13" s="1"/>
  <c r="U21" i="12"/>
  <c r="U53" i="12" s="1"/>
  <c r="U20" i="12"/>
  <c r="C7" i="13" s="1"/>
  <c r="U19" i="12"/>
  <c r="U51" i="12" s="1"/>
  <c r="U18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U14" i="12"/>
  <c r="B16" i="13" s="1"/>
  <c r="U13" i="12"/>
  <c r="B15" i="13" s="1"/>
  <c r="U12" i="12"/>
  <c r="B14" i="13" s="1"/>
  <c r="U11" i="12"/>
  <c r="B13" i="13" s="1"/>
  <c r="U10" i="12"/>
  <c r="B12" i="13" s="1"/>
  <c r="U9" i="12"/>
  <c r="B11" i="13" s="1"/>
  <c r="U8" i="12"/>
  <c r="B10" i="13" s="1"/>
  <c r="U7" i="12"/>
  <c r="B9" i="13" s="1"/>
  <c r="U6" i="12"/>
  <c r="B8" i="13" s="1"/>
  <c r="U5" i="12"/>
  <c r="B7" i="13" s="1"/>
  <c r="U4" i="12"/>
  <c r="B6" i="13" s="1"/>
  <c r="U3" i="12"/>
  <c r="G5" i="8"/>
  <c r="L23" i="8"/>
  <c r="M23" i="8"/>
  <c r="N23" i="8"/>
  <c r="L24" i="8"/>
  <c r="M24" i="8"/>
  <c r="N24" i="8"/>
  <c r="L25" i="8"/>
  <c r="M25" i="8"/>
  <c r="N25" i="8"/>
  <c r="L26" i="8"/>
  <c r="M26" i="8"/>
  <c r="N26" i="8"/>
  <c r="L27" i="8"/>
  <c r="M27" i="8"/>
  <c r="N27" i="8"/>
  <c r="L28" i="8"/>
  <c r="M28" i="8"/>
  <c r="N28" i="8"/>
  <c r="L29" i="8"/>
  <c r="M29" i="8"/>
  <c r="N29" i="8"/>
  <c r="L30" i="8"/>
  <c r="M30" i="8"/>
  <c r="N30" i="8"/>
  <c r="L31" i="8"/>
  <c r="M31" i="8"/>
  <c r="N31" i="8"/>
  <c r="L32" i="8"/>
  <c r="M32" i="8"/>
  <c r="N32" i="8"/>
  <c r="N22" i="8"/>
  <c r="N21" i="8"/>
  <c r="M22" i="8"/>
  <c r="O22" i="8" s="1"/>
  <c r="M21" i="8"/>
  <c r="L22" i="8"/>
  <c r="L21" i="8"/>
  <c r="G23" i="8"/>
  <c r="H23" i="8"/>
  <c r="I23" i="8"/>
  <c r="G24" i="8"/>
  <c r="H24" i="8"/>
  <c r="I24" i="8"/>
  <c r="G25" i="8"/>
  <c r="H25" i="8"/>
  <c r="J25" i="8" s="1"/>
  <c r="I25" i="8"/>
  <c r="G26" i="8"/>
  <c r="H26" i="8"/>
  <c r="I26" i="8"/>
  <c r="G27" i="8"/>
  <c r="H27" i="8"/>
  <c r="I27" i="8"/>
  <c r="G28" i="8"/>
  <c r="H28" i="8"/>
  <c r="I28" i="8"/>
  <c r="G29" i="8"/>
  <c r="H29" i="8"/>
  <c r="I29" i="8"/>
  <c r="G30" i="8"/>
  <c r="H30" i="8"/>
  <c r="I30" i="8"/>
  <c r="G31" i="8"/>
  <c r="H31" i="8"/>
  <c r="I31" i="8"/>
  <c r="G32" i="8"/>
  <c r="H32" i="8"/>
  <c r="I32" i="8"/>
  <c r="I22" i="8"/>
  <c r="I21" i="8"/>
  <c r="H22" i="8"/>
  <c r="H21" i="8"/>
  <c r="G22" i="8"/>
  <c r="G21" i="8"/>
  <c r="B23" i="8"/>
  <c r="C23" i="8"/>
  <c r="D23" i="8"/>
  <c r="B24" i="8"/>
  <c r="C24" i="8"/>
  <c r="D24" i="8"/>
  <c r="B25" i="8"/>
  <c r="C25" i="8"/>
  <c r="D25" i="8"/>
  <c r="B26" i="8"/>
  <c r="C26" i="8"/>
  <c r="D26" i="8"/>
  <c r="B27" i="8"/>
  <c r="C27" i="8"/>
  <c r="D27" i="8"/>
  <c r="B28" i="8"/>
  <c r="C28" i="8"/>
  <c r="D28" i="8"/>
  <c r="B29" i="8"/>
  <c r="C29" i="8"/>
  <c r="D29" i="8"/>
  <c r="B30" i="8"/>
  <c r="C30" i="8"/>
  <c r="D30" i="8"/>
  <c r="B31" i="8"/>
  <c r="C31" i="8"/>
  <c r="D31" i="8"/>
  <c r="B32" i="8"/>
  <c r="C32" i="8"/>
  <c r="D32" i="8"/>
  <c r="D22" i="8"/>
  <c r="D21" i="8"/>
  <c r="C22" i="8"/>
  <c r="C21" i="8"/>
  <c r="B22" i="8"/>
  <c r="B21" i="8"/>
  <c r="L7" i="8"/>
  <c r="M7" i="8"/>
  <c r="N7" i="8"/>
  <c r="L8" i="8"/>
  <c r="M8" i="8"/>
  <c r="O8" i="8" s="1"/>
  <c r="N8" i="8"/>
  <c r="P8" i="8" s="1"/>
  <c r="L9" i="8"/>
  <c r="M9" i="8"/>
  <c r="N9" i="8"/>
  <c r="L10" i="8"/>
  <c r="M10" i="8"/>
  <c r="N10" i="8"/>
  <c r="L11" i="8"/>
  <c r="M11" i="8"/>
  <c r="N11" i="8"/>
  <c r="L12" i="8"/>
  <c r="M12" i="8"/>
  <c r="N12" i="8"/>
  <c r="L13" i="8"/>
  <c r="M13" i="8"/>
  <c r="N13" i="8"/>
  <c r="L14" i="8"/>
  <c r="M14" i="8"/>
  <c r="N14" i="8"/>
  <c r="L15" i="8"/>
  <c r="M15" i="8"/>
  <c r="N15" i="8"/>
  <c r="L16" i="8"/>
  <c r="M16" i="8"/>
  <c r="N16" i="8"/>
  <c r="N6" i="8"/>
  <c r="N5" i="8"/>
  <c r="M6" i="8"/>
  <c r="M5" i="8"/>
  <c r="L6" i="8"/>
  <c r="L5" i="8"/>
  <c r="G7" i="8"/>
  <c r="H7" i="8"/>
  <c r="I7" i="8"/>
  <c r="G8" i="8"/>
  <c r="H8" i="8"/>
  <c r="I8" i="8"/>
  <c r="G9" i="8"/>
  <c r="H9" i="8"/>
  <c r="I9" i="8"/>
  <c r="G10" i="8"/>
  <c r="H10" i="8"/>
  <c r="I10" i="8"/>
  <c r="G11" i="8"/>
  <c r="H11" i="8"/>
  <c r="I11" i="8"/>
  <c r="G12" i="8"/>
  <c r="H12" i="8"/>
  <c r="I12" i="8"/>
  <c r="G13" i="8"/>
  <c r="H13" i="8"/>
  <c r="I13" i="8"/>
  <c r="G14" i="8"/>
  <c r="H14" i="8"/>
  <c r="I14" i="8"/>
  <c r="G15" i="8"/>
  <c r="H15" i="8"/>
  <c r="I15" i="8"/>
  <c r="G16" i="8"/>
  <c r="H16" i="8"/>
  <c r="I16" i="8"/>
  <c r="I6" i="8"/>
  <c r="I5" i="8"/>
  <c r="H6" i="8"/>
  <c r="H5" i="8"/>
  <c r="G6" i="8"/>
  <c r="A77" i="6"/>
  <c r="A62" i="6"/>
  <c r="A47" i="6"/>
  <c r="A31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37" i="6"/>
  <c r="U38" i="6"/>
  <c r="U39" i="6"/>
  <c r="D10" i="8" s="1"/>
  <c r="U40" i="6"/>
  <c r="D11" i="8" s="1"/>
  <c r="U41" i="6"/>
  <c r="D12" i="8" s="1"/>
  <c r="U42" i="6"/>
  <c r="D13" i="8" s="1"/>
  <c r="U44" i="6"/>
  <c r="D15" i="8" s="1"/>
  <c r="U45" i="6"/>
  <c r="U20" i="6"/>
  <c r="C7" i="8" s="1"/>
  <c r="U21" i="6"/>
  <c r="C8" i="8" s="1"/>
  <c r="U22" i="6"/>
  <c r="C9" i="8" s="1"/>
  <c r="U23" i="6"/>
  <c r="C10" i="8" s="1"/>
  <c r="U24" i="6"/>
  <c r="C11" i="8" s="1"/>
  <c r="U25" i="6"/>
  <c r="C12" i="8" s="1"/>
  <c r="U26" i="6"/>
  <c r="U27" i="6"/>
  <c r="U28" i="6"/>
  <c r="C15" i="8" s="1"/>
  <c r="U29" i="6"/>
  <c r="C16" i="8" s="1"/>
  <c r="U19" i="6"/>
  <c r="C6" i="8" s="1"/>
  <c r="U18" i="6"/>
  <c r="C5" i="8" s="1"/>
  <c r="U5" i="6"/>
  <c r="B7" i="8" s="1"/>
  <c r="U6" i="6"/>
  <c r="B8" i="8" s="1"/>
  <c r="U7" i="6"/>
  <c r="B9" i="8" s="1"/>
  <c r="U8" i="6"/>
  <c r="B10" i="8" s="1"/>
  <c r="U9" i="6"/>
  <c r="B11" i="8" s="1"/>
  <c r="U10" i="6"/>
  <c r="B12" i="8" s="1"/>
  <c r="U11" i="6"/>
  <c r="B13" i="8" s="1"/>
  <c r="U12" i="6"/>
  <c r="B14" i="8" s="1"/>
  <c r="U13" i="6"/>
  <c r="B15" i="8" s="1"/>
  <c r="U14" i="6"/>
  <c r="B16" i="8" s="1"/>
  <c r="U4" i="6"/>
  <c r="B6" i="8" s="1"/>
  <c r="U3" i="6"/>
  <c r="B5" i="8" s="1"/>
  <c r="H33" i="8" l="1"/>
  <c r="C17" i="15"/>
  <c r="H17" i="15"/>
  <c r="C33" i="15"/>
  <c r="H33" i="15"/>
  <c r="F12" i="15"/>
  <c r="F28" i="15"/>
  <c r="K28" i="15"/>
  <c r="Q31" i="14"/>
  <c r="I33" i="15"/>
  <c r="H17" i="13"/>
  <c r="H33" i="13"/>
  <c r="C33" i="13"/>
  <c r="U31" i="12"/>
  <c r="U47" i="12"/>
  <c r="U77" i="12" s="1"/>
  <c r="M17" i="13"/>
  <c r="I17" i="13"/>
  <c r="N17" i="13"/>
  <c r="F22" i="13"/>
  <c r="F24" i="13"/>
  <c r="E21" i="13"/>
  <c r="E25" i="13"/>
  <c r="C17" i="8"/>
  <c r="H17" i="8"/>
  <c r="M17" i="8"/>
  <c r="C33" i="8"/>
  <c r="M33" i="8"/>
  <c r="U47" i="6"/>
  <c r="I17" i="8"/>
  <c r="N17" i="8"/>
  <c r="D33" i="8"/>
  <c r="I33" i="8"/>
  <c r="N33" i="8"/>
  <c r="U31" i="6"/>
  <c r="Q72" i="14"/>
  <c r="K27" i="15"/>
  <c r="K11" i="15"/>
  <c r="K26" i="15"/>
  <c r="Q70" i="14"/>
  <c r="F9" i="15"/>
  <c r="Q69" i="14"/>
  <c r="K8" i="15"/>
  <c r="F24" i="15"/>
  <c r="Q67" i="14"/>
  <c r="F7" i="15"/>
  <c r="K7" i="15"/>
  <c r="Q77" i="14"/>
  <c r="F5" i="15"/>
  <c r="F21" i="15"/>
  <c r="K5" i="15"/>
  <c r="Q46" i="14"/>
  <c r="J12" i="15"/>
  <c r="E11" i="15"/>
  <c r="E27" i="15"/>
  <c r="Q56" i="14"/>
  <c r="E10" i="15"/>
  <c r="E26" i="15"/>
  <c r="J10" i="15"/>
  <c r="J25" i="15"/>
  <c r="E8" i="15"/>
  <c r="E23" i="15"/>
  <c r="E6" i="15"/>
  <c r="J6" i="15"/>
  <c r="Q62" i="14"/>
  <c r="J28" i="15"/>
  <c r="E12" i="15"/>
  <c r="K12" i="15"/>
  <c r="F27" i="15"/>
  <c r="J11" i="15"/>
  <c r="J26" i="15"/>
  <c r="F26" i="15"/>
  <c r="K10" i="15"/>
  <c r="K25" i="15"/>
  <c r="E9" i="15"/>
  <c r="F25" i="15"/>
  <c r="E25" i="15"/>
  <c r="J9" i="15"/>
  <c r="K9" i="15"/>
  <c r="E24" i="15"/>
  <c r="J8" i="15"/>
  <c r="E7" i="15"/>
  <c r="K23" i="15"/>
  <c r="F23" i="15"/>
  <c r="J7" i="15"/>
  <c r="F6" i="15"/>
  <c r="F22" i="15"/>
  <c r="J22" i="15"/>
  <c r="K6" i="15"/>
  <c r="E21" i="15"/>
  <c r="D16" i="13"/>
  <c r="D15" i="13"/>
  <c r="D14" i="13"/>
  <c r="D13" i="13"/>
  <c r="P12" i="13"/>
  <c r="K28" i="13"/>
  <c r="D12" i="13"/>
  <c r="F12" i="13" s="1"/>
  <c r="P11" i="13"/>
  <c r="D11" i="13"/>
  <c r="F11" i="13" s="1"/>
  <c r="F26" i="13"/>
  <c r="K10" i="13"/>
  <c r="D10" i="13"/>
  <c r="F10" i="13" s="1"/>
  <c r="P9" i="13"/>
  <c r="K9" i="13"/>
  <c r="U69" i="12"/>
  <c r="P8" i="13"/>
  <c r="U68" i="12"/>
  <c r="P7" i="13"/>
  <c r="F23" i="13"/>
  <c r="K7" i="13"/>
  <c r="D7" i="13"/>
  <c r="P6" i="13"/>
  <c r="K22" i="13"/>
  <c r="K6" i="13"/>
  <c r="U46" i="12"/>
  <c r="D6" i="13"/>
  <c r="P5" i="13"/>
  <c r="K21" i="13"/>
  <c r="K5" i="13"/>
  <c r="D5" i="13"/>
  <c r="C16" i="13"/>
  <c r="C15" i="13"/>
  <c r="C14" i="13"/>
  <c r="E28" i="13"/>
  <c r="C12" i="13"/>
  <c r="E12" i="13" s="1"/>
  <c r="J11" i="13"/>
  <c r="U56" i="12"/>
  <c r="J26" i="13"/>
  <c r="C10" i="13"/>
  <c r="E10" i="13" s="1"/>
  <c r="J25" i="13"/>
  <c r="E9" i="13"/>
  <c r="C8" i="13"/>
  <c r="U52" i="12"/>
  <c r="U30" i="12"/>
  <c r="C6" i="13"/>
  <c r="E6" i="13" s="1"/>
  <c r="U62" i="12"/>
  <c r="C5" i="13"/>
  <c r="U50" i="12"/>
  <c r="O12" i="13"/>
  <c r="J28" i="13"/>
  <c r="F28" i="13"/>
  <c r="F27" i="13"/>
  <c r="K11" i="13"/>
  <c r="P10" i="13"/>
  <c r="K26" i="13"/>
  <c r="K25" i="13"/>
  <c r="J9" i="13"/>
  <c r="J24" i="13"/>
  <c r="K24" i="13"/>
  <c r="E24" i="13"/>
  <c r="O7" i="13"/>
  <c r="J23" i="13"/>
  <c r="J7" i="13"/>
  <c r="J22" i="13"/>
  <c r="J6" i="13"/>
  <c r="U15" i="12"/>
  <c r="J21" i="13"/>
  <c r="B5" i="13"/>
  <c r="P12" i="8"/>
  <c r="F28" i="8"/>
  <c r="K12" i="8"/>
  <c r="K26" i="8"/>
  <c r="K25" i="8"/>
  <c r="K9" i="8"/>
  <c r="F24" i="8"/>
  <c r="F22" i="8"/>
  <c r="N4" i="8"/>
  <c r="D20" i="8"/>
  <c r="C14" i="8"/>
  <c r="C13" i="8"/>
  <c r="O28" i="8"/>
  <c r="J28" i="8"/>
  <c r="E12" i="8"/>
  <c r="O27" i="8"/>
  <c r="O11" i="8"/>
  <c r="J27" i="8"/>
  <c r="E27" i="8"/>
  <c r="J11" i="8"/>
  <c r="O26" i="8"/>
  <c r="O10" i="8"/>
  <c r="E26" i="8"/>
  <c r="J10" i="8"/>
  <c r="E10" i="8"/>
  <c r="O25" i="8"/>
  <c r="O9" i="8"/>
  <c r="E25" i="8"/>
  <c r="O24" i="8"/>
  <c r="J24" i="8"/>
  <c r="J8" i="8"/>
  <c r="O23" i="8"/>
  <c r="E23" i="8"/>
  <c r="O6" i="8"/>
  <c r="J6" i="8"/>
  <c r="E21" i="8"/>
  <c r="O12" i="8"/>
  <c r="E28" i="8"/>
  <c r="J12" i="8"/>
  <c r="F12" i="8"/>
  <c r="P27" i="8"/>
  <c r="F27" i="8"/>
  <c r="K11" i="8"/>
  <c r="E11" i="8"/>
  <c r="F11" i="8"/>
  <c r="J26" i="8"/>
  <c r="P25" i="8"/>
  <c r="P9" i="8"/>
  <c r="F25" i="8"/>
  <c r="J9" i="8"/>
  <c r="E24" i="8"/>
  <c r="P23" i="8"/>
  <c r="P7" i="8"/>
  <c r="O7" i="8"/>
  <c r="K23" i="8"/>
  <c r="J23" i="8"/>
  <c r="F23" i="8"/>
  <c r="J7" i="8"/>
  <c r="K7" i="8"/>
  <c r="E7" i="8"/>
  <c r="P22" i="8"/>
  <c r="P6" i="8"/>
  <c r="E22" i="8"/>
  <c r="K6" i="8"/>
  <c r="E5" i="8"/>
  <c r="J27" i="15"/>
  <c r="K22" i="15"/>
  <c r="J21" i="15"/>
  <c r="E28" i="15"/>
  <c r="E22" i="15"/>
  <c r="J5" i="15"/>
  <c r="E5" i="15"/>
  <c r="F8" i="15"/>
  <c r="F10" i="15"/>
  <c r="K4" i="15"/>
  <c r="K20" i="15" s="1"/>
  <c r="J4" i="15"/>
  <c r="J20" i="15" s="1"/>
  <c r="I4" i="15"/>
  <c r="I20" i="15" s="1"/>
  <c r="H4" i="15"/>
  <c r="H20" i="15" s="1"/>
  <c r="G4" i="15"/>
  <c r="G20" i="15" s="1"/>
  <c r="Q66" i="14"/>
  <c r="Q65" i="14"/>
  <c r="Q30" i="14"/>
  <c r="Q52" i="14"/>
  <c r="Q15" i="14"/>
  <c r="O62" i="14"/>
  <c r="N62" i="14"/>
  <c r="H62" i="14"/>
  <c r="P62" i="14"/>
  <c r="I62" i="14"/>
  <c r="K62" i="14"/>
  <c r="Q51" i="14"/>
  <c r="L62" i="14"/>
  <c r="B62" i="14"/>
  <c r="Q68" i="14"/>
  <c r="M62" i="14"/>
  <c r="C62" i="14"/>
  <c r="D62" i="14"/>
  <c r="Q50" i="14"/>
  <c r="Q71" i="14"/>
  <c r="P20" i="8"/>
  <c r="K4" i="8"/>
  <c r="P4" i="8"/>
  <c r="J4" i="8"/>
  <c r="O4" i="8"/>
  <c r="M4" i="8"/>
  <c r="G4" i="8"/>
  <c r="B20" i="8"/>
  <c r="N20" i="8"/>
  <c r="E20" i="8"/>
  <c r="M20" i="8"/>
  <c r="C20" i="8"/>
  <c r="I4" i="8"/>
  <c r="H4" i="8"/>
  <c r="K20" i="8"/>
  <c r="J20" i="8"/>
  <c r="P4" i="13"/>
  <c r="F20" i="13"/>
  <c r="O4" i="13"/>
  <c r="I4" i="13"/>
  <c r="I20" i="13"/>
  <c r="G4" i="13"/>
  <c r="K4" i="13"/>
  <c r="J4" i="13"/>
  <c r="E20" i="13"/>
  <c r="N4" i="13"/>
  <c r="M4" i="13"/>
  <c r="C20" i="13"/>
  <c r="H4" i="13"/>
  <c r="B20" i="13"/>
  <c r="G20" i="13"/>
  <c r="O5" i="13"/>
  <c r="O8" i="13"/>
  <c r="O9" i="13"/>
  <c r="F7" i="13"/>
  <c r="D7" i="8"/>
  <c r="F7" i="8" s="1"/>
  <c r="F6" i="13"/>
  <c r="D6" i="8"/>
  <c r="F6" i="8" s="1"/>
  <c r="D14" i="8"/>
  <c r="D5" i="8"/>
  <c r="D9" i="8"/>
  <c r="F9" i="8" s="1"/>
  <c r="D8" i="8"/>
  <c r="F8" i="8" s="1"/>
  <c r="D16" i="8"/>
  <c r="F9" i="13"/>
  <c r="F8" i="13"/>
  <c r="K12" i="13"/>
  <c r="F21" i="13"/>
  <c r="F25" i="13"/>
  <c r="K27" i="13"/>
  <c r="K8" i="13"/>
  <c r="E7" i="13"/>
  <c r="E11" i="13"/>
  <c r="E22" i="13"/>
  <c r="E26" i="13"/>
  <c r="K23" i="13"/>
  <c r="E8" i="13"/>
  <c r="E23" i="13"/>
  <c r="E27" i="13"/>
  <c r="O6" i="13"/>
  <c r="O10" i="13"/>
  <c r="U65" i="12"/>
  <c r="U54" i="12"/>
  <c r="P26" i="8"/>
  <c r="P28" i="8"/>
  <c r="P24" i="8"/>
  <c r="P21" i="8"/>
  <c r="O21" i="8"/>
  <c r="K24" i="8"/>
  <c r="K27" i="8"/>
  <c r="K28" i="8"/>
  <c r="K22" i="8"/>
  <c r="J21" i="8"/>
  <c r="J22" i="8"/>
  <c r="K21" i="8"/>
  <c r="F26" i="8"/>
  <c r="F21" i="8"/>
  <c r="P10" i="8"/>
  <c r="P11" i="8"/>
  <c r="P5" i="8"/>
  <c r="O5" i="8"/>
  <c r="K8" i="8"/>
  <c r="K10" i="8"/>
  <c r="K5" i="8"/>
  <c r="J5" i="8"/>
  <c r="E9" i="8"/>
  <c r="F10" i="8"/>
  <c r="E8" i="8"/>
  <c r="E6" i="8"/>
  <c r="C17" i="13" l="1"/>
  <c r="E17" i="13" s="1"/>
  <c r="E5" i="13"/>
  <c r="D17" i="13"/>
  <c r="F17" i="13" s="1"/>
  <c r="F5" i="8"/>
  <c r="D17" i="8"/>
  <c r="F17" i="15"/>
  <c r="E33" i="15"/>
  <c r="J17" i="15"/>
  <c r="F33" i="15"/>
  <c r="E33" i="13"/>
  <c r="J17" i="13"/>
  <c r="F33" i="13"/>
  <c r="K17" i="13"/>
  <c r="F5" i="13"/>
  <c r="J33" i="15"/>
  <c r="K33" i="15"/>
  <c r="K17" i="15"/>
  <c r="E17" i="15"/>
  <c r="P17" i="13"/>
  <c r="O17" i="13"/>
  <c r="K33" i="13"/>
  <c r="J33" i="13"/>
  <c r="L52" i="11" l="1"/>
  <c r="L68" i="11" s="1"/>
  <c r="M52" i="11"/>
  <c r="M68" i="11" s="1"/>
  <c r="L53" i="11"/>
  <c r="M53" i="11"/>
  <c r="M35" i="11"/>
  <c r="L35" i="11"/>
  <c r="M18" i="11"/>
  <c r="L18" i="11"/>
  <c r="K53" i="11"/>
  <c r="J53" i="11"/>
  <c r="J69" i="11" s="1"/>
  <c r="I53" i="11"/>
  <c r="I69" i="11" s="1"/>
  <c r="H53" i="11"/>
  <c r="H69" i="11" s="1"/>
  <c r="G53" i="11"/>
  <c r="F53" i="11"/>
  <c r="E53" i="11"/>
  <c r="E69" i="11" s="1"/>
  <c r="D53" i="11"/>
  <c r="D69" i="11" s="1"/>
  <c r="C53" i="11"/>
  <c r="B53" i="11"/>
  <c r="K52" i="11"/>
  <c r="K68" i="11" s="1"/>
  <c r="J52" i="11"/>
  <c r="I52" i="11"/>
  <c r="H52" i="11"/>
  <c r="H68" i="11" s="1"/>
  <c r="G52" i="11"/>
  <c r="G68" i="11" s="1"/>
  <c r="F52" i="11"/>
  <c r="F68" i="11" s="1"/>
  <c r="E52" i="11"/>
  <c r="D52" i="11"/>
  <c r="C35" i="11"/>
  <c r="C52" i="11" s="1"/>
  <c r="B35" i="11"/>
  <c r="C18" i="11"/>
  <c r="B18" i="11"/>
  <c r="B53" i="10"/>
  <c r="C53" i="10"/>
  <c r="D53" i="10"/>
  <c r="E53" i="10"/>
  <c r="F53" i="10"/>
  <c r="G53" i="10"/>
  <c r="H53" i="10"/>
  <c r="I53" i="10"/>
  <c r="J53" i="10"/>
  <c r="K53" i="10"/>
  <c r="C52" i="10"/>
  <c r="D52" i="10"/>
  <c r="E52" i="10"/>
  <c r="F52" i="10"/>
  <c r="G52" i="10"/>
  <c r="H52" i="10"/>
  <c r="I52" i="10"/>
  <c r="J52" i="10"/>
  <c r="K52" i="10"/>
  <c r="B35" i="10"/>
  <c r="C35" i="10"/>
  <c r="C18" i="10"/>
  <c r="B18" i="10"/>
  <c r="P33" i="8" l="1"/>
  <c r="O33" i="8"/>
  <c r="J33" i="8"/>
  <c r="K33" i="8"/>
  <c r="E33" i="8"/>
  <c r="F33" i="8"/>
  <c r="P17" i="8"/>
  <c r="O17" i="8"/>
  <c r="K17" i="8"/>
  <c r="J17" i="8"/>
  <c r="F17" i="8"/>
  <c r="E17" i="8"/>
  <c r="U57" i="6"/>
  <c r="B57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U56" i="6" l="1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U71" i="6"/>
  <c r="T71" i="6"/>
  <c r="S71" i="6"/>
  <c r="R71" i="6"/>
  <c r="Q71" i="6"/>
  <c r="P71" i="6"/>
  <c r="O71" i="6"/>
  <c r="N71" i="6"/>
  <c r="M71" i="6"/>
  <c r="L71" i="6"/>
  <c r="K71" i="6"/>
  <c r="J71" i="6"/>
  <c r="I71" i="6"/>
  <c r="H71" i="6"/>
  <c r="G71" i="6"/>
  <c r="F71" i="6"/>
  <c r="E71" i="6"/>
  <c r="D71" i="6"/>
  <c r="C71" i="6"/>
  <c r="B71" i="6"/>
  <c r="U70" i="6"/>
  <c r="T70" i="6"/>
  <c r="S70" i="6"/>
  <c r="R70" i="6"/>
  <c r="Q70" i="6"/>
  <c r="P70" i="6"/>
  <c r="O70" i="6"/>
  <c r="N70" i="6"/>
  <c r="M70" i="6"/>
  <c r="L70" i="6"/>
  <c r="K70" i="6"/>
  <c r="J70" i="6"/>
  <c r="I70" i="6"/>
  <c r="H70" i="6"/>
  <c r="G70" i="6"/>
  <c r="F70" i="6"/>
  <c r="E70" i="6"/>
  <c r="D70" i="6"/>
  <c r="C70" i="6"/>
  <c r="B70" i="6"/>
  <c r="U69" i="6"/>
  <c r="T69" i="6"/>
  <c r="S69" i="6"/>
  <c r="R69" i="6"/>
  <c r="Q69" i="6"/>
  <c r="P69" i="6"/>
  <c r="O69" i="6"/>
  <c r="N69" i="6"/>
  <c r="M69" i="6"/>
  <c r="L69" i="6"/>
  <c r="K69" i="6"/>
  <c r="J69" i="6"/>
  <c r="I69" i="6"/>
  <c r="H69" i="6"/>
  <c r="G69" i="6"/>
  <c r="F69" i="6"/>
  <c r="E69" i="6"/>
  <c r="D69" i="6"/>
  <c r="C69" i="6"/>
  <c r="B69" i="6"/>
  <c r="U68" i="6"/>
  <c r="T68" i="6"/>
  <c r="S68" i="6"/>
  <c r="R68" i="6"/>
  <c r="Q68" i="6"/>
  <c r="P68" i="6"/>
  <c r="O68" i="6"/>
  <c r="N68" i="6"/>
  <c r="M68" i="6"/>
  <c r="L68" i="6"/>
  <c r="K68" i="6"/>
  <c r="J68" i="6"/>
  <c r="I68" i="6"/>
  <c r="H68" i="6"/>
  <c r="G68" i="6"/>
  <c r="F68" i="6"/>
  <c r="E68" i="6"/>
  <c r="D68" i="6"/>
  <c r="C68" i="6"/>
  <c r="B68" i="6"/>
  <c r="U67" i="6"/>
  <c r="T67" i="6"/>
  <c r="S67" i="6"/>
  <c r="R67" i="6"/>
  <c r="Q67" i="6"/>
  <c r="P67" i="6"/>
  <c r="O67" i="6"/>
  <c r="N67" i="6"/>
  <c r="M67" i="6"/>
  <c r="L67" i="6"/>
  <c r="K67" i="6"/>
  <c r="J67" i="6"/>
  <c r="I67" i="6"/>
  <c r="H67" i="6"/>
  <c r="G67" i="6"/>
  <c r="F67" i="6"/>
  <c r="E67" i="6"/>
  <c r="D67" i="6"/>
  <c r="C67" i="6"/>
  <c r="B67" i="6"/>
  <c r="U66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C66" i="6"/>
  <c r="B66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B64" i="6"/>
  <c r="R49" i="6"/>
  <c r="S49" i="6"/>
  <c r="T49" i="6"/>
  <c r="U49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U46" i="6" l="1"/>
  <c r="T30" i="6" l="1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U30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B62" i="6" l="1"/>
  <c r="B77" i="6"/>
  <c r="O77" i="6"/>
  <c r="O62" i="6"/>
  <c r="P62" i="6"/>
  <c r="P77" i="6"/>
  <c r="F62" i="6"/>
  <c r="F77" i="6"/>
  <c r="S77" i="6"/>
  <c r="S62" i="6"/>
  <c r="H62" i="6"/>
  <c r="H77" i="6"/>
  <c r="T62" i="6"/>
  <c r="T77" i="6"/>
  <c r="N62" i="6"/>
  <c r="N77" i="6"/>
  <c r="E62" i="6"/>
  <c r="E77" i="6"/>
  <c r="R62" i="6"/>
  <c r="R77" i="6"/>
  <c r="U62" i="6"/>
  <c r="U77" i="6"/>
  <c r="K77" i="6"/>
  <c r="K62" i="6"/>
  <c r="C77" i="6"/>
  <c r="C62" i="6"/>
  <c r="D62" i="6"/>
  <c r="D77" i="6"/>
  <c r="Q62" i="6"/>
  <c r="Q77" i="6"/>
  <c r="G62" i="6"/>
  <c r="G77" i="6"/>
  <c r="I77" i="6"/>
  <c r="I62" i="6"/>
  <c r="J62" i="6"/>
  <c r="J77" i="6"/>
  <c r="L62" i="6"/>
  <c r="L77" i="6"/>
  <c r="M77" i="6"/>
  <c r="M62" i="6"/>
  <c r="B65" i="6"/>
  <c r="B50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</calcChain>
</file>

<file path=xl/sharedStrings.xml><?xml version="1.0" encoding="utf-8"?>
<sst xmlns="http://schemas.openxmlformats.org/spreadsheetml/2006/main" count="588" uniqueCount="89">
  <si>
    <t>Σύνολο</t>
  </si>
  <si>
    <t>Ιανουάριος</t>
  </si>
  <si>
    <t>Φεβρουάριος</t>
  </si>
  <si>
    <t>Μάρτιος</t>
  </si>
  <si>
    <t>Απρίλιος</t>
  </si>
  <si>
    <t>Μάιος</t>
  </si>
  <si>
    <t>Ιούνιος</t>
  </si>
  <si>
    <t>Ιούλιος</t>
  </si>
  <si>
    <t>Αύγουστος</t>
  </si>
  <si>
    <t>Σεπτέμβριος</t>
  </si>
  <si>
    <t>Οκτώβριος</t>
  </si>
  <si>
    <t>Νοέμβριος</t>
  </si>
  <si>
    <t>Δεκέμβριος</t>
  </si>
  <si>
    <t xml:space="preserve">Tρέχον έτος </t>
  </si>
  <si>
    <t>Nυμφαία</t>
  </si>
  <si>
    <t>Νίκη</t>
  </si>
  <si>
    <t>Κρυσταλλoπηγή</t>
  </si>
  <si>
    <t>Αγ. Κωνσταντίνος</t>
  </si>
  <si>
    <t>Ορμένιο</t>
  </si>
  <si>
    <t>Κυπρίνος</t>
  </si>
  <si>
    <t>Καστανιές</t>
  </si>
  <si>
    <t>Κήποι</t>
  </si>
  <si>
    <t>Δοϊράνη</t>
  </si>
  <si>
    <t>Εύζωνοι</t>
  </si>
  <si>
    <t>Κακαβιά</t>
  </si>
  <si>
    <t>Μέρτζανη</t>
  </si>
  <si>
    <t>Εξοχή</t>
  </si>
  <si>
    <t>Προμαχώνας</t>
  </si>
  <si>
    <t>Σαγιάδα</t>
  </si>
  <si>
    <t>Πηγή: Μεθοριακοί  σταθμοί – Επεξεργασία: INSETE Intelligence</t>
  </si>
  <si>
    <t>Aλβανία</t>
  </si>
  <si>
    <t>Βουλγαρία</t>
  </si>
  <si>
    <t>Τουρκία</t>
  </si>
  <si>
    <t>Βλ. Παράρτημα</t>
  </si>
  <si>
    <t>Πίνακας 6. Οδικές αφίξεις ανά χώρα προέλευσης</t>
  </si>
  <si>
    <t>Βόρεια Μακεδονία</t>
  </si>
  <si>
    <t>Αθήνα</t>
  </si>
  <si>
    <t>Θεσσαλονίκη</t>
  </si>
  <si>
    <t>Ρόδος</t>
  </si>
  <si>
    <t>Κως</t>
  </si>
  <si>
    <t>Kάρπαθος</t>
  </si>
  <si>
    <t>Ηράκλειο</t>
  </si>
  <si>
    <t xml:space="preserve">Χανιά </t>
  </si>
  <si>
    <t>Κέρκυρα</t>
  </si>
  <si>
    <t>Ζάκυνθος</t>
  </si>
  <si>
    <t>Κεφαλονιά</t>
  </si>
  <si>
    <t xml:space="preserve">Άκτιο </t>
  </si>
  <si>
    <t>Μύκονος</t>
  </si>
  <si>
    <t>Σαντορίνη</t>
  </si>
  <si>
    <t>Άραξος</t>
  </si>
  <si>
    <t>Καλαμάτα</t>
  </si>
  <si>
    <t>Σάμος</t>
  </si>
  <si>
    <t>Σκιάθος</t>
  </si>
  <si>
    <t>Καβάλα</t>
  </si>
  <si>
    <t>Μυτιλήνη</t>
  </si>
  <si>
    <t>Πηγή: Υπηρεσία Πολιτικής Αεροπορίας (ΥΠΑ)  και Διεθνής  Αερολιμένας Αθηνών (ΔΑΑ) - Επεξεργασία: INSETE Intelligence</t>
  </si>
  <si>
    <t>Πάρος</t>
  </si>
  <si>
    <t>Περιφερειακά αεροδρόμια</t>
  </si>
  <si>
    <t>Δωδεκάνησα</t>
  </si>
  <si>
    <t>Πίνακας 2. Διεθνείς αεροπορικές αφίξεις ανά γεωγραφική ενότητα</t>
  </si>
  <si>
    <t>Κυκλάδες</t>
  </si>
  <si>
    <t>Κρήτη</t>
  </si>
  <si>
    <t>Ιόνια Νησιά</t>
  </si>
  <si>
    <t>Πελοπόννησος</t>
  </si>
  <si>
    <t>Γεωγραφική ενότητα</t>
  </si>
  <si>
    <t>Χώρες</t>
  </si>
  <si>
    <t>Πίνακας 4. Αεροπορικές αφίξεις εσωτερικού ανά γεωγραφική ενότητα</t>
  </si>
  <si>
    <t>Χώρες 
Ζώνης Ευρώ</t>
  </si>
  <si>
    <t>εκ των οποίων</t>
  </si>
  <si>
    <t>Χώρες εκτός Ζώνης Ευρώ</t>
  </si>
  <si>
    <t>Λοιπές Χώρες</t>
  </si>
  <si>
    <t>Σύνολο 
Έρ. Συνόρων</t>
  </si>
  <si>
    <t>Γαλλία</t>
  </si>
  <si>
    <t>Γερμανία</t>
  </si>
  <si>
    <t>Ην. Βασίλειο</t>
  </si>
  <si>
    <t>ΗΠΑ</t>
  </si>
  <si>
    <t>Ρωσία</t>
  </si>
  <si>
    <t xml:space="preserve">Πίνακας 7. Αφίξεις σε χιλιάδες </t>
  </si>
  <si>
    <t>Πηγή:  Τράπεζα της Ελλάδας - Επεξεργασία στοιχείων: INSETE Intelligence</t>
  </si>
  <si>
    <t>Κρουαζιέρες</t>
  </si>
  <si>
    <t>Πίνακας 8. Εισπράξεις σε εκατομμύρια €</t>
  </si>
  <si>
    <t>`</t>
  </si>
  <si>
    <t>Χώρες ΕΕ-27</t>
  </si>
  <si>
    <t>Tρέχον έτος</t>
  </si>
  <si>
    <t>Πίνακας 1. Διεθνείς αεροπορικές αφίξεις στα κυριότερα αεροδρόμια, Αύγουστος 2021</t>
  </si>
  <si>
    <t>Δ2021/2020</t>
  </si>
  <si>
    <t>Δ2021/2019</t>
  </si>
  <si>
    <t>Πίνακας 3. Αεροπορικές αφίξεις εσωτερικού στα κυριότερα αεροδρόμια, Αύγουστος 2021</t>
  </si>
  <si>
    <t>Πίνακας 5. Οδικές αφίξεις, Αύγουστος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</si>
</sst>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#,##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charset val="161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61"/>
    </font>
    <font>
      <sz val="8"/>
      <name val="Calibri"/>
      <family val="2"/>
      <scheme val="minor"/>
    </font>
    <font>
      <b/>
      <sz val="10"/>
      <color theme="0"/>
      <name val="Arial"/>
      <family val="2"/>
    </font>
    <font>
      <b/>
      <i/>
      <sz val="10"/>
      <color theme="0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rgb="FF002060"/>
      <name val="Arial"/>
      <family val="2"/>
    </font>
    <font>
      <sz val="10"/>
      <color rgb="FF002060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0"/>
      <color theme="1"/>
      <name val="Arial"/>
      <family val="2"/>
      <charset val="161"/>
    </font>
    <font>
      <b/>
      <sz val="10"/>
      <color theme="0"/>
      <name val="Arial"/>
      <family val="2"/>
      <charset val="161"/>
    </font>
  </fonts>
  <fills count="5">
    <fill>
      <patternFill patternType="none"/>
    </fill>
    <fill>
      <patternFill patternType="gray125"/>
    </fill>
    <fill>
      <patternFill patternType="solid">
        <fgColor rgb="FF002060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</fills>
  <borders count="1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double">
        <color indexed="64"/>
      </top>
      <bottom style="thin">
        <color theme="4" tint="0.39997558519241921"/>
      </bottom>
      <diagonal/>
    </border>
    <border>
      <left/>
      <right/>
      <top style="double">
        <color indexed="64"/>
      </top>
      <bottom style="thin">
        <color theme="4" tint="0.39997558519241921"/>
      </bottom>
      <diagonal/>
    </border>
    <border>
      <left style="thin">
        <color theme="4" tint="0.39994506668294322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4506668294322"/>
      </left>
      <right/>
      <top style="thin">
        <color indexed="64"/>
      </top>
      <bottom style="double">
        <color indexed="64"/>
      </bottom>
      <diagonal/>
    </border>
    <border>
      <left/>
      <right style="thin">
        <color theme="4" tint="0.39997558519241921"/>
      </right>
      <top/>
      <bottom/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4506668294322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4506668294322"/>
      </right>
      <top style="thin">
        <color theme="4" tint="0.39997558519241921"/>
      </top>
      <bottom style="thin">
        <color indexed="64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2" fillId="0" borderId="0"/>
    <xf numFmtId="0" fontId="5" fillId="0" borderId="0"/>
    <xf numFmtId="0" fontId="1" fillId="0" borderId="0"/>
  </cellStyleXfs>
  <cellXfs count="96">
    <xf numFmtId="0" fontId="0" fillId="0" borderId="0" xfId="0"/>
    <xf numFmtId="0" fontId="3" fillId="0" borderId="0" xfId="0" applyFont="1"/>
    <xf numFmtId="0" fontId="4" fillId="0" borderId="0" xfId="0" applyFont="1"/>
    <xf numFmtId="164" fontId="2" fillId="0" borderId="0" xfId="1" applyNumberFormat="1" applyFont="1"/>
    <xf numFmtId="0" fontId="2" fillId="0" borderId="0" xfId="0" applyFont="1"/>
    <xf numFmtId="3" fontId="7" fillId="2" borderId="7" xfId="0" applyNumberFormat="1" applyFont="1" applyFill="1" applyBorder="1" applyAlignment="1">
      <alignment horizontal="right" vertical="center" wrapText="1"/>
    </xf>
    <xf numFmtId="3" fontId="7" fillId="2" borderId="15" xfId="0" applyNumberFormat="1" applyFont="1" applyFill="1" applyBorder="1" applyAlignment="1">
      <alignment horizontal="right" vertical="center" wrapText="1"/>
    </xf>
    <xf numFmtId="3" fontId="10" fillId="0" borderId="1" xfId="0" applyNumberFormat="1" applyFont="1" applyBorder="1"/>
    <xf numFmtId="3" fontId="10" fillId="0" borderId="2" xfId="0" applyNumberFormat="1" applyFont="1" applyBorder="1" applyAlignment="1">
      <alignment horizontal="right"/>
    </xf>
    <xf numFmtId="3" fontId="11" fillId="0" borderId="2" xfId="0" applyNumberFormat="1" applyFont="1" applyBorder="1" applyAlignment="1">
      <alignment horizontal="right"/>
    </xf>
    <xf numFmtId="3" fontId="10" fillId="3" borderId="1" xfId="0" applyNumberFormat="1" applyFont="1" applyFill="1" applyBorder="1"/>
    <xf numFmtId="3" fontId="10" fillId="3" borderId="2" xfId="0" applyNumberFormat="1" applyFont="1" applyFill="1" applyBorder="1" applyAlignment="1">
      <alignment horizontal="right"/>
    </xf>
    <xf numFmtId="3" fontId="11" fillId="3" borderId="2" xfId="0" applyNumberFormat="1" applyFont="1" applyFill="1" applyBorder="1" applyAlignment="1">
      <alignment horizontal="right"/>
    </xf>
    <xf numFmtId="3" fontId="11" fillId="0" borderId="3" xfId="0" applyNumberFormat="1" applyFont="1" applyBorder="1"/>
    <xf numFmtId="3" fontId="11" fillId="0" borderId="4" xfId="0" applyNumberFormat="1" applyFont="1" applyBorder="1" applyAlignment="1">
      <alignment horizontal="right"/>
    </xf>
    <xf numFmtId="3" fontId="10" fillId="0" borderId="4" xfId="0" applyNumberFormat="1" applyFont="1" applyBorder="1" applyAlignment="1">
      <alignment horizontal="right"/>
    </xf>
    <xf numFmtId="3" fontId="11" fillId="0" borderId="1" xfId="0" applyNumberFormat="1" applyFont="1" applyBorder="1"/>
    <xf numFmtId="3" fontId="11" fillId="0" borderId="0" xfId="0" applyNumberFormat="1" applyFont="1" applyBorder="1"/>
    <xf numFmtId="3" fontId="11" fillId="0" borderId="0" xfId="0" applyNumberFormat="1" applyFont="1" applyBorder="1" applyAlignment="1">
      <alignment horizontal="right"/>
    </xf>
    <xf numFmtId="164" fontId="10" fillId="0" borderId="1" xfId="1" applyNumberFormat="1" applyFont="1" applyBorder="1"/>
    <xf numFmtId="164" fontId="10" fillId="0" borderId="2" xfId="1" applyNumberFormat="1" applyFont="1" applyBorder="1" applyAlignment="1">
      <alignment horizontal="right"/>
    </xf>
    <xf numFmtId="164" fontId="10" fillId="3" borderId="1" xfId="1" applyNumberFormat="1" applyFont="1" applyFill="1" applyBorder="1"/>
    <xf numFmtId="164" fontId="10" fillId="3" borderId="2" xfId="1" applyNumberFormat="1" applyFont="1" applyFill="1" applyBorder="1" applyAlignment="1">
      <alignment horizontal="right"/>
    </xf>
    <xf numFmtId="3" fontId="11" fillId="0" borderId="3" xfId="0" applyNumberFormat="1" applyFont="1" applyFill="1" applyBorder="1"/>
    <xf numFmtId="164" fontId="11" fillId="0" borderId="4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0" fontId="12" fillId="0" borderId="0" xfId="2" applyFont="1" applyFill="1" applyAlignment="1">
      <alignment horizontal="left" readingOrder="1"/>
    </xf>
    <xf numFmtId="3" fontId="10" fillId="0" borderId="0" xfId="0" applyNumberFormat="1" applyFont="1" applyAlignment="1"/>
    <xf numFmtId="3" fontId="10" fillId="0" borderId="0" xfId="0" applyNumberFormat="1" applyFont="1" applyAlignment="1">
      <alignment horizontal="right"/>
    </xf>
    <xf numFmtId="3" fontId="11" fillId="0" borderId="0" xfId="0" applyNumberFormat="1" applyFont="1" applyAlignment="1">
      <alignment horizontal="right"/>
    </xf>
    <xf numFmtId="0" fontId="10" fillId="0" borderId="0" xfId="0" applyFont="1"/>
    <xf numFmtId="0" fontId="11" fillId="0" borderId="0" xfId="0" applyFont="1"/>
    <xf numFmtId="0" fontId="13" fillId="0" borderId="0" xfId="2" applyFont="1" applyFill="1" applyAlignment="1">
      <alignment horizontal="left" readingOrder="1"/>
    </xf>
    <xf numFmtId="0" fontId="10" fillId="0" borderId="0" xfId="0" applyFont="1" applyAlignment="1">
      <alignment horizontal="right"/>
    </xf>
    <xf numFmtId="0" fontId="14" fillId="0" borderId="0" xfId="2" applyFont="1" applyFill="1" applyAlignment="1">
      <alignment horizontal="right"/>
    </xf>
    <xf numFmtId="0" fontId="14" fillId="0" borderId="0" xfId="2" applyFont="1" applyFill="1"/>
    <xf numFmtId="0" fontId="11" fillId="0" borderId="0" xfId="0" applyFont="1" applyAlignment="1"/>
    <xf numFmtId="0" fontId="10" fillId="0" borderId="0" xfId="0" applyFont="1" applyAlignment="1">
      <alignment horizontal="center"/>
    </xf>
    <xf numFmtId="1" fontId="10" fillId="0" borderId="0" xfId="0" applyNumberFormat="1" applyFont="1" applyAlignment="1">
      <alignment horizontal="right"/>
    </xf>
    <xf numFmtId="0" fontId="10" fillId="0" borderId="0" xfId="0" applyNumberFormat="1" applyFont="1" applyAlignment="1">
      <alignment horizontal="right"/>
    </xf>
    <xf numFmtId="0" fontId="11" fillId="0" borderId="0" xfId="0" applyFont="1" applyAlignment="1">
      <alignment horizontal="right"/>
    </xf>
    <xf numFmtId="0" fontId="7" fillId="2" borderId="0" xfId="0" applyNumberFormat="1" applyFont="1" applyFill="1" applyBorder="1" applyAlignment="1">
      <alignment horizontal="left"/>
    </xf>
    <xf numFmtId="3" fontId="7" fillId="2" borderId="0" xfId="0" applyNumberFormat="1" applyFont="1" applyFill="1" applyAlignment="1">
      <alignment horizontal="right"/>
    </xf>
    <xf numFmtId="0" fontId="7" fillId="2" borderId="0" xfId="0" applyFont="1" applyFill="1" applyAlignment="1">
      <alignment horizontal="left"/>
    </xf>
    <xf numFmtId="3" fontId="7" fillId="2" borderId="0" xfId="0" applyNumberFormat="1" applyFont="1" applyFill="1" applyBorder="1" applyAlignment="1">
      <alignment horizontal="right"/>
    </xf>
    <xf numFmtId="0" fontId="7" fillId="2" borderId="1" xfId="0" applyNumberFormat="1" applyFont="1" applyFill="1" applyBorder="1" applyAlignment="1">
      <alignment horizontal="right" vertical="center"/>
    </xf>
    <xf numFmtId="3" fontId="10" fillId="0" borderId="10" xfId="0" applyNumberFormat="1" applyFont="1" applyBorder="1" applyAlignment="1">
      <alignment horizontal="right"/>
    </xf>
    <xf numFmtId="3" fontId="10" fillId="3" borderId="10" xfId="0" applyNumberFormat="1" applyFont="1" applyFill="1" applyBorder="1" applyAlignment="1">
      <alignment horizontal="right"/>
    </xf>
    <xf numFmtId="3" fontId="10" fillId="3" borderId="6" xfId="0" applyNumberFormat="1" applyFont="1" applyFill="1" applyBorder="1"/>
    <xf numFmtId="3" fontId="11" fillId="4" borderId="3" xfId="0" applyNumberFormat="1" applyFont="1" applyFill="1" applyBorder="1"/>
    <xf numFmtId="3" fontId="11" fillId="4" borderId="4" xfId="1" applyNumberFormat="1" applyFont="1" applyFill="1" applyBorder="1" applyAlignment="1">
      <alignment horizontal="right"/>
    </xf>
    <xf numFmtId="164" fontId="11" fillId="4" borderId="4" xfId="1" applyNumberFormat="1" applyFont="1" applyFill="1" applyBorder="1" applyAlignment="1">
      <alignment horizontal="right"/>
    </xf>
    <xf numFmtId="3" fontId="11" fillId="4" borderId="11" xfId="1" applyNumberFormat="1" applyFont="1" applyFill="1" applyBorder="1" applyAlignment="1">
      <alignment horizontal="right"/>
    </xf>
    <xf numFmtId="3" fontId="11" fillId="4" borderId="0" xfId="0" applyNumberFormat="1" applyFont="1" applyFill="1" applyBorder="1"/>
    <xf numFmtId="3" fontId="11" fillId="4" borderId="0" xfId="1" applyNumberFormat="1" applyFont="1" applyFill="1" applyBorder="1" applyAlignment="1">
      <alignment horizontal="right"/>
    </xf>
    <xf numFmtId="164" fontId="11" fillId="4" borderId="0" xfId="1" applyNumberFormat="1" applyFont="1" applyFill="1" applyBorder="1" applyAlignment="1">
      <alignment horizontal="right"/>
    </xf>
    <xf numFmtId="0" fontId="9" fillId="0" borderId="0" xfId="0" applyFont="1" applyAlignment="1">
      <alignment horizontal="right"/>
    </xf>
    <xf numFmtId="0" fontId="9" fillId="0" borderId="0" xfId="0" applyFont="1"/>
    <xf numFmtId="164" fontId="10" fillId="0" borderId="0" xfId="1" applyNumberFormat="1" applyFont="1"/>
    <xf numFmtId="0" fontId="15" fillId="0" borderId="0" xfId="0" applyFont="1" applyAlignment="1">
      <alignment horizontal="right"/>
    </xf>
    <xf numFmtId="0" fontId="15" fillId="0" borderId="0" xfId="0" applyFont="1"/>
    <xf numFmtId="0" fontId="16" fillId="0" borderId="0" xfId="0" applyFont="1"/>
    <xf numFmtId="0" fontId="17" fillId="0" borderId="0" xfId="0" applyFont="1"/>
    <xf numFmtId="164" fontId="10" fillId="0" borderId="16" xfId="1" applyNumberFormat="1" applyFont="1" applyBorder="1" applyAlignment="1">
      <alignment horizontal="right"/>
    </xf>
    <xf numFmtId="164" fontId="10" fillId="3" borderId="16" xfId="1" applyNumberFormat="1" applyFont="1" applyFill="1" applyBorder="1" applyAlignment="1">
      <alignment horizontal="right"/>
    </xf>
    <xf numFmtId="164" fontId="10" fillId="3" borderId="17" xfId="1" applyNumberFormat="1" applyFont="1" applyFill="1" applyBorder="1" applyAlignment="1">
      <alignment horizontal="right"/>
    </xf>
    <xf numFmtId="164" fontId="18" fillId="0" borderId="2" xfId="1" applyNumberFormat="1" applyFont="1" applyBorder="1" applyAlignment="1">
      <alignment horizontal="right"/>
    </xf>
    <xf numFmtId="164" fontId="18" fillId="3" borderId="2" xfId="1" applyNumberFormat="1" applyFont="1" applyFill="1" applyBorder="1" applyAlignment="1">
      <alignment horizontal="right"/>
    </xf>
    <xf numFmtId="3" fontId="15" fillId="0" borderId="0" xfId="0" applyNumberFormat="1" applyFont="1" applyAlignment="1">
      <alignment horizontal="right"/>
    </xf>
    <xf numFmtId="3" fontId="2" fillId="0" borderId="0" xfId="0" applyNumberFormat="1" applyFont="1"/>
    <xf numFmtId="1" fontId="2" fillId="0" borderId="0" xfId="0" applyNumberFormat="1" applyFont="1"/>
    <xf numFmtId="1" fontId="11" fillId="4" borderId="0" xfId="1" applyNumberFormat="1" applyFont="1" applyFill="1" applyBorder="1" applyAlignment="1">
      <alignment horizontal="right"/>
    </xf>
    <xf numFmtId="3" fontId="15" fillId="0" borderId="0" xfId="0" applyNumberFormat="1" applyFont="1"/>
    <xf numFmtId="165" fontId="10" fillId="0" borderId="0" xfId="0" applyNumberFormat="1" applyFont="1" applyAlignment="1">
      <alignment horizontal="right"/>
    </xf>
    <xf numFmtId="166" fontId="11" fillId="0" borderId="0" xfId="0" applyNumberFormat="1" applyFont="1" applyFill="1" applyBorder="1" applyAlignment="1">
      <alignment horizontal="right"/>
    </xf>
    <xf numFmtId="166" fontId="4" fillId="0" borderId="0" xfId="0" applyNumberFormat="1" applyFont="1"/>
    <xf numFmtId="3" fontId="10" fillId="0" borderId="0" xfId="0" applyNumberFormat="1" applyFont="1"/>
    <xf numFmtId="0" fontId="11" fillId="0" borderId="0" xfId="0" applyFont="1" applyAlignment="1">
      <alignment horizontal="left"/>
    </xf>
    <xf numFmtId="0" fontId="7" fillId="2" borderId="1" xfId="0" applyNumberFormat="1" applyFont="1" applyFill="1" applyBorder="1" applyAlignment="1">
      <alignment horizontal="center"/>
    </xf>
    <xf numFmtId="0" fontId="7" fillId="2" borderId="2" xfId="0" applyNumberFormat="1" applyFont="1" applyFill="1" applyBorder="1" applyAlignment="1">
      <alignment horizontal="center"/>
    </xf>
    <xf numFmtId="0" fontId="7" fillId="2" borderId="8" xfId="0" applyNumberFormat="1" applyFont="1" applyFill="1" applyBorder="1" applyAlignment="1">
      <alignment horizontal="center"/>
    </xf>
    <xf numFmtId="0" fontId="7" fillId="2" borderId="9" xfId="0" applyNumberFormat="1" applyFont="1" applyFill="1" applyBorder="1" applyAlignment="1">
      <alignment horizontal="center"/>
    </xf>
    <xf numFmtId="0" fontId="7" fillId="2" borderId="12" xfId="0" applyNumberFormat="1" applyFont="1" applyFill="1" applyBorder="1" applyAlignment="1">
      <alignment horizontal="left" wrapText="1"/>
    </xf>
    <xf numFmtId="0" fontId="7" fillId="2" borderId="13" xfId="0" applyNumberFormat="1" applyFont="1" applyFill="1" applyBorder="1" applyAlignment="1">
      <alignment horizontal="left" wrapText="1"/>
    </xf>
    <xf numFmtId="0" fontId="7" fillId="2" borderId="5" xfId="0" applyNumberFormat="1" applyFont="1" applyFill="1" applyBorder="1" applyAlignment="1">
      <alignment horizontal="center"/>
    </xf>
    <xf numFmtId="0" fontId="0" fillId="0" borderId="0" xfId="0"/>
    <xf numFmtId="3" fontId="7" fillId="2" borderId="7" xfId="0" applyNumberFormat="1" applyFont="1" applyFill="1" applyBorder="1" applyAlignment="1">
      <alignment horizontal="right" vertical="center" wrapText="1"/>
    </xf>
    <xf numFmtId="3" fontId="7" fillId="2" borderId="15" xfId="0" applyNumberFormat="1" applyFont="1" applyFill="1" applyBorder="1" applyAlignment="1">
      <alignment horizontal="right" vertical="center" wrapText="1"/>
    </xf>
    <xf numFmtId="1" fontId="7" fillId="2" borderId="6" xfId="0" applyNumberFormat="1" applyFont="1" applyFill="1" applyBorder="1" applyAlignment="1">
      <alignment horizontal="left" vertical="center"/>
    </xf>
    <xf numFmtId="1" fontId="7" fillId="2" borderId="14" xfId="0" applyNumberFormat="1" applyFont="1" applyFill="1" applyBorder="1" applyAlignment="1">
      <alignment horizontal="left" vertical="center"/>
    </xf>
    <xf numFmtId="3" fontId="8" fillId="2" borderId="2" xfId="0" applyNumberFormat="1" applyFont="1" applyFill="1" applyBorder="1" applyAlignment="1">
      <alignment horizontal="right" vertical="center" wrapText="1"/>
    </xf>
    <xf numFmtId="3" fontId="8" fillId="2" borderId="7" xfId="0" applyNumberFormat="1" applyFont="1" applyFill="1" applyBorder="1" applyAlignment="1">
      <alignment horizontal="right" vertical="center" wrapText="1"/>
    </xf>
    <xf numFmtId="3" fontId="8" fillId="2" borderId="15" xfId="0" applyNumberFormat="1" applyFont="1" applyFill="1" applyBorder="1" applyAlignment="1">
      <alignment horizontal="right" vertical="center" wrapText="1"/>
    </xf>
    <xf numFmtId="3" fontId="8" fillId="2" borderId="2" xfId="0" applyNumberFormat="1" applyFont="1" applyFill="1" applyBorder="1" applyAlignment="1">
      <alignment horizontal="center" vertical="center" wrapText="1"/>
    </xf>
    <xf numFmtId="3" fontId="19" fillId="2" borderId="7" xfId="0" applyNumberFormat="1" applyFont="1" applyFill="1" applyBorder="1" applyAlignment="1">
      <alignment horizontal="right" vertical="center" wrapText="1"/>
    </xf>
    <xf numFmtId="3" fontId="19" fillId="2" borderId="15" xfId="0" applyNumberFormat="1" applyFont="1" applyFill="1" applyBorder="1" applyAlignment="1">
      <alignment horizontal="right" vertical="center" wrapText="1"/>
    </xf>
  </cellXfs>
  <cellStyles count="5">
    <cellStyle name="Normal 2" xfId="4" xr:uid="{00000000-0005-0000-0000-000001000000}"/>
    <cellStyle name="Normal 3" xfId="3" xr:uid="{00000000-0005-0000-0000-000002000000}"/>
    <cellStyle name="Normal 4" xfId="2" xr:uid="{00000000-0005-0000-0000-000003000000}"/>
    <cellStyle name="Κανονικό" xfId="0" builtinId="0"/>
    <cellStyle name="Ποσοστό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86D9A-2D1E-484C-B9A2-A0AA3C9F530F}">
  <sheetPr>
    <pageSetUpPr fitToPage="1"/>
  </sheetPr>
  <dimension ref="A1:W89"/>
  <sheetViews>
    <sheetView showGridLines="0" showZeros="0" tabSelected="1" zoomScale="90" zoomScaleNormal="90" workbookViewId="0">
      <selection sqref="A1:Q1"/>
    </sheetView>
  </sheetViews>
  <sheetFormatPr defaultColWidth="9.109375" defaultRowHeight="15" customHeight="1" x14ac:dyDescent="0.3"/>
  <cols>
    <col min="1" max="1" width="13.77734375" style="30" customWidth="1"/>
    <col min="2" max="2" width="10.77734375" style="33" customWidth="1"/>
    <col min="3" max="3" width="12.6640625" style="33" bestFit="1" customWidth="1"/>
    <col min="4" max="6" width="10.77734375" style="33" customWidth="1"/>
    <col min="7" max="7" width="13.33203125" style="33" customWidth="1"/>
    <col min="8" max="17" width="10.77734375" style="33" customWidth="1"/>
    <col min="18" max="20" width="12.6640625" style="30" customWidth="1"/>
    <col min="21" max="21" width="12.21875" style="30" bestFit="1" customWidth="1"/>
    <col min="22" max="22" width="11.33203125" customWidth="1"/>
    <col min="23" max="23" width="11.88671875" customWidth="1"/>
  </cols>
  <sheetData>
    <row r="1" spans="1:23" s="1" customFormat="1" ht="21" customHeight="1" x14ac:dyDescent="0.35">
      <c r="A1" s="77" t="s">
        <v>84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30"/>
      <c r="S1" s="30"/>
      <c r="T1" s="30"/>
      <c r="U1" s="30"/>
    </row>
    <row r="2" spans="1:23" s="2" customFormat="1" ht="13.5" customHeight="1" x14ac:dyDescent="0.3">
      <c r="A2" s="41">
        <v>2021</v>
      </c>
      <c r="B2" s="42" t="s">
        <v>36</v>
      </c>
      <c r="C2" s="42" t="s">
        <v>37</v>
      </c>
      <c r="D2" s="42" t="s">
        <v>38</v>
      </c>
      <c r="E2" s="42" t="s">
        <v>39</v>
      </c>
      <c r="F2" s="42" t="s">
        <v>40</v>
      </c>
      <c r="G2" s="42" t="s">
        <v>41</v>
      </c>
      <c r="H2" s="42" t="s">
        <v>42</v>
      </c>
      <c r="I2" s="42" t="s">
        <v>43</v>
      </c>
      <c r="J2" s="42" t="s">
        <v>44</v>
      </c>
      <c r="K2" s="42" t="s">
        <v>45</v>
      </c>
      <c r="L2" s="42" t="s">
        <v>46</v>
      </c>
      <c r="M2" s="42" t="s">
        <v>47</v>
      </c>
      <c r="N2" s="42" t="s">
        <v>48</v>
      </c>
      <c r="O2" s="42" t="s">
        <v>49</v>
      </c>
      <c r="P2" s="42" t="s">
        <v>50</v>
      </c>
      <c r="Q2" s="42" t="s">
        <v>51</v>
      </c>
      <c r="R2" s="42" t="s">
        <v>52</v>
      </c>
      <c r="S2" s="42" t="s">
        <v>53</v>
      </c>
      <c r="T2" s="42" t="s">
        <v>54</v>
      </c>
      <c r="U2" s="42" t="s">
        <v>0</v>
      </c>
    </row>
    <row r="3" spans="1:23" s="4" customFormat="1" ht="14.1" customHeight="1" x14ac:dyDescent="0.3">
      <c r="A3" s="7" t="s">
        <v>1</v>
      </c>
      <c r="B3" s="8">
        <v>50558</v>
      </c>
      <c r="C3" s="8">
        <v>8746</v>
      </c>
      <c r="D3" s="8">
        <v>0</v>
      </c>
      <c r="E3" s="8">
        <v>0</v>
      </c>
      <c r="F3" s="8">
        <v>0</v>
      </c>
      <c r="G3" s="8">
        <v>458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f>SUM(B3:T3)</f>
        <v>59762</v>
      </c>
      <c r="V3" s="69"/>
    </row>
    <row r="4" spans="1:23" s="4" customFormat="1" ht="14.1" customHeight="1" x14ac:dyDescent="0.3">
      <c r="A4" s="10" t="s">
        <v>2</v>
      </c>
      <c r="B4" s="11">
        <v>42919</v>
      </c>
      <c r="C4" s="11">
        <v>6807</v>
      </c>
      <c r="D4" s="11">
        <v>0</v>
      </c>
      <c r="E4" s="11">
        <v>0</v>
      </c>
      <c r="F4" s="11">
        <v>0</v>
      </c>
      <c r="G4" s="11">
        <v>175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f>SUM(B4:T4)</f>
        <v>49901</v>
      </c>
      <c r="V4" s="69"/>
      <c r="W4" s="70"/>
    </row>
    <row r="5" spans="1:23" s="4" customFormat="1" ht="14.1" customHeight="1" x14ac:dyDescent="0.3">
      <c r="A5" s="7" t="s">
        <v>3</v>
      </c>
      <c r="B5" s="8">
        <v>55361</v>
      </c>
      <c r="C5" s="8">
        <v>10266</v>
      </c>
      <c r="D5" s="8">
        <v>49</v>
      </c>
      <c r="E5" s="8">
        <v>0</v>
      </c>
      <c r="F5" s="8">
        <v>0</v>
      </c>
      <c r="G5" s="8">
        <v>366</v>
      </c>
      <c r="H5" s="8">
        <v>39</v>
      </c>
      <c r="I5" s="8">
        <v>108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310</v>
      </c>
      <c r="U5" s="8">
        <f t="shared" ref="U5:U14" si="0">SUM(B5:T5)</f>
        <v>66499</v>
      </c>
      <c r="V5" s="69"/>
      <c r="W5" s="70"/>
    </row>
    <row r="6" spans="1:23" s="4" customFormat="1" ht="14.1" customHeight="1" x14ac:dyDescent="0.3">
      <c r="A6" s="10" t="s">
        <v>4</v>
      </c>
      <c r="B6" s="11">
        <v>80373</v>
      </c>
      <c r="C6" s="11">
        <v>18135</v>
      </c>
      <c r="D6" s="11">
        <v>389</v>
      </c>
      <c r="E6" s="11">
        <v>0</v>
      </c>
      <c r="F6" s="11">
        <v>0</v>
      </c>
      <c r="G6" s="11">
        <v>1463</v>
      </c>
      <c r="H6" s="11">
        <v>117</v>
      </c>
      <c r="I6" s="11">
        <v>38</v>
      </c>
      <c r="J6" s="11">
        <v>0</v>
      </c>
      <c r="K6" s="11">
        <v>0</v>
      </c>
      <c r="L6" s="11">
        <v>0</v>
      </c>
      <c r="M6" s="11">
        <v>0</v>
      </c>
      <c r="N6" s="11">
        <v>48</v>
      </c>
      <c r="O6" s="11">
        <v>0</v>
      </c>
      <c r="P6" s="11">
        <v>0</v>
      </c>
      <c r="Q6" s="11">
        <v>0</v>
      </c>
      <c r="R6" s="11">
        <v>0</v>
      </c>
      <c r="S6" s="11">
        <v>113</v>
      </c>
      <c r="T6" s="11">
        <v>310</v>
      </c>
      <c r="U6" s="11">
        <f t="shared" si="0"/>
        <v>100986</v>
      </c>
      <c r="V6" s="69"/>
      <c r="W6" s="70"/>
    </row>
    <row r="7" spans="1:23" s="4" customFormat="1" ht="14.1" customHeight="1" x14ac:dyDescent="0.3">
      <c r="A7" s="7" t="s">
        <v>5</v>
      </c>
      <c r="B7" s="8">
        <v>165908</v>
      </c>
      <c r="C7" s="8">
        <v>42146</v>
      </c>
      <c r="D7" s="8">
        <v>30894</v>
      </c>
      <c r="E7" s="8">
        <v>16103</v>
      </c>
      <c r="F7" s="8">
        <v>202</v>
      </c>
      <c r="G7" s="8">
        <v>64759</v>
      </c>
      <c r="H7" s="8">
        <v>12273</v>
      </c>
      <c r="I7" s="8">
        <v>14705</v>
      </c>
      <c r="J7" s="8">
        <v>7212</v>
      </c>
      <c r="K7" s="8">
        <v>582</v>
      </c>
      <c r="L7" s="8">
        <v>3337</v>
      </c>
      <c r="M7" s="8">
        <v>6661</v>
      </c>
      <c r="N7" s="8">
        <v>11191</v>
      </c>
      <c r="O7" s="8">
        <v>1072</v>
      </c>
      <c r="P7" s="8">
        <v>1233</v>
      </c>
      <c r="Q7" s="8">
        <v>618</v>
      </c>
      <c r="R7" s="8">
        <v>426</v>
      </c>
      <c r="S7" s="8">
        <v>1776</v>
      </c>
      <c r="T7" s="8">
        <v>468</v>
      </c>
      <c r="U7" s="8">
        <f t="shared" si="0"/>
        <v>381566</v>
      </c>
      <c r="V7" s="69"/>
      <c r="W7" s="70"/>
    </row>
    <row r="8" spans="1:23" s="4" customFormat="1" ht="14.1" customHeight="1" x14ac:dyDescent="0.3">
      <c r="A8" s="10" t="s">
        <v>6</v>
      </c>
      <c r="B8" s="11">
        <v>354334</v>
      </c>
      <c r="C8" s="11">
        <v>95865</v>
      </c>
      <c r="D8" s="11">
        <v>121544</v>
      </c>
      <c r="E8" s="11">
        <v>58920</v>
      </c>
      <c r="F8" s="11">
        <v>3490</v>
      </c>
      <c r="G8" s="11">
        <v>218763</v>
      </c>
      <c r="H8" s="11">
        <v>53568</v>
      </c>
      <c r="I8" s="11">
        <v>79684</v>
      </c>
      <c r="J8" s="11">
        <v>49386</v>
      </c>
      <c r="K8" s="11">
        <v>6444</v>
      </c>
      <c r="L8" s="11">
        <v>14835</v>
      </c>
      <c r="M8" s="11">
        <v>43756</v>
      </c>
      <c r="N8" s="11">
        <v>48220</v>
      </c>
      <c r="O8" s="11">
        <v>4184</v>
      </c>
      <c r="P8" s="11">
        <v>6557</v>
      </c>
      <c r="Q8" s="11">
        <v>5934</v>
      </c>
      <c r="R8" s="11">
        <v>6005</v>
      </c>
      <c r="S8" s="11">
        <v>6775</v>
      </c>
      <c r="T8" s="11">
        <v>1259</v>
      </c>
      <c r="U8" s="11">
        <f t="shared" si="0"/>
        <v>1179523</v>
      </c>
      <c r="V8" s="69"/>
      <c r="W8" s="70"/>
    </row>
    <row r="9" spans="1:23" s="4" customFormat="1" ht="14.1" customHeight="1" x14ac:dyDescent="0.3">
      <c r="A9" s="7" t="s">
        <v>7</v>
      </c>
      <c r="B9" s="8">
        <v>652774</v>
      </c>
      <c r="C9" s="8">
        <v>211767</v>
      </c>
      <c r="D9" s="8">
        <v>339418</v>
      </c>
      <c r="E9" s="8">
        <v>165562</v>
      </c>
      <c r="F9" s="8">
        <v>12805</v>
      </c>
      <c r="G9" s="8">
        <v>514598</v>
      </c>
      <c r="H9" s="8">
        <v>171423</v>
      </c>
      <c r="I9" s="8">
        <v>228935</v>
      </c>
      <c r="J9" s="8">
        <v>130515</v>
      </c>
      <c r="K9" s="8">
        <v>27066</v>
      </c>
      <c r="L9" s="8">
        <v>45168</v>
      </c>
      <c r="M9" s="8">
        <v>112808</v>
      </c>
      <c r="N9" s="8">
        <v>119769</v>
      </c>
      <c r="O9" s="8">
        <v>9592</v>
      </c>
      <c r="P9" s="8">
        <v>17964</v>
      </c>
      <c r="Q9" s="8">
        <v>17055</v>
      </c>
      <c r="R9" s="8">
        <v>21364</v>
      </c>
      <c r="S9" s="8">
        <v>16470</v>
      </c>
      <c r="T9" s="8">
        <v>4585</v>
      </c>
      <c r="U9" s="8">
        <f t="shared" si="0"/>
        <v>2819638</v>
      </c>
      <c r="V9" s="69"/>
      <c r="W9" s="70"/>
    </row>
    <row r="10" spans="1:23" s="4" customFormat="1" ht="14.1" customHeight="1" x14ac:dyDescent="0.3">
      <c r="A10" s="10" t="s">
        <v>8</v>
      </c>
      <c r="B10" s="11">
        <v>633357</v>
      </c>
      <c r="C10" s="11">
        <v>209403</v>
      </c>
      <c r="D10" s="11">
        <v>376416</v>
      </c>
      <c r="E10" s="11">
        <v>187858</v>
      </c>
      <c r="F10" s="11">
        <v>14719</v>
      </c>
      <c r="G10" s="11">
        <v>566539</v>
      </c>
      <c r="H10" s="11">
        <v>173215</v>
      </c>
      <c r="I10" s="11">
        <v>268428</v>
      </c>
      <c r="J10" s="11">
        <v>151423</v>
      </c>
      <c r="K10" s="11">
        <v>43807</v>
      </c>
      <c r="L10" s="11">
        <v>52227</v>
      </c>
      <c r="M10" s="11">
        <v>115531</v>
      </c>
      <c r="N10" s="11">
        <v>136523</v>
      </c>
      <c r="O10" s="11">
        <v>8226</v>
      </c>
      <c r="P10" s="11">
        <v>21302</v>
      </c>
      <c r="Q10" s="11">
        <v>19623</v>
      </c>
      <c r="R10" s="11">
        <v>31046</v>
      </c>
      <c r="S10" s="11">
        <v>17492</v>
      </c>
      <c r="T10" s="11">
        <v>6929</v>
      </c>
      <c r="U10" s="11">
        <f t="shared" si="0"/>
        <v>3034064</v>
      </c>
      <c r="V10" s="69"/>
      <c r="W10" s="70"/>
    </row>
    <row r="11" spans="1:23" s="4" customFormat="1" ht="14.1" customHeight="1" x14ac:dyDescent="0.3">
      <c r="A11" s="7" t="s">
        <v>9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>
        <f t="shared" si="0"/>
        <v>0</v>
      </c>
    </row>
    <row r="12" spans="1:23" s="4" customFormat="1" ht="14.1" customHeight="1" x14ac:dyDescent="0.3">
      <c r="A12" s="10" t="s">
        <v>10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f t="shared" si="0"/>
        <v>0</v>
      </c>
    </row>
    <row r="13" spans="1:23" s="4" customFormat="1" ht="14.1" customHeight="1" x14ac:dyDescent="0.3">
      <c r="A13" s="7" t="s">
        <v>11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>
        <f t="shared" si="0"/>
        <v>0</v>
      </c>
    </row>
    <row r="14" spans="1:23" s="4" customFormat="1" ht="14.1" customHeight="1" x14ac:dyDescent="0.3">
      <c r="A14" s="10" t="s">
        <v>12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>
        <f t="shared" si="0"/>
        <v>0</v>
      </c>
    </row>
    <row r="15" spans="1:23" s="4" customFormat="1" ht="14.1" customHeight="1" thickBot="1" x14ac:dyDescent="0.35">
      <c r="A15" s="13" t="s">
        <v>13</v>
      </c>
      <c r="B15" s="14">
        <f>SUM(B3:B14)</f>
        <v>2035584</v>
      </c>
      <c r="C15" s="14">
        <f t="shared" ref="C15:U15" si="1">SUM(C3:C14)</f>
        <v>603135</v>
      </c>
      <c r="D15" s="14">
        <f t="shared" si="1"/>
        <v>868710</v>
      </c>
      <c r="E15" s="14">
        <f t="shared" si="1"/>
        <v>428443</v>
      </c>
      <c r="F15" s="14">
        <f t="shared" si="1"/>
        <v>31216</v>
      </c>
      <c r="G15" s="14">
        <f t="shared" si="1"/>
        <v>1367121</v>
      </c>
      <c r="H15" s="14">
        <f t="shared" si="1"/>
        <v>410635</v>
      </c>
      <c r="I15" s="14">
        <f t="shared" si="1"/>
        <v>591898</v>
      </c>
      <c r="J15" s="14">
        <f t="shared" si="1"/>
        <v>338536</v>
      </c>
      <c r="K15" s="14">
        <f t="shared" si="1"/>
        <v>77899</v>
      </c>
      <c r="L15" s="14">
        <f t="shared" si="1"/>
        <v>115567</v>
      </c>
      <c r="M15" s="14">
        <f t="shared" si="1"/>
        <v>278756</v>
      </c>
      <c r="N15" s="14">
        <f t="shared" si="1"/>
        <v>315751</v>
      </c>
      <c r="O15" s="14">
        <f t="shared" si="1"/>
        <v>23074</v>
      </c>
      <c r="P15" s="14">
        <f t="shared" si="1"/>
        <v>47056</v>
      </c>
      <c r="Q15" s="14">
        <f t="shared" si="1"/>
        <v>43230</v>
      </c>
      <c r="R15" s="14">
        <f t="shared" si="1"/>
        <v>58841</v>
      </c>
      <c r="S15" s="14">
        <f t="shared" si="1"/>
        <v>42626</v>
      </c>
      <c r="T15" s="14">
        <f t="shared" si="1"/>
        <v>13861</v>
      </c>
      <c r="U15" s="14">
        <f t="shared" si="1"/>
        <v>7691939</v>
      </c>
    </row>
    <row r="16" spans="1:23" ht="14.25" customHeight="1" thickTop="1" x14ac:dyDescent="0.3">
      <c r="A16" s="27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</row>
    <row r="17" spans="1:21" s="2" customFormat="1" ht="14.4" x14ac:dyDescent="0.3">
      <c r="A17" s="43">
        <v>2020</v>
      </c>
      <c r="B17" s="42" t="str">
        <f>B2</f>
        <v>Αθήνα</v>
      </c>
      <c r="C17" s="42" t="str">
        <f t="shared" ref="C17:U17" si="2">C2</f>
        <v>Θεσσαλονίκη</v>
      </c>
      <c r="D17" s="42" t="str">
        <f t="shared" si="2"/>
        <v>Ρόδος</v>
      </c>
      <c r="E17" s="42" t="str">
        <f t="shared" si="2"/>
        <v>Κως</v>
      </c>
      <c r="F17" s="42" t="str">
        <f t="shared" si="2"/>
        <v>Kάρπαθος</v>
      </c>
      <c r="G17" s="42" t="str">
        <f t="shared" si="2"/>
        <v>Ηράκλειο</v>
      </c>
      <c r="H17" s="42" t="str">
        <f t="shared" si="2"/>
        <v xml:space="preserve">Χανιά </v>
      </c>
      <c r="I17" s="42" t="str">
        <f t="shared" si="2"/>
        <v>Κέρκυρα</v>
      </c>
      <c r="J17" s="42" t="str">
        <f t="shared" si="2"/>
        <v>Ζάκυνθος</v>
      </c>
      <c r="K17" s="42" t="str">
        <f t="shared" si="2"/>
        <v>Κεφαλονιά</v>
      </c>
      <c r="L17" s="42" t="str">
        <f t="shared" si="2"/>
        <v xml:space="preserve">Άκτιο </v>
      </c>
      <c r="M17" s="42" t="str">
        <f t="shared" si="2"/>
        <v>Μύκονος</v>
      </c>
      <c r="N17" s="42" t="str">
        <f t="shared" si="2"/>
        <v>Σαντορίνη</v>
      </c>
      <c r="O17" s="42" t="str">
        <f t="shared" si="2"/>
        <v>Άραξος</v>
      </c>
      <c r="P17" s="42" t="str">
        <f t="shared" si="2"/>
        <v>Καλαμάτα</v>
      </c>
      <c r="Q17" s="42" t="str">
        <f t="shared" si="2"/>
        <v>Σάμος</v>
      </c>
      <c r="R17" s="42" t="str">
        <f t="shared" si="2"/>
        <v>Σκιάθος</v>
      </c>
      <c r="S17" s="42" t="str">
        <f t="shared" si="2"/>
        <v>Καβάλα</v>
      </c>
      <c r="T17" s="42" t="str">
        <f t="shared" si="2"/>
        <v>Μυτιλήνη</v>
      </c>
      <c r="U17" s="42" t="str">
        <f t="shared" si="2"/>
        <v>Σύνολο</v>
      </c>
    </row>
    <row r="18" spans="1:21" s="4" customFormat="1" ht="14.1" customHeight="1" x14ac:dyDescent="0.3">
      <c r="A18" s="7" t="s">
        <v>1</v>
      </c>
      <c r="B18" s="8">
        <v>286928</v>
      </c>
      <c r="C18" s="8">
        <v>116888</v>
      </c>
      <c r="D18" s="8">
        <v>6</v>
      </c>
      <c r="E18" s="8">
        <v>0</v>
      </c>
      <c r="F18" s="8">
        <v>0</v>
      </c>
      <c r="G18" s="8">
        <v>1857</v>
      </c>
      <c r="H18" s="8">
        <v>1204</v>
      </c>
      <c r="I18" s="8">
        <v>1</v>
      </c>
      <c r="J18" s="8">
        <v>0</v>
      </c>
      <c r="K18" s="8">
        <v>2</v>
      </c>
      <c r="L18" s="8">
        <v>5</v>
      </c>
      <c r="M18" s="8">
        <v>5</v>
      </c>
      <c r="N18" s="8">
        <v>0</v>
      </c>
      <c r="O18" s="8">
        <v>0</v>
      </c>
      <c r="P18" s="8">
        <v>2</v>
      </c>
      <c r="Q18" s="8">
        <v>0</v>
      </c>
      <c r="R18" s="8">
        <v>0</v>
      </c>
      <c r="S18" s="8">
        <v>0</v>
      </c>
      <c r="T18" s="8">
        <v>20</v>
      </c>
      <c r="U18" s="8">
        <f>SUM(B18:T18)</f>
        <v>406918</v>
      </c>
    </row>
    <row r="19" spans="1:21" s="4" customFormat="1" ht="14.1" customHeight="1" x14ac:dyDescent="0.3">
      <c r="A19" s="10" t="s">
        <v>2</v>
      </c>
      <c r="B19" s="11">
        <v>244088</v>
      </c>
      <c r="C19" s="11">
        <v>112386</v>
      </c>
      <c r="D19" s="11">
        <v>0</v>
      </c>
      <c r="E19" s="11">
        <v>0</v>
      </c>
      <c r="F19" s="11">
        <v>0</v>
      </c>
      <c r="G19" s="11">
        <v>8324</v>
      </c>
      <c r="H19" s="11">
        <v>1468</v>
      </c>
      <c r="I19" s="11">
        <v>22</v>
      </c>
      <c r="J19" s="11">
        <v>0</v>
      </c>
      <c r="K19" s="11">
        <v>0</v>
      </c>
      <c r="L19" s="11">
        <v>3</v>
      </c>
      <c r="M19" s="11">
        <v>14</v>
      </c>
      <c r="N19" s="11">
        <v>279</v>
      </c>
      <c r="O19" s="11">
        <v>0</v>
      </c>
      <c r="P19" s="11">
        <v>327</v>
      </c>
      <c r="Q19" s="11">
        <v>0</v>
      </c>
      <c r="R19" s="11">
        <v>6</v>
      </c>
      <c r="S19" s="11">
        <v>8</v>
      </c>
      <c r="T19" s="11">
        <v>74</v>
      </c>
      <c r="U19" s="11">
        <f>SUM(B19:T19)</f>
        <v>366999</v>
      </c>
    </row>
    <row r="20" spans="1:21" s="4" customFormat="1" ht="14.1" customHeight="1" x14ac:dyDescent="0.3">
      <c r="A20" s="7" t="s">
        <v>3</v>
      </c>
      <c r="B20" s="8">
        <v>217801</v>
      </c>
      <c r="C20" s="8">
        <v>55291</v>
      </c>
      <c r="D20" s="8">
        <v>121</v>
      </c>
      <c r="E20" s="8">
        <v>0</v>
      </c>
      <c r="F20" s="8">
        <v>0</v>
      </c>
      <c r="G20" s="8">
        <v>4654</v>
      </c>
      <c r="H20" s="8">
        <v>553</v>
      </c>
      <c r="I20" s="8">
        <v>166</v>
      </c>
      <c r="J20" s="8">
        <v>0</v>
      </c>
      <c r="K20" s="8">
        <v>0</v>
      </c>
      <c r="L20" s="8">
        <v>2</v>
      </c>
      <c r="M20" s="8">
        <v>1</v>
      </c>
      <c r="N20" s="8">
        <v>12</v>
      </c>
      <c r="O20" s="8">
        <v>4</v>
      </c>
      <c r="P20" s="8">
        <v>748</v>
      </c>
      <c r="Q20" s="8">
        <v>0</v>
      </c>
      <c r="R20" s="8">
        <v>0</v>
      </c>
      <c r="S20" s="8">
        <v>0</v>
      </c>
      <c r="T20" s="8">
        <v>25</v>
      </c>
      <c r="U20" s="8">
        <f t="shared" ref="U20:U29" si="3">SUM(B20:T20)</f>
        <v>279378</v>
      </c>
    </row>
    <row r="21" spans="1:21" s="4" customFormat="1" ht="14.1" customHeight="1" x14ac:dyDescent="0.3">
      <c r="A21" s="10" t="s">
        <v>4</v>
      </c>
      <c r="B21" s="11">
        <v>0</v>
      </c>
      <c r="C21" s="11">
        <v>161</v>
      </c>
      <c r="D21" s="11">
        <v>0</v>
      </c>
      <c r="E21" s="11">
        <v>13</v>
      </c>
      <c r="F21" s="11">
        <v>0</v>
      </c>
      <c r="G21" s="11">
        <v>0</v>
      </c>
      <c r="H21" s="11">
        <v>5</v>
      </c>
      <c r="I21" s="11">
        <v>3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1</v>
      </c>
      <c r="T21" s="11">
        <v>0</v>
      </c>
      <c r="U21" s="11">
        <f t="shared" si="3"/>
        <v>183</v>
      </c>
    </row>
    <row r="22" spans="1:21" s="4" customFormat="1" ht="14.1" customHeight="1" x14ac:dyDescent="0.3">
      <c r="A22" s="7" t="s">
        <v>5</v>
      </c>
      <c r="B22" s="8">
        <v>0</v>
      </c>
      <c r="C22" s="8">
        <v>11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6</v>
      </c>
      <c r="R22" s="8">
        <v>0</v>
      </c>
      <c r="S22" s="8">
        <v>0</v>
      </c>
      <c r="T22" s="8">
        <v>0</v>
      </c>
      <c r="U22" s="8">
        <f t="shared" si="3"/>
        <v>17</v>
      </c>
    </row>
    <row r="23" spans="1:21" s="4" customFormat="1" ht="14.1" customHeight="1" x14ac:dyDescent="0.3">
      <c r="A23" s="10" t="s">
        <v>6</v>
      </c>
      <c r="B23" s="11">
        <v>73894</v>
      </c>
      <c r="C23" s="11">
        <v>12732</v>
      </c>
      <c r="D23" s="11">
        <v>0</v>
      </c>
      <c r="E23" s="11">
        <v>170</v>
      </c>
      <c r="F23" s="11">
        <v>0</v>
      </c>
      <c r="G23" s="11">
        <v>2</v>
      </c>
      <c r="H23" s="11">
        <v>0</v>
      </c>
      <c r="I23" s="11">
        <v>11</v>
      </c>
      <c r="J23" s="11">
        <v>0</v>
      </c>
      <c r="K23" s="11">
        <v>0</v>
      </c>
      <c r="L23" s="11">
        <v>21</v>
      </c>
      <c r="M23" s="11">
        <v>0</v>
      </c>
      <c r="N23" s="11">
        <v>20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f t="shared" si="3"/>
        <v>86850</v>
      </c>
    </row>
    <row r="24" spans="1:21" s="4" customFormat="1" ht="14.1" customHeight="1" x14ac:dyDescent="0.3">
      <c r="A24" s="7" t="s">
        <v>7</v>
      </c>
      <c r="B24" s="8">
        <v>302542</v>
      </c>
      <c r="C24" s="8">
        <v>114112</v>
      </c>
      <c r="D24" s="8">
        <v>111372</v>
      </c>
      <c r="E24" s="8">
        <v>61109</v>
      </c>
      <c r="F24" s="8">
        <v>2285</v>
      </c>
      <c r="G24" s="8">
        <v>214312</v>
      </c>
      <c r="H24" s="8">
        <v>50127</v>
      </c>
      <c r="I24" s="8">
        <v>84194</v>
      </c>
      <c r="J24" s="8">
        <v>56131</v>
      </c>
      <c r="K24" s="8">
        <v>12531</v>
      </c>
      <c r="L24" s="8">
        <v>16119</v>
      </c>
      <c r="M24" s="8">
        <v>31754</v>
      </c>
      <c r="N24" s="8">
        <v>30592</v>
      </c>
      <c r="O24" s="8">
        <v>5730</v>
      </c>
      <c r="P24" s="8">
        <v>9008</v>
      </c>
      <c r="Q24" s="8">
        <v>5862</v>
      </c>
      <c r="R24" s="8">
        <v>7477</v>
      </c>
      <c r="S24" s="8">
        <v>6340</v>
      </c>
      <c r="T24" s="8">
        <v>1358</v>
      </c>
      <c r="U24" s="8">
        <f t="shared" si="3"/>
        <v>1122955</v>
      </c>
    </row>
    <row r="25" spans="1:21" s="4" customFormat="1" ht="14.1" customHeight="1" x14ac:dyDescent="0.3">
      <c r="A25" s="10" t="s">
        <v>8</v>
      </c>
      <c r="B25" s="11">
        <v>333590</v>
      </c>
      <c r="C25" s="11">
        <v>123318</v>
      </c>
      <c r="D25" s="11">
        <v>193600</v>
      </c>
      <c r="E25" s="11">
        <v>109198</v>
      </c>
      <c r="F25" s="11">
        <v>4449</v>
      </c>
      <c r="G25" s="11">
        <v>316174</v>
      </c>
      <c r="H25" s="11">
        <v>78020</v>
      </c>
      <c r="I25" s="11">
        <v>159842</v>
      </c>
      <c r="J25" s="11">
        <v>99308</v>
      </c>
      <c r="K25" s="11">
        <v>37079</v>
      </c>
      <c r="L25" s="11">
        <v>30739</v>
      </c>
      <c r="M25" s="11">
        <v>63342</v>
      </c>
      <c r="N25" s="11">
        <v>58429</v>
      </c>
      <c r="O25" s="11">
        <v>4024</v>
      </c>
      <c r="P25" s="11">
        <v>13642</v>
      </c>
      <c r="Q25" s="11">
        <v>8316</v>
      </c>
      <c r="R25" s="11">
        <v>15943</v>
      </c>
      <c r="S25" s="11">
        <v>9898</v>
      </c>
      <c r="T25" s="11">
        <v>3757</v>
      </c>
      <c r="U25" s="11">
        <f t="shared" si="3"/>
        <v>1662668</v>
      </c>
    </row>
    <row r="26" spans="1:21" s="4" customFormat="1" ht="14.1" customHeight="1" x14ac:dyDescent="0.3">
      <c r="A26" s="7" t="s">
        <v>9</v>
      </c>
      <c r="B26" s="8">
        <v>228734</v>
      </c>
      <c r="C26" s="8">
        <v>86490</v>
      </c>
      <c r="D26" s="8">
        <v>150388</v>
      </c>
      <c r="E26" s="8">
        <v>83747</v>
      </c>
      <c r="F26" s="8">
        <v>1592</v>
      </c>
      <c r="G26" s="8">
        <v>210597</v>
      </c>
      <c r="H26" s="8">
        <v>48475</v>
      </c>
      <c r="I26" s="8">
        <v>107410</v>
      </c>
      <c r="J26" s="8">
        <v>35532</v>
      </c>
      <c r="K26" s="8">
        <v>20895</v>
      </c>
      <c r="L26" s="8">
        <v>21393</v>
      </c>
      <c r="M26" s="8">
        <v>30624</v>
      </c>
      <c r="N26" s="8">
        <v>33479</v>
      </c>
      <c r="O26" s="8">
        <v>2929</v>
      </c>
      <c r="P26" s="8">
        <v>9784</v>
      </c>
      <c r="Q26" s="8">
        <v>4013</v>
      </c>
      <c r="R26" s="8">
        <v>9551</v>
      </c>
      <c r="S26" s="8">
        <v>4731</v>
      </c>
      <c r="T26" s="8">
        <v>263</v>
      </c>
      <c r="U26" s="8">
        <f t="shared" si="3"/>
        <v>1090627</v>
      </c>
    </row>
    <row r="27" spans="1:21" s="4" customFormat="1" ht="14.1" customHeight="1" x14ac:dyDescent="0.3">
      <c r="A27" s="10" t="s">
        <v>10</v>
      </c>
      <c r="B27" s="11">
        <v>203107</v>
      </c>
      <c r="C27" s="11">
        <v>67850</v>
      </c>
      <c r="D27" s="11">
        <v>128757</v>
      </c>
      <c r="E27" s="11">
        <v>67046</v>
      </c>
      <c r="F27" s="11">
        <v>0</v>
      </c>
      <c r="G27" s="11">
        <v>141449</v>
      </c>
      <c r="H27" s="11">
        <v>21815</v>
      </c>
      <c r="I27" s="11">
        <v>52541</v>
      </c>
      <c r="J27" s="11">
        <v>5726</v>
      </c>
      <c r="K27" s="11">
        <v>5300</v>
      </c>
      <c r="L27" s="11">
        <v>6296</v>
      </c>
      <c r="M27" s="11">
        <v>7033</v>
      </c>
      <c r="N27" s="11">
        <v>17124</v>
      </c>
      <c r="O27" s="11">
        <v>1483</v>
      </c>
      <c r="P27" s="11">
        <v>4400</v>
      </c>
      <c r="Q27" s="11">
        <v>401</v>
      </c>
      <c r="R27" s="11">
        <v>562</v>
      </c>
      <c r="S27" s="11">
        <v>1305</v>
      </c>
      <c r="T27" s="11">
        <v>0</v>
      </c>
      <c r="U27" s="11">
        <f t="shared" si="3"/>
        <v>732195</v>
      </c>
    </row>
    <row r="28" spans="1:21" s="4" customFormat="1" ht="14.1" customHeight="1" x14ac:dyDescent="0.3">
      <c r="A28" s="7" t="s">
        <v>11</v>
      </c>
      <c r="B28" s="8">
        <v>59070</v>
      </c>
      <c r="C28" s="8">
        <v>5543</v>
      </c>
      <c r="D28" s="8">
        <v>1640</v>
      </c>
      <c r="E28" s="8">
        <v>1065</v>
      </c>
      <c r="F28" s="8">
        <v>0</v>
      </c>
      <c r="G28" s="8">
        <v>4557</v>
      </c>
      <c r="H28" s="8">
        <v>114</v>
      </c>
      <c r="I28" s="8">
        <v>294</v>
      </c>
      <c r="J28" s="8">
        <v>26</v>
      </c>
      <c r="K28" s="8">
        <v>0</v>
      </c>
      <c r="L28" s="8">
        <v>0</v>
      </c>
      <c r="M28" s="8">
        <v>34</v>
      </c>
      <c r="N28" s="8">
        <v>270</v>
      </c>
      <c r="O28" s="8">
        <v>0</v>
      </c>
      <c r="P28" s="8">
        <v>217</v>
      </c>
      <c r="Q28" s="8">
        <v>0</v>
      </c>
      <c r="R28" s="8">
        <v>0</v>
      </c>
      <c r="S28" s="8">
        <v>0</v>
      </c>
      <c r="T28" s="8">
        <v>0</v>
      </c>
      <c r="U28" s="8">
        <f t="shared" si="3"/>
        <v>72830</v>
      </c>
    </row>
    <row r="29" spans="1:21" s="4" customFormat="1" ht="14.1" customHeight="1" x14ac:dyDescent="0.3">
      <c r="A29" s="10" t="s">
        <v>12</v>
      </c>
      <c r="B29" s="11">
        <v>73324</v>
      </c>
      <c r="C29" s="11">
        <v>14376</v>
      </c>
      <c r="D29" s="11">
        <v>51</v>
      </c>
      <c r="E29" s="11">
        <v>0</v>
      </c>
      <c r="F29" s="11">
        <v>0</v>
      </c>
      <c r="G29" s="11">
        <v>350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f t="shared" si="3"/>
        <v>88101</v>
      </c>
    </row>
    <row r="30" spans="1:21" s="4" customFormat="1" ht="14.1" customHeight="1" x14ac:dyDescent="0.3">
      <c r="A30" s="16" t="s">
        <v>0</v>
      </c>
      <c r="B30" s="9">
        <f>SUM(B18:B29)</f>
        <v>2023078</v>
      </c>
      <c r="C30" s="9">
        <f t="shared" ref="C30:U30" si="4">SUM(C18:C29)</f>
        <v>709158</v>
      </c>
      <c r="D30" s="9">
        <f t="shared" si="4"/>
        <v>585935</v>
      </c>
      <c r="E30" s="9">
        <f t="shared" si="4"/>
        <v>322348</v>
      </c>
      <c r="F30" s="9">
        <f t="shared" si="4"/>
        <v>8326</v>
      </c>
      <c r="G30" s="9">
        <f t="shared" si="4"/>
        <v>902276</v>
      </c>
      <c r="H30" s="9">
        <f t="shared" si="4"/>
        <v>201781</v>
      </c>
      <c r="I30" s="9">
        <f t="shared" si="4"/>
        <v>404484</v>
      </c>
      <c r="J30" s="9">
        <f t="shared" si="4"/>
        <v>196723</v>
      </c>
      <c r="K30" s="9">
        <f t="shared" si="4"/>
        <v>75807</v>
      </c>
      <c r="L30" s="9">
        <f t="shared" si="4"/>
        <v>74578</v>
      </c>
      <c r="M30" s="9">
        <f t="shared" si="4"/>
        <v>132807</v>
      </c>
      <c r="N30" s="9">
        <f t="shared" si="4"/>
        <v>140205</v>
      </c>
      <c r="O30" s="9">
        <f t="shared" si="4"/>
        <v>14170</v>
      </c>
      <c r="P30" s="9">
        <f t="shared" si="4"/>
        <v>38128</v>
      </c>
      <c r="Q30" s="9">
        <f t="shared" si="4"/>
        <v>18598</v>
      </c>
      <c r="R30" s="9">
        <f t="shared" si="4"/>
        <v>33539</v>
      </c>
      <c r="S30" s="9">
        <f t="shared" si="4"/>
        <v>22283</v>
      </c>
      <c r="T30" s="9">
        <f t="shared" si="4"/>
        <v>5497</v>
      </c>
      <c r="U30" s="9">
        <f t="shared" si="4"/>
        <v>5909721</v>
      </c>
    </row>
    <row r="31" spans="1:21" s="4" customFormat="1" ht="14.1" customHeight="1" thickBot="1" x14ac:dyDescent="0.35">
      <c r="A31" s="13" t="str">
        <f>A15</f>
        <v xml:space="preserve">Tρέχον έτος </v>
      </c>
      <c r="B31" s="14">
        <f t="shared" ref="B31:U31" si="5">SUM(B18:B25)</f>
        <v>1458843</v>
      </c>
      <c r="C31" s="14">
        <f t="shared" si="5"/>
        <v>534899</v>
      </c>
      <c r="D31" s="14">
        <f t="shared" si="5"/>
        <v>305099</v>
      </c>
      <c r="E31" s="14">
        <f t="shared" si="5"/>
        <v>170490</v>
      </c>
      <c r="F31" s="14">
        <f t="shared" si="5"/>
        <v>6734</v>
      </c>
      <c r="G31" s="14">
        <f t="shared" si="5"/>
        <v>545323</v>
      </c>
      <c r="H31" s="14">
        <f t="shared" si="5"/>
        <v>131377</v>
      </c>
      <c r="I31" s="14">
        <f t="shared" si="5"/>
        <v>244239</v>
      </c>
      <c r="J31" s="14">
        <f t="shared" si="5"/>
        <v>155439</v>
      </c>
      <c r="K31" s="14">
        <f t="shared" si="5"/>
        <v>49612</v>
      </c>
      <c r="L31" s="14">
        <f t="shared" si="5"/>
        <v>46889</v>
      </c>
      <c r="M31" s="14">
        <f t="shared" si="5"/>
        <v>95116</v>
      </c>
      <c r="N31" s="14">
        <f t="shared" si="5"/>
        <v>89332</v>
      </c>
      <c r="O31" s="14">
        <f t="shared" si="5"/>
        <v>9758</v>
      </c>
      <c r="P31" s="14">
        <f t="shared" si="5"/>
        <v>23727</v>
      </c>
      <c r="Q31" s="14">
        <f t="shared" si="5"/>
        <v>14184</v>
      </c>
      <c r="R31" s="14">
        <f t="shared" si="5"/>
        <v>23426</v>
      </c>
      <c r="S31" s="14">
        <f t="shared" si="5"/>
        <v>16247</v>
      </c>
      <c r="T31" s="14">
        <f t="shared" si="5"/>
        <v>5234</v>
      </c>
      <c r="U31" s="14">
        <f t="shared" si="5"/>
        <v>3925968</v>
      </c>
    </row>
    <row r="32" spans="1:21" s="4" customFormat="1" ht="14.1" customHeight="1" thickTop="1" x14ac:dyDescent="0.3">
      <c r="A32" s="17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30"/>
      <c r="S32" s="30"/>
      <c r="T32" s="30"/>
      <c r="U32" s="30"/>
    </row>
    <row r="33" spans="1:21" s="2" customFormat="1" ht="14.4" x14ac:dyDescent="0.3">
      <c r="A33" s="43">
        <v>2019</v>
      </c>
      <c r="B33" s="42" t="str">
        <f>B2</f>
        <v>Αθήνα</v>
      </c>
      <c r="C33" s="42" t="str">
        <f t="shared" ref="C33:U33" si="6">C2</f>
        <v>Θεσσαλονίκη</v>
      </c>
      <c r="D33" s="42" t="str">
        <f t="shared" si="6"/>
        <v>Ρόδος</v>
      </c>
      <c r="E33" s="42" t="str">
        <f t="shared" si="6"/>
        <v>Κως</v>
      </c>
      <c r="F33" s="42" t="str">
        <f t="shared" si="6"/>
        <v>Kάρπαθος</v>
      </c>
      <c r="G33" s="42" t="str">
        <f t="shared" si="6"/>
        <v>Ηράκλειο</v>
      </c>
      <c r="H33" s="42" t="str">
        <f t="shared" si="6"/>
        <v xml:space="preserve">Χανιά </v>
      </c>
      <c r="I33" s="42" t="str">
        <f t="shared" si="6"/>
        <v>Κέρκυρα</v>
      </c>
      <c r="J33" s="42" t="str">
        <f t="shared" si="6"/>
        <v>Ζάκυνθος</v>
      </c>
      <c r="K33" s="42" t="str">
        <f t="shared" si="6"/>
        <v>Κεφαλονιά</v>
      </c>
      <c r="L33" s="42" t="str">
        <f t="shared" si="6"/>
        <v xml:space="preserve">Άκτιο </v>
      </c>
      <c r="M33" s="42" t="str">
        <f t="shared" si="6"/>
        <v>Μύκονος</v>
      </c>
      <c r="N33" s="42" t="str">
        <f t="shared" si="6"/>
        <v>Σαντορίνη</v>
      </c>
      <c r="O33" s="42" t="str">
        <f t="shared" si="6"/>
        <v>Άραξος</v>
      </c>
      <c r="P33" s="42" t="str">
        <f t="shared" si="6"/>
        <v>Καλαμάτα</v>
      </c>
      <c r="Q33" s="42" t="str">
        <f t="shared" si="6"/>
        <v>Σάμος</v>
      </c>
      <c r="R33" s="42" t="str">
        <f t="shared" si="6"/>
        <v>Σκιάθος</v>
      </c>
      <c r="S33" s="42" t="str">
        <f t="shared" si="6"/>
        <v>Καβάλα</v>
      </c>
      <c r="T33" s="42" t="str">
        <f t="shared" si="6"/>
        <v>Μυτιλήνη</v>
      </c>
      <c r="U33" s="42" t="str">
        <f t="shared" si="6"/>
        <v>Σύνολο</v>
      </c>
    </row>
    <row r="34" spans="1:21" s="4" customFormat="1" ht="14.1" customHeight="1" x14ac:dyDescent="0.3">
      <c r="A34" s="7" t="s">
        <v>1</v>
      </c>
      <c r="B34" s="8">
        <v>271630</v>
      </c>
      <c r="C34" s="8">
        <v>100085</v>
      </c>
      <c r="D34" s="8">
        <v>48</v>
      </c>
      <c r="E34" s="8">
        <v>0</v>
      </c>
      <c r="F34" s="8">
        <v>0</v>
      </c>
      <c r="G34" s="8">
        <v>1738</v>
      </c>
      <c r="H34" s="8">
        <v>1465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36</v>
      </c>
      <c r="O34" s="8">
        <v>0</v>
      </c>
      <c r="P34" s="8">
        <v>0</v>
      </c>
      <c r="Q34" s="8">
        <v>0</v>
      </c>
      <c r="R34" s="8">
        <v>0</v>
      </c>
      <c r="S34" s="8">
        <v>1094</v>
      </c>
      <c r="T34" s="8">
        <v>17</v>
      </c>
      <c r="U34" s="8">
        <f>SUM(B34:T34)</f>
        <v>376113</v>
      </c>
    </row>
    <row r="35" spans="1:21" s="4" customFormat="1" ht="14.1" customHeight="1" x14ac:dyDescent="0.3">
      <c r="A35" s="10" t="s">
        <v>2</v>
      </c>
      <c r="B35" s="11">
        <v>251571</v>
      </c>
      <c r="C35" s="11">
        <v>98359</v>
      </c>
      <c r="D35" s="11">
        <v>0</v>
      </c>
      <c r="E35" s="11">
        <v>0</v>
      </c>
      <c r="F35" s="11">
        <v>0</v>
      </c>
      <c r="G35" s="11">
        <v>6587</v>
      </c>
      <c r="H35" s="11">
        <v>1498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118</v>
      </c>
      <c r="O35" s="11">
        <v>0</v>
      </c>
      <c r="P35" s="11">
        <v>248</v>
      </c>
      <c r="Q35" s="11">
        <v>0</v>
      </c>
      <c r="R35" s="11">
        <v>0</v>
      </c>
      <c r="S35" s="11">
        <v>0</v>
      </c>
      <c r="T35" s="11">
        <v>0</v>
      </c>
      <c r="U35" s="11">
        <f>SUM(B35:T35)</f>
        <v>358381</v>
      </c>
    </row>
    <row r="36" spans="1:21" s="4" customFormat="1" ht="14.1" customHeight="1" x14ac:dyDescent="0.3">
      <c r="A36" s="7" t="s">
        <v>3</v>
      </c>
      <c r="B36" s="8">
        <v>356299</v>
      </c>
      <c r="C36" s="8">
        <v>123494</v>
      </c>
      <c r="D36" s="8">
        <v>94</v>
      </c>
      <c r="E36" s="8">
        <v>168</v>
      </c>
      <c r="F36" s="8">
        <v>0</v>
      </c>
      <c r="G36" s="8">
        <v>10228</v>
      </c>
      <c r="H36" s="8">
        <v>2017</v>
      </c>
      <c r="I36" s="8">
        <v>508</v>
      </c>
      <c r="J36" s="8">
        <v>150</v>
      </c>
      <c r="K36" s="8">
        <v>0</v>
      </c>
      <c r="L36" s="8">
        <v>248</v>
      </c>
      <c r="M36" s="8">
        <v>0</v>
      </c>
      <c r="N36" s="8">
        <v>695</v>
      </c>
      <c r="O36" s="8">
        <v>0</v>
      </c>
      <c r="P36" s="8">
        <v>1833</v>
      </c>
      <c r="Q36" s="8">
        <v>0</v>
      </c>
      <c r="R36" s="8">
        <v>0</v>
      </c>
      <c r="S36" s="8">
        <v>0</v>
      </c>
      <c r="T36" s="8">
        <v>0</v>
      </c>
      <c r="U36" s="8">
        <f t="shared" ref="U36:U45" si="7">SUM(B36:T36)</f>
        <v>495734</v>
      </c>
    </row>
    <row r="37" spans="1:21" s="4" customFormat="1" ht="14.1" customHeight="1" x14ac:dyDescent="0.3">
      <c r="A37" s="10" t="s">
        <v>4</v>
      </c>
      <c r="B37" s="11">
        <v>511163</v>
      </c>
      <c r="C37" s="11">
        <v>190003</v>
      </c>
      <c r="D37" s="11">
        <v>102683</v>
      </c>
      <c r="E37" s="11">
        <v>31851</v>
      </c>
      <c r="F37" s="11">
        <v>601</v>
      </c>
      <c r="G37" s="11">
        <v>185666</v>
      </c>
      <c r="H37" s="11">
        <v>71079</v>
      </c>
      <c r="I37" s="11">
        <v>62690</v>
      </c>
      <c r="J37" s="11">
        <v>10538</v>
      </c>
      <c r="K37" s="11">
        <v>7606</v>
      </c>
      <c r="L37" s="11">
        <v>4444</v>
      </c>
      <c r="M37" s="11">
        <v>18189</v>
      </c>
      <c r="N37" s="11">
        <v>26927</v>
      </c>
      <c r="O37" s="11">
        <v>351</v>
      </c>
      <c r="P37" s="11">
        <v>5507</v>
      </c>
      <c r="Q37" s="11">
        <v>1247</v>
      </c>
      <c r="R37" s="11">
        <v>55</v>
      </c>
      <c r="S37" s="11">
        <v>906</v>
      </c>
      <c r="T37" s="11">
        <v>820</v>
      </c>
      <c r="U37" s="11">
        <f t="shared" si="7"/>
        <v>1232326</v>
      </c>
    </row>
    <row r="38" spans="1:21" s="4" customFormat="1" ht="14.1" customHeight="1" x14ac:dyDescent="0.3">
      <c r="A38" s="7" t="s">
        <v>5</v>
      </c>
      <c r="B38" s="8">
        <v>593359</v>
      </c>
      <c r="C38" s="8">
        <v>226466</v>
      </c>
      <c r="D38" s="8">
        <v>285172</v>
      </c>
      <c r="E38" s="8">
        <v>154106</v>
      </c>
      <c r="F38" s="8">
        <v>8351</v>
      </c>
      <c r="G38" s="8">
        <v>402172</v>
      </c>
      <c r="H38" s="8">
        <v>152538</v>
      </c>
      <c r="I38" s="8">
        <v>176333</v>
      </c>
      <c r="J38" s="8">
        <v>106219</v>
      </c>
      <c r="K38" s="8">
        <v>41022</v>
      </c>
      <c r="L38" s="8">
        <v>31678</v>
      </c>
      <c r="M38" s="8">
        <v>43843</v>
      </c>
      <c r="N38" s="8">
        <v>59865</v>
      </c>
      <c r="O38" s="8">
        <v>8000</v>
      </c>
      <c r="P38" s="8">
        <v>16868</v>
      </c>
      <c r="Q38" s="8">
        <v>14399</v>
      </c>
      <c r="R38" s="8">
        <v>21450</v>
      </c>
      <c r="S38" s="8">
        <v>13813</v>
      </c>
      <c r="T38" s="8">
        <v>6582</v>
      </c>
      <c r="U38" s="8">
        <f t="shared" si="7"/>
        <v>2362236</v>
      </c>
    </row>
    <row r="39" spans="1:21" s="4" customFormat="1" ht="14.1" customHeight="1" x14ac:dyDescent="0.3">
      <c r="A39" s="10" t="s">
        <v>6</v>
      </c>
      <c r="B39" s="11">
        <v>699035</v>
      </c>
      <c r="C39" s="11">
        <v>276261</v>
      </c>
      <c r="D39" s="11">
        <v>410082</v>
      </c>
      <c r="E39" s="11">
        <v>207823</v>
      </c>
      <c r="F39" s="11">
        <v>20174</v>
      </c>
      <c r="G39" s="11">
        <v>543179</v>
      </c>
      <c r="H39" s="11">
        <v>203092</v>
      </c>
      <c r="I39" s="11">
        <v>263264</v>
      </c>
      <c r="J39" s="11">
        <v>161632</v>
      </c>
      <c r="K39" s="11">
        <v>62848</v>
      </c>
      <c r="L39" s="11">
        <v>58891</v>
      </c>
      <c r="M39" s="11">
        <v>82394</v>
      </c>
      <c r="N39" s="11">
        <v>91335</v>
      </c>
      <c r="O39" s="11">
        <v>18947</v>
      </c>
      <c r="P39" s="11">
        <v>27888</v>
      </c>
      <c r="Q39" s="11">
        <v>26661</v>
      </c>
      <c r="R39" s="11">
        <v>35894</v>
      </c>
      <c r="S39" s="11">
        <v>24672</v>
      </c>
      <c r="T39" s="11">
        <v>11539</v>
      </c>
      <c r="U39" s="11">
        <f t="shared" si="7"/>
        <v>3225611</v>
      </c>
    </row>
    <row r="40" spans="1:21" s="4" customFormat="1" ht="14.1" customHeight="1" x14ac:dyDescent="0.3">
      <c r="A40" s="7" t="s">
        <v>7</v>
      </c>
      <c r="B40" s="8">
        <v>864861</v>
      </c>
      <c r="C40" s="8">
        <v>314485</v>
      </c>
      <c r="D40" s="8">
        <v>478715</v>
      </c>
      <c r="E40" s="8">
        <v>247169</v>
      </c>
      <c r="F40" s="8">
        <v>24357</v>
      </c>
      <c r="G40" s="8">
        <v>646822</v>
      </c>
      <c r="H40" s="8">
        <v>223940</v>
      </c>
      <c r="I40" s="8">
        <v>317577</v>
      </c>
      <c r="J40" s="8">
        <v>204052</v>
      </c>
      <c r="K40" s="8">
        <v>76809</v>
      </c>
      <c r="L40" s="8">
        <v>75183</v>
      </c>
      <c r="M40" s="8">
        <v>119895</v>
      </c>
      <c r="N40" s="8">
        <v>114836</v>
      </c>
      <c r="O40" s="8">
        <v>20183</v>
      </c>
      <c r="P40" s="8">
        <v>29563</v>
      </c>
      <c r="Q40" s="8">
        <v>32574</v>
      </c>
      <c r="R40" s="8">
        <v>48264</v>
      </c>
      <c r="S40" s="8">
        <v>28311</v>
      </c>
      <c r="T40" s="8">
        <v>14392</v>
      </c>
      <c r="U40" s="8">
        <f t="shared" si="7"/>
        <v>3881988</v>
      </c>
    </row>
    <row r="41" spans="1:21" s="4" customFormat="1" ht="14.1" customHeight="1" x14ac:dyDescent="0.3">
      <c r="A41" s="10" t="s">
        <v>8</v>
      </c>
      <c r="B41" s="11">
        <v>876070</v>
      </c>
      <c r="C41" s="11">
        <v>296237</v>
      </c>
      <c r="D41" s="11">
        <v>477405</v>
      </c>
      <c r="E41" s="11">
        <v>248652</v>
      </c>
      <c r="F41" s="11">
        <v>26264</v>
      </c>
      <c r="G41" s="11">
        <v>651055</v>
      </c>
      <c r="H41" s="11">
        <v>205323</v>
      </c>
      <c r="I41" s="11">
        <v>309733</v>
      </c>
      <c r="J41" s="11">
        <v>200245</v>
      </c>
      <c r="K41" s="11">
        <v>77555</v>
      </c>
      <c r="L41" s="11">
        <v>65780</v>
      </c>
      <c r="M41" s="11">
        <v>118961</v>
      </c>
      <c r="N41" s="11">
        <v>107874</v>
      </c>
      <c r="O41" s="11">
        <v>18032</v>
      </c>
      <c r="P41" s="11">
        <v>32673</v>
      </c>
      <c r="Q41" s="11">
        <v>31288</v>
      </c>
      <c r="R41" s="11">
        <v>49396</v>
      </c>
      <c r="S41" s="11">
        <v>28744</v>
      </c>
      <c r="T41" s="11">
        <v>14294</v>
      </c>
      <c r="U41" s="11">
        <f t="shared" si="7"/>
        <v>3835581</v>
      </c>
    </row>
    <row r="42" spans="1:21" s="4" customFormat="1" ht="14.1" customHeight="1" x14ac:dyDescent="0.3">
      <c r="A42" s="7" t="s">
        <v>9</v>
      </c>
      <c r="B42" s="8">
        <v>734112</v>
      </c>
      <c r="C42" s="8">
        <v>251622</v>
      </c>
      <c r="D42" s="8">
        <v>388577</v>
      </c>
      <c r="E42" s="8">
        <v>191725</v>
      </c>
      <c r="F42" s="8">
        <v>17511</v>
      </c>
      <c r="G42" s="8">
        <v>536058</v>
      </c>
      <c r="H42" s="8">
        <v>181111</v>
      </c>
      <c r="I42" s="8">
        <v>237129</v>
      </c>
      <c r="J42" s="8">
        <v>146825</v>
      </c>
      <c r="K42" s="8">
        <v>53098</v>
      </c>
      <c r="L42" s="8">
        <v>53100</v>
      </c>
      <c r="M42" s="8">
        <v>67914</v>
      </c>
      <c r="N42" s="8">
        <v>79854</v>
      </c>
      <c r="O42" s="8">
        <v>14658</v>
      </c>
      <c r="P42" s="8">
        <v>28136</v>
      </c>
      <c r="Q42" s="8">
        <v>26320</v>
      </c>
      <c r="R42" s="8">
        <v>25861</v>
      </c>
      <c r="S42" s="8">
        <v>19834</v>
      </c>
      <c r="T42" s="8">
        <v>10366</v>
      </c>
      <c r="U42" s="8">
        <f t="shared" si="7"/>
        <v>3063811</v>
      </c>
    </row>
    <row r="43" spans="1:21" s="4" customFormat="1" ht="14.1" customHeight="1" x14ac:dyDescent="0.3">
      <c r="A43" s="10" t="s">
        <v>10</v>
      </c>
      <c r="B43" s="11">
        <v>563672</v>
      </c>
      <c r="C43" s="11">
        <v>198624</v>
      </c>
      <c r="D43" s="11">
        <v>200147</v>
      </c>
      <c r="E43" s="11">
        <v>96720</v>
      </c>
      <c r="F43" s="11">
        <v>1827</v>
      </c>
      <c r="G43" s="11">
        <v>299069</v>
      </c>
      <c r="H43" s="11">
        <v>95557</v>
      </c>
      <c r="I43" s="11">
        <v>89576</v>
      </c>
      <c r="J43" s="11">
        <v>26877</v>
      </c>
      <c r="K43" s="11">
        <v>11391</v>
      </c>
      <c r="L43" s="11">
        <v>11348</v>
      </c>
      <c r="M43" s="11">
        <v>22885</v>
      </c>
      <c r="N43" s="11">
        <v>38035</v>
      </c>
      <c r="O43" s="11">
        <v>4283</v>
      </c>
      <c r="P43" s="11">
        <v>9586</v>
      </c>
      <c r="Q43" s="11">
        <v>4664</v>
      </c>
      <c r="R43" s="11">
        <v>984</v>
      </c>
      <c r="S43" s="11">
        <v>5518</v>
      </c>
      <c r="T43" s="11">
        <v>808</v>
      </c>
      <c r="U43" s="11">
        <f t="shared" si="7"/>
        <v>1681571</v>
      </c>
    </row>
    <row r="44" spans="1:21" s="4" customFormat="1" ht="14.1" customHeight="1" x14ac:dyDescent="0.3">
      <c r="A44" s="7" t="s">
        <v>11</v>
      </c>
      <c r="B44" s="8">
        <v>390904</v>
      </c>
      <c r="C44" s="8">
        <v>119238</v>
      </c>
      <c r="D44" s="8">
        <v>373</v>
      </c>
      <c r="E44" s="8">
        <v>69</v>
      </c>
      <c r="F44" s="8">
        <v>0</v>
      </c>
      <c r="G44" s="8">
        <v>16178</v>
      </c>
      <c r="H44" s="8">
        <v>2378</v>
      </c>
      <c r="I44" s="8">
        <v>465</v>
      </c>
      <c r="J44" s="8">
        <v>0</v>
      </c>
      <c r="K44" s="8">
        <v>0</v>
      </c>
      <c r="L44" s="8">
        <v>26</v>
      </c>
      <c r="M44" s="8">
        <v>0</v>
      </c>
      <c r="N44" s="8">
        <v>424</v>
      </c>
      <c r="O44" s="8">
        <v>0</v>
      </c>
      <c r="P44" s="8">
        <v>1062</v>
      </c>
      <c r="Q44" s="8">
        <v>0</v>
      </c>
      <c r="R44" s="8">
        <v>0</v>
      </c>
      <c r="S44" s="8">
        <v>0</v>
      </c>
      <c r="T44" s="8">
        <v>0</v>
      </c>
      <c r="U44" s="8">
        <f t="shared" si="7"/>
        <v>531117</v>
      </c>
    </row>
    <row r="45" spans="1:21" s="4" customFormat="1" ht="14.1" customHeight="1" x14ac:dyDescent="0.3">
      <c r="A45" s="10" t="s">
        <v>12</v>
      </c>
      <c r="B45" s="11">
        <v>299915</v>
      </c>
      <c r="C45" s="11">
        <v>146869</v>
      </c>
      <c r="D45" s="11">
        <v>3</v>
      </c>
      <c r="E45" s="11">
        <v>4</v>
      </c>
      <c r="F45" s="11">
        <v>0</v>
      </c>
      <c r="G45" s="11">
        <v>3471</v>
      </c>
      <c r="H45" s="11">
        <v>1436</v>
      </c>
      <c r="I45" s="11">
        <v>145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  <c r="U45" s="11">
        <f t="shared" si="7"/>
        <v>451843</v>
      </c>
    </row>
    <row r="46" spans="1:21" s="4" customFormat="1" ht="14.1" customHeight="1" x14ac:dyDescent="0.3">
      <c r="A46" s="16" t="s">
        <v>0</v>
      </c>
      <c r="B46" s="9">
        <f>SUM(B34:B45)</f>
        <v>6412591</v>
      </c>
      <c r="C46" s="9">
        <f t="shared" ref="C46:U46" si="8">SUM(C34:C45)</f>
        <v>2341743</v>
      </c>
      <c r="D46" s="9">
        <f t="shared" si="8"/>
        <v>2343299</v>
      </c>
      <c r="E46" s="9">
        <f t="shared" si="8"/>
        <v>1178287</v>
      </c>
      <c r="F46" s="9">
        <f t="shared" si="8"/>
        <v>99085</v>
      </c>
      <c r="G46" s="9">
        <f t="shared" si="8"/>
        <v>3302223</v>
      </c>
      <c r="H46" s="9">
        <f t="shared" si="8"/>
        <v>1141434</v>
      </c>
      <c r="I46" s="9">
        <f t="shared" si="8"/>
        <v>1457420</v>
      </c>
      <c r="J46" s="9">
        <f t="shared" si="8"/>
        <v>856538</v>
      </c>
      <c r="K46" s="9">
        <f t="shared" si="8"/>
        <v>330329</v>
      </c>
      <c r="L46" s="9">
        <f t="shared" si="8"/>
        <v>300698</v>
      </c>
      <c r="M46" s="9">
        <f t="shared" si="8"/>
        <v>474081</v>
      </c>
      <c r="N46" s="9">
        <f t="shared" si="8"/>
        <v>519999</v>
      </c>
      <c r="O46" s="9">
        <f t="shared" si="8"/>
        <v>84454</v>
      </c>
      <c r="P46" s="9">
        <f t="shared" si="8"/>
        <v>153364</v>
      </c>
      <c r="Q46" s="9">
        <f t="shared" si="8"/>
        <v>137153</v>
      </c>
      <c r="R46" s="9">
        <f t="shared" si="8"/>
        <v>181904</v>
      </c>
      <c r="S46" s="9">
        <f t="shared" si="8"/>
        <v>122892</v>
      </c>
      <c r="T46" s="9">
        <f t="shared" si="8"/>
        <v>58818</v>
      </c>
      <c r="U46" s="9">
        <f t="shared" si="8"/>
        <v>21496312</v>
      </c>
    </row>
    <row r="47" spans="1:21" s="4" customFormat="1" ht="14.1" customHeight="1" thickBot="1" x14ac:dyDescent="0.35">
      <c r="A47" s="13" t="str">
        <f>A15</f>
        <v xml:space="preserve">Tρέχον έτος </v>
      </c>
      <c r="B47" s="14">
        <f t="shared" ref="B47:U47" si="9">SUM(B34:B41)</f>
        <v>4423988</v>
      </c>
      <c r="C47" s="14">
        <f t="shared" si="9"/>
        <v>1625390</v>
      </c>
      <c r="D47" s="14">
        <f t="shared" si="9"/>
        <v>1754199</v>
      </c>
      <c r="E47" s="14">
        <f t="shared" si="9"/>
        <v>889769</v>
      </c>
      <c r="F47" s="14">
        <f t="shared" si="9"/>
        <v>79747</v>
      </c>
      <c r="G47" s="14">
        <f t="shared" si="9"/>
        <v>2447447</v>
      </c>
      <c r="H47" s="14">
        <f t="shared" si="9"/>
        <v>860952</v>
      </c>
      <c r="I47" s="14">
        <f t="shared" si="9"/>
        <v>1130105</v>
      </c>
      <c r="J47" s="14">
        <f t="shared" si="9"/>
        <v>682836</v>
      </c>
      <c r="K47" s="14">
        <f t="shared" si="9"/>
        <v>265840</v>
      </c>
      <c r="L47" s="14">
        <f t="shared" si="9"/>
        <v>236224</v>
      </c>
      <c r="M47" s="14">
        <f t="shared" si="9"/>
        <v>383282</v>
      </c>
      <c r="N47" s="14">
        <f t="shared" si="9"/>
        <v>401686</v>
      </c>
      <c r="O47" s="14">
        <f t="shared" si="9"/>
        <v>65513</v>
      </c>
      <c r="P47" s="14">
        <f t="shared" si="9"/>
        <v>114580</v>
      </c>
      <c r="Q47" s="14">
        <f t="shared" si="9"/>
        <v>106169</v>
      </c>
      <c r="R47" s="14">
        <f t="shared" si="9"/>
        <v>155059</v>
      </c>
      <c r="S47" s="14">
        <f t="shared" si="9"/>
        <v>97540</v>
      </c>
      <c r="T47" s="14">
        <f t="shared" si="9"/>
        <v>47644</v>
      </c>
      <c r="U47" s="14">
        <f t="shared" si="9"/>
        <v>15767970</v>
      </c>
    </row>
    <row r="48" spans="1:21" s="4" customFormat="1" ht="14.1" customHeight="1" thickTop="1" x14ac:dyDescent="0.3">
      <c r="A48" s="17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30"/>
      <c r="S48" s="30"/>
      <c r="T48" s="30"/>
      <c r="U48" s="30"/>
    </row>
    <row r="49" spans="1:21" s="2" customFormat="1" ht="14.1" customHeight="1" x14ac:dyDescent="0.3">
      <c r="A49" s="41" t="s">
        <v>85</v>
      </c>
      <c r="B49" s="44" t="str">
        <f>B2</f>
        <v>Αθήνα</v>
      </c>
      <c r="C49" s="44" t="str">
        <f t="shared" ref="C49:Q49" si="10">C2</f>
        <v>Θεσσαλονίκη</v>
      </c>
      <c r="D49" s="44" t="str">
        <f t="shared" si="10"/>
        <v>Ρόδος</v>
      </c>
      <c r="E49" s="44" t="str">
        <f t="shared" si="10"/>
        <v>Κως</v>
      </c>
      <c r="F49" s="44" t="str">
        <f t="shared" si="10"/>
        <v>Kάρπαθος</v>
      </c>
      <c r="G49" s="44" t="str">
        <f t="shared" si="10"/>
        <v>Ηράκλειο</v>
      </c>
      <c r="H49" s="44" t="str">
        <f t="shared" si="10"/>
        <v xml:space="preserve">Χανιά </v>
      </c>
      <c r="I49" s="44" t="str">
        <f t="shared" si="10"/>
        <v>Κέρκυρα</v>
      </c>
      <c r="J49" s="44" t="str">
        <f t="shared" si="10"/>
        <v>Ζάκυνθος</v>
      </c>
      <c r="K49" s="44" t="str">
        <f t="shared" si="10"/>
        <v>Κεφαλονιά</v>
      </c>
      <c r="L49" s="44" t="str">
        <f t="shared" si="10"/>
        <v xml:space="preserve">Άκτιο </v>
      </c>
      <c r="M49" s="44" t="str">
        <f t="shared" si="10"/>
        <v>Μύκονος</v>
      </c>
      <c r="N49" s="44" t="str">
        <f t="shared" si="10"/>
        <v>Σαντορίνη</v>
      </c>
      <c r="O49" s="44" t="str">
        <f t="shared" si="10"/>
        <v>Άραξος</v>
      </c>
      <c r="P49" s="44" t="str">
        <f t="shared" si="10"/>
        <v>Καλαμάτα</v>
      </c>
      <c r="Q49" s="44" t="str">
        <f t="shared" si="10"/>
        <v>Σάμος</v>
      </c>
      <c r="R49" s="44" t="str">
        <f t="shared" ref="R49:U49" si="11">R2</f>
        <v>Σκιάθος</v>
      </c>
      <c r="S49" s="44" t="str">
        <f t="shared" si="11"/>
        <v>Καβάλα</v>
      </c>
      <c r="T49" s="44" t="str">
        <f t="shared" si="11"/>
        <v>Μυτιλήνη</v>
      </c>
      <c r="U49" s="44" t="str">
        <f t="shared" si="11"/>
        <v>Σύνολο</v>
      </c>
    </row>
    <row r="50" spans="1:21" s="3" customFormat="1" ht="14.1" customHeight="1" x14ac:dyDescent="0.3">
      <c r="A50" s="19" t="s">
        <v>1</v>
      </c>
      <c r="B50" s="20">
        <f>IF(B18=0,"",(B3/B18 -1))</f>
        <v>-0.82379551664529083</v>
      </c>
      <c r="C50" s="20">
        <f t="shared" ref="C50:U50" si="12">IF(C18=0,"",(C3/C18 -1))</f>
        <v>-0.92517623708165075</v>
      </c>
      <c r="D50" s="20">
        <f t="shared" si="12"/>
        <v>-1</v>
      </c>
      <c r="E50" s="20" t="str">
        <f t="shared" si="12"/>
        <v/>
      </c>
      <c r="F50" s="20" t="str">
        <f t="shared" si="12"/>
        <v/>
      </c>
      <c r="G50" s="20">
        <f t="shared" si="12"/>
        <v>-0.7533656435110393</v>
      </c>
      <c r="H50" s="20">
        <f t="shared" si="12"/>
        <v>-1</v>
      </c>
      <c r="I50" s="20">
        <f t="shared" si="12"/>
        <v>-1</v>
      </c>
      <c r="J50" s="20" t="str">
        <f t="shared" si="12"/>
        <v/>
      </c>
      <c r="K50" s="20">
        <f t="shared" si="12"/>
        <v>-1</v>
      </c>
      <c r="L50" s="20">
        <f t="shared" si="12"/>
        <v>-1</v>
      </c>
      <c r="M50" s="20">
        <f t="shared" si="12"/>
        <v>-1</v>
      </c>
      <c r="N50" s="20" t="str">
        <f t="shared" si="12"/>
        <v/>
      </c>
      <c r="O50" s="20" t="str">
        <f t="shared" si="12"/>
        <v/>
      </c>
      <c r="P50" s="20">
        <f t="shared" si="12"/>
        <v>-1</v>
      </c>
      <c r="Q50" s="20" t="str">
        <f t="shared" si="12"/>
        <v/>
      </c>
      <c r="R50" s="20" t="str">
        <f t="shared" si="12"/>
        <v/>
      </c>
      <c r="S50" s="20" t="str">
        <f t="shared" si="12"/>
        <v/>
      </c>
      <c r="T50" s="20">
        <f t="shared" si="12"/>
        <v>-1</v>
      </c>
      <c r="U50" s="20">
        <f t="shared" si="12"/>
        <v>-0.85313502966199573</v>
      </c>
    </row>
    <row r="51" spans="1:21" s="3" customFormat="1" ht="14.1" customHeight="1" x14ac:dyDescent="0.3">
      <c r="A51" s="21" t="s">
        <v>2</v>
      </c>
      <c r="B51" s="22">
        <f t="shared" ref="B51:U51" si="13">IF(B19=0,"",(B4/B19 -1))</f>
        <v>-0.82416587460260238</v>
      </c>
      <c r="C51" s="22">
        <f t="shared" si="13"/>
        <v>-0.93943195771715338</v>
      </c>
      <c r="D51" s="22" t="str">
        <f t="shared" si="13"/>
        <v/>
      </c>
      <c r="E51" s="22" t="str">
        <f t="shared" si="13"/>
        <v/>
      </c>
      <c r="F51" s="22" t="str">
        <f t="shared" si="13"/>
        <v/>
      </c>
      <c r="G51" s="22">
        <f t="shared" si="13"/>
        <v>-0.9789764536280634</v>
      </c>
      <c r="H51" s="22">
        <f t="shared" si="13"/>
        <v>-1</v>
      </c>
      <c r="I51" s="22">
        <f t="shared" si="13"/>
        <v>-1</v>
      </c>
      <c r="J51" s="22" t="str">
        <f t="shared" si="13"/>
        <v/>
      </c>
      <c r="K51" s="22" t="str">
        <f t="shared" si="13"/>
        <v/>
      </c>
      <c r="L51" s="22">
        <f t="shared" si="13"/>
        <v>-1</v>
      </c>
      <c r="M51" s="22">
        <f t="shared" si="13"/>
        <v>-1</v>
      </c>
      <c r="N51" s="22">
        <f t="shared" si="13"/>
        <v>-1</v>
      </c>
      <c r="O51" s="22" t="str">
        <f t="shared" si="13"/>
        <v/>
      </c>
      <c r="P51" s="22">
        <f t="shared" si="13"/>
        <v>-1</v>
      </c>
      <c r="Q51" s="22" t="str">
        <f t="shared" si="13"/>
        <v/>
      </c>
      <c r="R51" s="22">
        <f t="shared" si="13"/>
        <v>-1</v>
      </c>
      <c r="S51" s="22">
        <f t="shared" si="13"/>
        <v>-1</v>
      </c>
      <c r="T51" s="22">
        <f t="shared" si="13"/>
        <v>-1</v>
      </c>
      <c r="U51" s="22">
        <f t="shared" si="13"/>
        <v>-0.86402960226049663</v>
      </c>
    </row>
    <row r="52" spans="1:21" s="3" customFormat="1" ht="14.1" customHeight="1" x14ac:dyDescent="0.3">
      <c r="A52" s="19" t="s">
        <v>3</v>
      </c>
      <c r="B52" s="20">
        <f t="shared" ref="B52:U52" si="14">IF(B20=0,"",(B5/B20 -1))</f>
        <v>-0.74581843058571817</v>
      </c>
      <c r="C52" s="20">
        <f t="shared" si="14"/>
        <v>-0.8143278291222803</v>
      </c>
      <c r="D52" s="20">
        <f t="shared" si="14"/>
        <v>-0.5950413223140496</v>
      </c>
      <c r="E52" s="20" t="str">
        <f t="shared" si="14"/>
        <v/>
      </c>
      <c r="F52" s="20" t="str">
        <f t="shared" si="14"/>
        <v/>
      </c>
      <c r="G52" s="20">
        <f t="shared" si="14"/>
        <v>-0.92135797163730127</v>
      </c>
      <c r="H52" s="20">
        <f t="shared" si="14"/>
        <v>-0.92947558770343575</v>
      </c>
      <c r="I52" s="20">
        <f t="shared" si="14"/>
        <v>-0.3493975903614458</v>
      </c>
      <c r="J52" s="20" t="str">
        <f t="shared" si="14"/>
        <v/>
      </c>
      <c r="K52" s="20" t="str">
        <f t="shared" si="14"/>
        <v/>
      </c>
      <c r="L52" s="20">
        <f t="shared" si="14"/>
        <v>-1</v>
      </c>
      <c r="M52" s="20">
        <f t="shared" si="14"/>
        <v>-1</v>
      </c>
      <c r="N52" s="20">
        <f t="shared" si="14"/>
        <v>-1</v>
      </c>
      <c r="O52" s="20">
        <f t="shared" si="14"/>
        <v>-1</v>
      </c>
      <c r="P52" s="20">
        <f t="shared" si="14"/>
        <v>-1</v>
      </c>
      <c r="Q52" s="20" t="str">
        <f t="shared" si="14"/>
        <v/>
      </c>
      <c r="R52" s="20" t="str">
        <f t="shared" si="14"/>
        <v/>
      </c>
      <c r="S52" s="20" t="str">
        <f t="shared" si="14"/>
        <v/>
      </c>
      <c r="T52" s="20">
        <f t="shared" si="14"/>
        <v>11.4</v>
      </c>
      <c r="U52" s="20">
        <f t="shared" si="14"/>
        <v>-0.76197481548296575</v>
      </c>
    </row>
    <row r="53" spans="1:21" s="3" customFormat="1" ht="14.1" customHeight="1" x14ac:dyDescent="0.3">
      <c r="A53" s="21" t="s">
        <v>4</v>
      </c>
      <c r="B53" s="22" t="str">
        <f t="shared" ref="B53:U53" si="15">IF(B21=0,"",(B6/B21 -1))</f>
        <v/>
      </c>
      <c r="C53" s="22">
        <f t="shared" si="15"/>
        <v>111.63975155279503</v>
      </c>
      <c r="D53" s="22" t="str">
        <f t="shared" si="15"/>
        <v/>
      </c>
      <c r="E53" s="22">
        <f t="shared" si="15"/>
        <v>-1</v>
      </c>
      <c r="F53" s="22" t="str">
        <f t="shared" si="15"/>
        <v/>
      </c>
      <c r="G53" s="22" t="str">
        <f t="shared" si="15"/>
        <v/>
      </c>
      <c r="H53" s="22">
        <f t="shared" si="15"/>
        <v>22.4</v>
      </c>
      <c r="I53" s="22">
        <f t="shared" si="15"/>
        <v>11.666666666666666</v>
      </c>
      <c r="J53" s="22" t="str">
        <f t="shared" si="15"/>
        <v/>
      </c>
      <c r="K53" s="22" t="str">
        <f t="shared" si="15"/>
        <v/>
      </c>
      <c r="L53" s="22" t="str">
        <f t="shared" si="15"/>
        <v/>
      </c>
      <c r="M53" s="22" t="str">
        <f t="shared" si="15"/>
        <v/>
      </c>
      <c r="N53" s="22" t="str">
        <f t="shared" si="15"/>
        <v/>
      </c>
      <c r="O53" s="22" t="str">
        <f t="shared" si="15"/>
        <v/>
      </c>
      <c r="P53" s="22" t="str">
        <f t="shared" si="15"/>
        <v/>
      </c>
      <c r="Q53" s="22" t="str">
        <f t="shared" si="15"/>
        <v/>
      </c>
      <c r="R53" s="22" t="str">
        <f t="shared" si="15"/>
        <v/>
      </c>
      <c r="S53" s="22">
        <f t="shared" si="15"/>
        <v>112</v>
      </c>
      <c r="T53" s="22" t="str">
        <f t="shared" si="15"/>
        <v/>
      </c>
      <c r="U53" s="22">
        <f t="shared" si="15"/>
        <v>550.8360655737705</v>
      </c>
    </row>
    <row r="54" spans="1:21" s="3" customFormat="1" ht="14.1" customHeight="1" x14ac:dyDescent="0.3">
      <c r="A54" s="19" t="s">
        <v>5</v>
      </c>
      <c r="B54" s="20" t="str">
        <f t="shared" ref="B54:U54" si="16">IF(B22=0,"",(B7/B22 -1))</f>
        <v/>
      </c>
      <c r="C54" s="20">
        <f t="shared" si="16"/>
        <v>3830.4545454545455</v>
      </c>
      <c r="D54" s="20" t="str">
        <f t="shared" si="16"/>
        <v/>
      </c>
      <c r="E54" s="20" t="str">
        <f t="shared" si="16"/>
        <v/>
      </c>
      <c r="F54" s="20" t="str">
        <f t="shared" si="16"/>
        <v/>
      </c>
      <c r="G54" s="20" t="str">
        <f t="shared" si="16"/>
        <v/>
      </c>
      <c r="H54" s="20" t="str">
        <f t="shared" si="16"/>
        <v/>
      </c>
      <c r="I54" s="20" t="str">
        <f t="shared" si="16"/>
        <v/>
      </c>
      <c r="J54" s="20" t="str">
        <f t="shared" si="16"/>
        <v/>
      </c>
      <c r="K54" s="20" t="str">
        <f t="shared" si="16"/>
        <v/>
      </c>
      <c r="L54" s="20" t="str">
        <f t="shared" si="16"/>
        <v/>
      </c>
      <c r="M54" s="20" t="str">
        <f t="shared" si="16"/>
        <v/>
      </c>
      <c r="N54" s="20" t="str">
        <f t="shared" si="16"/>
        <v/>
      </c>
      <c r="O54" s="20" t="str">
        <f t="shared" si="16"/>
        <v/>
      </c>
      <c r="P54" s="20" t="str">
        <f t="shared" si="16"/>
        <v/>
      </c>
      <c r="Q54" s="20">
        <f t="shared" si="16"/>
        <v>102</v>
      </c>
      <c r="R54" s="20" t="str">
        <f t="shared" si="16"/>
        <v/>
      </c>
      <c r="S54" s="20" t="str">
        <f t="shared" si="16"/>
        <v/>
      </c>
      <c r="T54" s="20" t="str">
        <f t="shared" si="16"/>
        <v/>
      </c>
      <c r="U54" s="20">
        <f t="shared" si="16"/>
        <v>22444.058823529413</v>
      </c>
    </row>
    <row r="55" spans="1:21" s="3" customFormat="1" ht="14.1" customHeight="1" x14ac:dyDescent="0.3">
      <c r="A55" s="21" t="s">
        <v>6</v>
      </c>
      <c r="B55" s="22">
        <f t="shared" ref="B55:U55" si="17">IF(B23=0,"",(B8/B23 -1))</f>
        <v>3.7951660486643028</v>
      </c>
      <c r="C55" s="22">
        <f t="shared" si="17"/>
        <v>6.5294533459000945</v>
      </c>
      <c r="D55" s="22" t="str">
        <f t="shared" si="17"/>
        <v/>
      </c>
      <c r="E55" s="22">
        <f t="shared" si="17"/>
        <v>345.58823529411762</v>
      </c>
      <c r="F55" s="22" t="str">
        <f t="shared" si="17"/>
        <v/>
      </c>
      <c r="G55" s="22">
        <f t="shared" si="17"/>
        <v>109380.5</v>
      </c>
      <c r="H55" s="22" t="str">
        <f t="shared" si="17"/>
        <v/>
      </c>
      <c r="I55" s="22">
        <f t="shared" si="17"/>
        <v>7243</v>
      </c>
      <c r="J55" s="22" t="str">
        <f t="shared" si="17"/>
        <v/>
      </c>
      <c r="K55" s="22" t="str">
        <f t="shared" si="17"/>
        <v/>
      </c>
      <c r="L55" s="22">
        <f t="shared" si="17"/>
        <v>705.42857142857144</v>
      </c>
      <c r="M55" s="22" t="str">
        <f t="shared" si="17"/>
        <v/>
      </c>
      <c r="N55" s="22">
        <f t="shared" si="17"/>
        <v>2410</v>
      </c>
      <c r="O55" s="22" t="str">
        <f t="shared" si="17"/>
        <v/>
      </c>
      <c r="P55" s="22" t="str">
        <f t="shared" si="17"/>
        <v/>
      </c>
      <c r="Q55" s="22" t="str">
        <f t="shared" si="17"/>
        <v/>
      </c>
      <c r="R55" s="22" t="str">
        <f t="shared" si="17"/>
        <v/>
      </c>
      <c r="S55" s="22" t="str">
        <f t="shared" si="17"/>
        <v/>
      </c>
      <c r="T55" s="22" t="str">
        <f t="shared" si="17"/>
        <v/>
      </c>
      <c r="U55" s="22">
        <f t="shared" si="17"/>
        <v>12.581151410477835</v>
      </c>
    </row>
    <row r="56" spans="1:21" s="3" customFormat="1" ht="14.1" customHeight="1" x14ac:dyDescent="0.3">
      <c r="A56" s="19" t="s">
        <v>7</v>
      </c>
      <c r="B56" s="20">
        <f t="shared" ref="B56:U57" si="18">IF(B24=0,"",(B9/B24 -1))</f>
        <v>1.1576310066040416</v>
      </c>
      <c r="C56" s="20">
        <f t="shared" si="18"/>
        <v>0.85578203869882219</v>
      </c>
      <c r="D56" s="20">
        <f t="shared" si="18"/>
        <v>2.0476062205940453</v>
      </c>
      <c r="E56" s="20">
        <f t="shared" si="18"/>
        <v>1.7092899572894336</v>
      </c>
      <c r="F56" s="20">
        <f t="shared" si="18"/>
        <v>4.6039387308533914</v>
      </c>
      <c r="G56" s="20">
        <f t="shared" si="18"/>
        <v>1.4011627906976742</v>
      </c>
      <c r="H56" s="20">
        <f t="shared" si="18"/>
        <v>2.4197737746124841</v>
      </c>
      <c r="I56" s="20">
        <f t="shared" si="18"/>
        <v>1.7191367555882842</v>
      </c>
      <c r="J56" s="20">
        <f t="shared" si="18"/>
        <v>1.3251857262475282</v>
      </c>
      <c r="K56" s="20">
        <f t="shared" si="18"/>
        <v>1.1599233899928176</v>
      </c>
      <c r="L56" s="20">
        <f t="shared" si="18"/>
        <v>1.8021589428624605</v>
      </c>
      <c r="M56" s="20">
        <f t="shared" si="18"/>
        <v>2.5525603073628518</v>
      </c>
      <c r="N56" s="20">
        <f t="shared" si="18"/>
        <v>2.915043148535565</v>
      </c>
      <c r="O56" s="20">
        <f t="shared" si="18"/>
        <v>0.6739965095986038</v>
      </c>
      <c r="P56" s="20">
        <f t="shared" si="18"/>
        <v>0.99422735346358793</v>
      </c>
      <c r="Q56" s="20">
        <f t="shared" si="18"/>
        <v>1.9094165813715454</v>
      </c>
      <c r="R56" s="20">
        <f t="shared" si="18"/>
        <v>1.8572957068342917</v>
      </c>
      <c r="S56" s="20">
        <f t="shared" si="18"/>
        <v>1.5977917981072554</v>
      </c>
      <c r="T56" s="20">
        <f t="shared" si="18"/>
        <v>2.3762886597938144</v>
      </c>
      <c r="U56" s="20">
        <f t="shared" si="18"/>
        <v>1.5109091637688064</v>
      </c>
    </row>
    <row r="57" spans="1:21" s="3" customFormat="1" ht="14.1" customHeight="1" x14ac:dyDescent="0.3">
      <c r="A57" s="21" t="s">
        <v>8</v>
      </c>
      <c r="B57" s="22">
        <f t="shared" si="18"/>
        <v>0.89860907101531828</v>
      </c>
      <c r="C57" s="22">
        <f t="shared" ref="C57:T57" si="19">IF(C25=0,"",(C10/C25 -1))</f>
        <v>0.69807327397460228</v>
      </c>
      <c r="D57" s="22">
        <f t="shared" si="19"/>
        <v>0.94429752066115702</v>
      </c>
      <c r="E57" s="22">
        <f t="shared" si="19"/>
        <v>0.72034286342240694</v>
      </c>
      <c r="F57" s="22">
        <f t="shared" si="19"/>
        <v>2.3083839064958416</v>
      </c>
      <c r="G57" s="22">
        <f t="shared" si="19"/>
        <v>0.79185828056702956</v>
      </c>
      <c r="H57" s="22">
        <f t="shared" si="19"/>
        <v>1.2201358625993337</v>
      </c>
      <c r="I57" s="22">
        <f t="shared" si="19"/>
        <v>0.67933334167490389</v>
      </c>
      <c r="J57" s="22">
        <f t="shared" si="19"/>
        <v>0.52478148789624202</v>
      </c>
      <c r="K57" s="22">
        <f t="shared" si="19"/>
        <v>0.18145041667790385</v>
      </c>
      <c r="L57" s="22">
        <f t="shared" si="19"/>
        <v>0.69904681349425801</v>
      </c>
      <c r="M57" s="22">
        <f t="shared" si="19"/>
        <v>0.82392409459758142</v>
      </c>
      <c r="N57" s="22">
        <f t="shared" si="19"/>
        <v>1.3365623235037396</v>
      </c>
      <c r="O57" s="22">
        <f t="shared" si="19"/>
        <v>1.0442345924453282</v>
      </c>
      <c r="P57" s="22">
        <f t="shared" si="19"/>
        <v>0.56150124615159069</v>
      </c>
      <c r="Q57" s="22">
        <f t="shared" si="19"/>
        <v>1.3596681096681098</v>
      </c>
      <c r="R57" s="22">
        <f t="shared" si="19"/>
        <v>0.94731230006899581</v>
      </c>
      <c r="S57" s="22">
        <f t="shared" si="19"/>
        <v>0.76722570216205299</v>
      </c>
      <c r="T57" s="22">
        <f t="shared" si="19"/>
        <v>0.84429065743944642</v>
      </c>
      <c r="U57" s="22">
        <f t="shared" si="18"/>
        <v>0.82481649974619109</v>
      </c>
    </row>
    <row r="58" spans="1:21" s="3" customFormat="1" ht="14.1" customHeight="1" x14ac:dyDescent="0.3">
      <c r="A58" s="19" t="s">
        <v>9</v>
      </c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</row>
    <row r="59" spans="1:21" s="3" customFormat="1" ht="14.1" customHeight="1" x14ac:dyDescent="0.3">
      <c r="A59" s="21" t="s">
        <v>10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</row>
    <row r="60" spans="1:21" s="3" customFormat="1" ht="14.1" customHeight="1" x14ac:dyDescent="0.3">
      <c r="A60" s="19" t="s">
        <v>11</v>
      </c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</row>
    <row r="61" spans="1:21" s="3" customFormat="1" ht="14.1" customHeight="1" x14ac:dyDescent="0.3">
      <c r="A61" s="21" t="s">
        <v>12</v>
      </c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</row>
    <row r="62" spans="1:21" s="4" customFormat="1" ht="14.1" customHeight="1" thickBot="1" x14ac:dyDescent="0.35">
      <c r="A62" s="23" t="str">
        <f>A15</f>
        <v xml:space="preserve">Tρέχον έτος </v>
      </c>
      <c r="B62" s="24">
        <f>IF(B31=0,"",(B15/B31 -1))</f>
        <v>0.39534137669372238</v>
      </c>
      <c r="C62" s="24">
        <f t="shared" ref="C62:U62" si="20">IF(C31=0,"",(C15/C31 -1))</f>
        <v>0.12756800816602754</v>
      </c>
      <c r="D62" s="24">
        <f t="shared" si="20"/>
        <v>1.8473053009023301</v>
      </c>
      <c r="E62" s="24">
        <f t="shared" si="20"/>
        <v>1.5130095606780456</v>
      </c>
      <c r="F62" s="24">
        <f t="shared" si="20"/>
        <v>3.6355806355806353</v>
      </c>
      <c r="G62" s="24">
        <f t="shared" si="20"/>
        <v>1.5069931031700476</v>
      </c>
      <c r="H62" s="24">
        <f t="shared" si="20"/>
        <v>2.1256232064973322</v>
      </c>
      <c r="I62" s="24">
        <f t="shared" si="20"/>
        <v>1.4234376983200883</v>
      </c>
      <c r="J62" s="24">
        <f t="shared" si="20"/>
        <v>1.1779347525395814</v>
      </c>
      <c r="K62" s="24">
        <f t="shared" si="20"/>
        <v>0.57016447633637024</v>
      </c>
      <c r="L62" s="24">
        <f t="shared" si="20"/>
        <v>1.4646932116274605</v>
      </c>
      <c r="M62" s="24">
        <f t="shared" si="20"/>
        <v>1.9306951511838175</v>
      </c>
      <c r="N62" s="24">
        <f t="shared" si="20"/>
        <v>2.5345788743115567</v>
      </c>
      <c r="O62" s="24">
        <f t="shared" si="20"/>
        <v>1.3646238983398238</v>
      </c>
      <c r="P62" s="24">
        <f t="shared" si="20"/>
        <v>0.98322586083364949</v>
      </c>
      <c r="Q62" s="24">
        <f t="shared" si="20"/>
        <v>2.0478003384094756</v>
      </c>
      <c r="R62" s="24">
        <f t="shared" si="20"/>
        <v>1.511781780927175</v>
      </c>
      <c r="S62" s="24">
        <f t="shared" si="20"/>
        <v>1.6236228226749554</v>
      </c>
      <c r="T62" s="24">
        <f t="shared" si="20"/>
        <v>1.6482613679786016</v>
      </c>
      <c r="U62" s="24">
        <f t="shared" si="20"/>
        <v>0.95924648392447409</v>
      </c>
    </row>
    <row r="63" spans="1:21" s="4" customFormat="1" ht="14.1" customHeight="1" thickTop="1" x14ac:dyDescent="0.3">
      <c r="A63" s="25"/>
      <c r="B63" s="25"/>
      <c r="C63" s="25"/>
      <c r="D63" s="25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</row>
    <row r="64" spans="1:21" ht="15" customHeight="1" x14ac:dyDescent="0.3">
      <c r="A64" s="43" t="s">
        <v>86</v>
      </c>
      <c r="B64" s="42" t="str">
        <f>B2</f>
        <v>Αθήνα</v>
      </c>
      <c r="C64" s="42" t="str">
        <f t="shared" ref="C64:U64" si="21">C2</f>
        <v>Θεσσαλονίκη</v>
      </c>
      <c r="D64" s="42" t="str">
        <f t="shared" si="21"/>
        <v>Ρόδος</v>
      </c>
      <c r="E64" s="42" t="str">
        <f t="shared" si="21"/>
        <v>Κως</v>
      </c>
      <c r="F64" s="42" t="str">
        <f t="shared" si="21"/>
        <v>Kάρπαθος</v>
      </c>
      <c r="G64" s="42" t="str">
        <f t="shared" si="21"/>
        <v>Ηράκλειο</v>
      </c>
      <c r="H64" s="42" t="str">
        <f t="shared" si="21"/>
        <v xml:space="preserve">Χανιά </v>
      </c>
      <c r="I64" s="42" t="str">
        <f t="shared" si="21"/>
        <v>Κέρκυρα</v>
      </c>
      <c r="J64" s="42" t="str">
        <f t="shared" si="21"/>
        <v>Ζάκυνθος</v>
      </c>
      <c r="K64" s="42" t="str">
        <f t="shared" si="21"/>
        <v>Κεφαλονιά</v>
      </c>
      <c r="L64" s="42" t="str">
        <f t="shared" si="21"/>
        <v xml:space="preserve">Άκτιο </v>
      </c>
      <c r="M64" s="42" t="str">
        <f t="shared" si="21"/>
        <v>Μύκονος</v>
      </c>
      <c r="N64" s="42" t="str">
        <f t="shared" si="21"/>
        <v>Σαντορίνη</v>
      </c>
      <c r="O64" s="42" t="str">
        <f t="shared" si="21"/>
        <v>Άραξος</v>
      </c>
      <c r="P64" s="42" t="str">
        <f t="shared" si="21"/>
        <v>Καλαμάτα</v>
      </c>
      <c r="Q64" s="42" t="str">
        <f t="shared" si="21"/>
        <v>Σάμος</v>
      </c>
      <c r="R64" s="42" t="str">
        <f t="shared" si="21"/>
        <v>Σκιάθος</v>
      </c>
      <c r="S64" s="42" t="str">
        <f t="shared" si="21"/>
        <v>Καβάλα</v>
      </c>
      <c r="T64" s="42" t="str">
        <f t="shared" si="21"/>
        <v>Μυτιλήνη</v>
      </c>
      <c r="U64" s="42" t="str">
        <f t="shared" si="21"/>
        <v>Σύνολο</v>
      </c>
    </row>
    <row r="65" spans="1:21" s="2" customFormat="1" ht="14.1" customHeight="1" x14ac:dyDescent="0.3">
      <c r="A65" s="19" t="s">
        <v>1</v>
      </c>
      <c r="B65" s="20">
        <f>IF(B34=0,"",(B3/B34 -1))</f>
        <v>-0.81387181091926519</v>
      </c>
      <c r="C65" s="20">
        <f t="shared" ref="C65:U65" si="22">IF(C34=0,"",(C3/C34 -1))</f>
        <v>-0.91261427786381577</v>
      </c>
      <c r="D65" s="20">
        <f t="shared" si="22"/>
        <v>-1</v>
      </c>
      <c r="E65" s="20" t="str">
        <f t="shared" si="22"/>
        <v/>
      </c>
      <c r="F65" s="20" t="str">
        <f t="shared" si="22"/>
        <v/>
      </c>
      <c r="G65" s="20">
        <f t="shared" si="22"/>
        <v>-0.73647871116225549</v>
      </c>
      <c r="H65" s="20">
        <f t="shared" si="22"/>
        <v>-1</v>
      </c>
      <c r="I65" s="20" t="str">
        <f t="shared" si="22"/>
        <v/>
      </c>
      <c r="J65" s="20" t="str">
        <f t="shared" si="22"/>
        <v/>
      </c>
      <c r="K65" s="20" t="str">
        <f t="shared" si="22"/>
        <v/>
      </c>
      <c r="L65" s="20" t="str">
        <f t="shared" si="22"/>
        <v/>
      </c>
      <c r="M65" s="20" t="str">
        <f t="shared" si="22"/>
        <v/>
      </c>
      <c r="N65" s="20">
        <f t="shared" si="22"/>
        <v>-1</v>
      </c>
      <c r="O65" s="20" t="str">
        <f t="shared" si="22"/>
        <v/>
      </c>
      <c r="P65" s="20" t="str">
        <f t="shared" si="22"/>
        <v/>
      </c>
      <c r="Q65" s="20" t="str">
        <f t="shared" si="22"/>
        <v/>
      </c>
      <c r="R65" s="20" t="str">
        <f t="shared" si="22"/>
        <v/>
      </c>
      <c r="S65" s="20">
        <f t="shared" si="22"/>
        <v>-1</v>
      </c>
      <c r="T65" s="20">
        <f t="shared" si="22"/>
        <v>-1</v>
      </c>
      <c r="U65" s="20">
        <f t="shared" si="22"/>
        <v>-0.84110626327725979</v>
      </c>
    </row>
    <row r="66" spans="1:21" s="2" customFormat="1" ht="14.1" customHeight="1" x14ac:dyDescent="0.3">
      <c r="A66" s="21" t="s">
        <v>2</v>
      </c>
      <c r="B66" s="22">
        <f t="shared" ref="B66:U66" si="23">IF(B35=0,"",(B4/B35 -1))</f>
        <v>-0.82939607506429591</v>
      </c>
      <c r="C66" s="22">
        <f t="shared" si="23"/>
        <v>-0.93079433503797315</v>
      </c>
      <c r="D66" s="22" t="str">
        <f t="shared" si="23"/>
        <v/>
      </c>
      <c r="E66" s="22" t="str">
        <f t="shared" si="23"/>
        <v/>
      </c>
      <c r="F66" s="22" t="str">
        <f t="shared" si="23"/>
        <v/>
      </c>
      <c r="G66" s="22">
        <f t="shared" si="23"/>
        <v>-0.97343251859723701</v>
      </c>
      <c r="H66" s="22">
        <f t="shared" si="23"/>
        <v>-1</v>
      </c>
      <c r="I66" s="22" t="str">
        <f t="shared" si="23"/>
        <v/>
      </c>
      <c r="J66" s="22" t="str">
        <f t="shared" si="23"/>
        <v/>
      </c>
      <c r="K66" s="22" t="str">
        <f t="shared" si="23"/>
        <v/>
      </c>
      <c r="L66" s="22" t="str">
        <f t="shared" si="23"/>
        <v/>
      </c>
      <c r="M66" s="22" t="str">
        <f t="shared" si="23"/>
        <v/>
      </c>
      <c r="N66" s="22">
        <f t="shared" si="23"/>
        <v>-1</v>
      </c>
      <c r="O66" s="22" t="str">
        <f t="shared" si="23"/>
        <v/>
      </c>
      <c r="P66" s="22">
        <f t="shared" si="23"/>
        <v>-1</v>
      </c>
      <c r="Q66" s="22" t="str">
        <f t="shared" si="23"/>
        <v/>
      </c>
      <c r="R66" s="22" t="str">
        <f t="shared" si="23"/>
        <v/>
      </c>
      <c r="S66" s="22" t="str">
        <f t="shared" si="23"/>
        <v/>
      </c>
      <c r="T66" s="22" t="str">
        <f t="shared" si="23"/>
        <v/>
      </c>
      <c r="U66" s="22">
        <f t="shared" si="23"/>
        <v>-0.86075991751794878</v>
      </c>
    </row>
    <row r="67" spans="1:21" s="4" customFormat="1" ht="14.1" customHeight="1" x14ac:dyDescent="0.3">
      <c r="A67" s="19" t="s">
        <v>3</v>
      </c>
      <c r="B67" s="20">
        <f t="shared" ref="B67:U67" si="24">IF(B36=0,"",(B5/B36 -1))</f>
        <v>-0.84462207303416514</v>
      </c>
      <c r="C67" s="20">
        <f t="shared" si="24"/>
        <v>-0.91687045524478927</v>
      </c>
      <c r="D67" s="20">
        <f t="shared" si="24"/>
        <v>-0.47872340425531912</v>
      </c>
      <c r="E67" s="20">
        <f t="shared" si="24"/>
        <v>-1</v>
      </c>
      <c r="F67" s="20" t="str">
        <f t="shared" si="24"/>
        <v/>
      </c>
      <c r="G67" s="20">
        <f t="shared" si="24"/>
        <v>-0.96421587798201014</v>
      </c>
      <c r="H67" s="20">
        <f t="shared" si="24"/>
        <v>-0.98066435299950416</v>
      </c>
      <c r="I67" s="20">
        <f t="shared" si="24"/>
        <v>-0.78740157480314954</v>
      </c>
      <c r="J67" s="20">
        <f t="shared" si="24"/>
        <v>-1</v>
      </c>
      <c r="K67" s="20" t="str">
        <f t="shared" si="24"/>
        <v/>
      </c>
      <c r="L67" s="20">
        <f t="shared" si="24"/>
        <v>-1</v>
      </c>
      <c r="M67" s="20" t="str">
        <f t="shared" si="24"/>
        <v/>
      </c>
      <c r="N67" s="20">
        <f t="shared" si="24"/>
        <v>-1</v>
      </c>
      <c r="O67" s="20" t="str">
        <f t="shared" si="24"/>
        <v/>
      </c>
      <c r="P67" s="20">
        <f t="shared" si="24"/>
        <v>-1</v>
      </c>
      <c r="Q67" s="20" t="str">
        <f t="shared" si="24"/>
        <v/>
      </c>
      <c r="R67" s="20" t="str">
        <f t="shared" si="24"/>
        <v/>
      </c>
      <c r="S67" s="20" t="str">
        <f t="shared" si="24"/>
        <v/>
      </c>
      <c r="T67" s="20" t="str">
        <f t="shared" si="24"/>
        <v/>
      </c>
      <c r="U67" s="20">
        <f t="shared" si="24"/>
        <v>-0.86585749615721341</v>
      </c>
    </row>
    <row r="68" spans="1:21" s="4" customFormat="1" ht="14.1" customHeight="1" x14ac:dyDescent="0.3">
      <c r="A68" s="21" t="s">
        <v>4</v>
      </c>
      <c r="B68" s="22">
        <f t="shared" ref="B68:U68" si="25">IF(B37=0,"",(B6/B37 -1))</f>
        <v>-0.84276444108826343</v>
      </c>
      <c r="C68" s="22">
        <f t="shared" si="25"/>
        <v>-0.90455413861886391</v>
      </c>
      <c r="D68" s="22">
        <f t="shared" si="25"/>
        <v>-0.99621164165441212</v>
      </c>
      <c r="E68" s="22">
        <f t="shared" si="25"/>
        <v>-1</v>
      </c>
      <c r="F68" s="22">
        <f t="shared" si="25"/>
        <v>-1</v>
      </c>
      <c r="G68" s="22">
        <f t="shared" si="25"/>
        <v>-0.99212025895963718</v>
      </c>
      <c r="H68" s="22">
        <f t="shared" si="25"/>
        <v>-0.99835394420292911</v>
      </c>
      <c r="I68" s="22">
        <f t="shared" si="25"/>
        <v>-0.99939384271813692</v>
      </c>
      <c r="J68" s="22">
        <f t="shared" si="25"/>
        <v>-1</v>
      </c>
      <c r="K68" s="22">
        <f t="shared" si="25"/>
        <v>-1</v>
      </c>
      <c r="L68" s="22">
        <f t="shared" si="25"/>
        <v>-1</v>
      </c>
      <c r="M68" s="22">
        <f t="shared" si="25"/>
        <v>-1</v>
      </c>
      <c r="N68" s="22">
        <f t="shared" si="25"/>
        <v>-0.99821740260704872</v>
      </c>
      <c r="O68" s="22">
        <f t="shared" si="25"/>
        <v>-1</v>
      </c>
      <c r="P68" s="22">
        <f t="shared" si="25"/>
        <v>-1</v>
      </c>
      <c r="Q68" s="22">
        <f t="shared" si="25"/>
        <v>-1</v>
      </c>
      <c r="R68" s="22">
        <f t="shared" si="25"/>
        <v>-1</v>
      </c>
      <c r="S68" s="22">
        <f t="shared" si="25"/>
        <v>-0.8752759381898455</v>
      </c>
      <c r="T68" s="22">
        <f t="shared" si="25"/>
        <v>-0.62195121951219512</v>
      </c>
      <c r="U68" s="22">
        <f t="shared" si="25"/>
        <v>-0.91805252830825612</v>
      </c>
    </row>
    <row r="69" spans="1:21" s="4" customFormat="1" ht="14.1" customHeight="1" x14ac:dyDescent="0.3">
      <c r="A69" s="19" t="s">
        <v>5</v>
      </c>
      <c r="B69" s="20">
        <f t="shared" ref="B69:U69" si="26">IF(B38=0,"",(B7/B38 -1))</f>
        <v>-0.72039187068873989</v>
      </c>
      <c r="C69" s="20">
        <f t="shared" si="26"/>
        <v>-0.81389700882251637</v>
      </c>
      <c r="D69" s="20">
        <f t="shared" si="26"/>
        <v>-0.89166538089293479</v>
      </c>
      <c r="E69" s="20">
        <f t="shared" si="26"/>
        <v>-0.89550698869609224</v>
      </c>
      <c r="F69" s="20">
        <f t="shared" si="26"/>
        <v>-0.9758112800862172</v>
      </c>
      <c r="G69" s="20">
        <f t="shared" si="26"/>
        <v>-0.83897685567369185</v>
      </c>
      <c r="H69" s="20">
        <f t="shared" si="26"/>
        <v>-0.91954136018565868</v>
      </c>
      <c r="I69" s="20">
        <f t="shared" si="26"/>
        <v>-0.91660664764961752</v>
      </c>
      <c r="J69" s="20">
        <f t="shared" si="26"/>
        <v>-0.93210254285956373</v>
      </c>
      <c r="K69" s="20">
        <f t="shared" si="26"/>
        <v>-0.98581249085856371</v>
      </c>
      <c r="L69" s="20">
        <f t="shared" si="26"/>
        <v>-0.89465875370919878</v>
      </c>
      <c r="M69" s="20">
        <f t="shared" si="26"/>
        <v>-0.84807152795201057</v>
      </c>
      <c r="N69" s="20">
        <f t="shared" si="26"/>
        <v>-0.81306272446337591</v>
      </c>
      <c r="O69" s="20">
        <f t="shared" si="26"/>
        <v>-0.86599999999999999</v>
      </c>
      <c r="P69" s="20">
        <f t="shared" si="26"/>
        <v>-0.92690301161963484</v>
      </c>
      <c r="Q69" s="20">
        <f t="shared" si="26"/>
        <v>-0.95708035280227799</v>
      </c>
      <c r="R69" s="20">
        <f t="shared" si="26"/>
        <v>-0.9801398601398601</v>
      </c>
      <c r="S69" s="20">
        <f t="shared" si="26"/>
        <v>-0.87142546876131177</v>
      </c>
      <c r="T69" s="20">
        <f t="shared" si="26"/>
        <v>-0.92889699179580676</v>
      </c>
      <c r="U69" s="20">
        <f t="shared" si="26"/>
        <v>-0.83847253195701021</v>
      </c>
    </row>
    <row r="70" spans="1:21" s="4" customFormat="1" ht="14.1" customHeight="1" x14ac:dyDescent="0.3">
      <c r="A70" s="21" t="s">
        <v>6</v>
      </c>
      <c r="B70" s="22">
        <f t="shared" ref="B70:U70" si="27">IF(B39=0,"",(B8/B39 -1))</f>
        <v>-0.49310978706359476</v>
      </c>
      <c r="C70" s="22">
        <f t="shared" si="27"/>
        <v>-0.65299119311086251</v>
      </c>
      <c r="D70" s="22">
        <f t="shared" si="27"/>
        <v>-0.70361049741271264</v>
      </c>
      <c r="E70" s="22">
        <f t="shared" si="27"/>
        <v>-0.71648951271033523</v>
      </c>
      <c r="F70" s="22">
        <f t="shared" si="27"/>
        <v>-0.82700505601268959</v>
      </c>
      <c r="G70" s="22">
        <f t="shared" si="27"/>
        <v>-0.5972543121144227</v>
      </c>
      <c r="H70" s="22">
        <f t="shared" si="27"/>
        <v>-0.73623776416599374</v>
      </c>
      <c r="I70" s="22">
        <f t="shared" si="27"/>
        <v>-0.69732283943114137</v>
      </c>
      <c r="J70" s="22">
        <f t="shared" si="27"/>
        <v>-0.69445406850128688</v>
      </c>
      <c r="K70" s="22">
        <f t="shared" si="27"/>
        <v>-0.89746690427698572</v>
      </c>
      <c r="L70" s="22">
        <f t="shared" si="27"/>
        <v>-0.74809393625511533</v>
      </c>
      <c r="M70" s="22">
        <f t="shared" si="27"/>
        <v>-0.46894191324611012</v>
      </c>
      <c r="N70" s="22">
        <f t="shared" si="27"/>
        <v>-0.47205342968194008</v>
      </c>
      <c r="O70" s="22">
        <f t="shared" si="27"/>
        <v>-0.77917348392885422</v>
      </c>
      <c r="P70" s="22">
        <f t="shared" si="27"/>
        <v>-0.76488095238095233</v>
      </c>
      <c r="Q70" s="22">
        <f t="shared" si="27"/>
        <v>-0.77742770338696976</v>
      </c>
      <c r="R70" s="22">
        <f t="shared" si="27"/>
        <v>-0.83270184431938488</v>
      </c>
      <c r="S70" s="22">
        <f t="shared" si="27"/>
        <v>-0.72539721141374836</v>
      </c>
      <c r="T70" s="22">
        <f t="shared" si="27"/>
        <v>-0.89089175838460877</v>
      </c>
      <c r="U70" s="22">
        <f t="shared" si="27"/>
        <v>-0.63432571379499891</v>
      </c>
    </row>
    <row r="71" spans="1:21" s="4" customFormat="1" ht="14.1" customHeight="1" x14ac:dyDescent="0.3">
      <c r="A71" s="19" t="s">
        <v>7</v>
      </c>
      <c r="B71" s="20">
        <f t="shared" ref="B71:U72" si="28">IF(B40=0,"",(B9/B40 -1))</f>
        <v>-0.24522668960676919</v>
      </c>
      <c r="C71" s="20">
        <f t="shared" si="28"/>
        <v>-0.32662289139386613</v>
      </c>
      <c r="D71" s="20">
        <f t="shared" si="28"/>
        <v>-0.29098106388978828</v>
      </c>
      <c r="E71" s="20">
        <f t="shared" si="28"/>
        <v>-0.33016680894448736</v>
      </c>
      <c r="F71" s="20">
        <f t="shared" si="28"/>
        <v>-0.47427844151578602</v>
      </c>
      <c r="G71" s="20">
        <f t="shared" si="28"/>
        <v>-0.20442099990414675</v>
      </c>
      <c r="H71" s="20">
        <f t="shared" si="28"/>
        <v>-0.23451370902920421</v>
      </c>
      <c r="I71" s="20">
        <f t="shared" si="28"/>
        <v>-0.2791197095507546</v>
      </c>
      <c r="J71" s="20">
        <f t="shared" si="28"/>
        <v>-0.36038362770274246</v>
      </c>
      <c r="K71" s="20">
        <f t="shared" si="28"/>
        <v>-0.64761941959926572</v>
      </c>
      <c r="L71" s="20">
        <f t="shared" si="28"/>
        <v>-0.39922588883125176</v>
      </c>
      <c r="M71" s="20">
        <f t="shared" si="28"/>
        <v>-5.9110054631135611E-2</v>
      </c>
      <c r="N71" s="20">
        <f t="shared" si="28"/>
        <v>4.2956912466473929E-2</v>
      </c>
      <c r="O71" s="20">
        <f t="shared" si="28"/>
        <v>-0.52474855076054105</v>
      </c>
      <c r="P71" s="20">
        <f t="shared" si="28"/>
        <v>-0.3923485437878429</v>
      </c>
      <c r="Q71" s="20">
        <f t="shared" si="28"/>
        <v>-0.4764229139804752</v>
      </c>
      <c r="R71" s="20">
        <f t="shared" si="28"/>
        <v>-0.55735123487485494</v>
      </c>
      <c r="S71" s="20">
        <f t="shared" si="28"/>
        <v>-0.41824732436155554</v>
      </c>
      <c r="T71" s="20">
        <f t="shared" si="28"/>
        <v>-0.68142023346303504</v>
      </c>
      <c r="U71" s="20">
        <f t="shared" si="28"/>
        <v>-0.27366133022564731</v>
      </c>
    </row>
    <row r="72" spans="1:21" s="4" customFormat="1" ht="14.1" customHeight="1" x14ac:dyDescent="0.3">
      <c r="A72" s="21" t="s">
        <v>8</v>
      </c>
      <c r="B72" s="22">
        <f t="shared" si="28"/>
        <v>-0.2770474962046412</v>
      </c>
      <c r="C72" s="22">
        <f t="shared" si="28"/>
        <v>-0.29312341132269093</v>
      </c>
      <c r="D72" s="22">
        <f t="shared" si="28"/>
        <v>-0.21153737392779715</v>
      </c>
      <c r="E72" s="22">
        <f t="shared" si="28"/>
        <v>-0.24449431333751592</v>
      </c>
      <c r="F72" s="22">
        <f t="shared" si="28"/>
        <v>-0.43957508376484922</v>
      </c>
      <c r="G72" s="22">
        <f t="shared" si="28"/>
        <v>-0.12981391741097137</v>
      </c>
      <c r="H72" s="22">
        <f t="shared" si="28"/>
        <v>-0.15637799954218479</v>
      </c>
      <c r="I72" s="22">
        <f t="shared" si="28"/>
        <v>-0.13335679440033832</v>
      </c>
      <c r="J72" s="22">
        <f t="shared" si="28"/>
        <v>-0.2438113311193788</v>
      </c>
      <c r="K72" s="22">
        <f t="shared" si="28"/>
        <v>-0.43514924892012119</v>
      </c>
      <c r="L72" s="22">
        <f t="shared" si="28"/>
        <v>-0.20603526907874736</v>
      </c>
      <c r="M72" s="22">
        <f t="shared" si="28"/>
        <v>-2.8832978875429793E-2</v>
      </c>
      <c r="N72" s="22">
        <f t="shared" si="28"/>
        <v>0.2655783599384467</v>
      </c>
      <c r="O72" s="22">
        <f t="shared" si="28"/>
        <v>-0.54381100266193427</v>
      </c>
      <c r="P72" s="22">
        <f t="shared" si="28"/>
        <v>-0.34802436262357295</v>
      </c>
      <c r="Q72" s="22">
        <f t="shared" si="28"/>
        <v>-0.37282664280235234</v>
      </c>
      <c r="R72" s="22">
        <f t="shared" si="28"/>
        <v>-0.37148756984371201</v>
      </c>
      <c r="S72" s="22">
        <f t="shared" si="28"/>
        <v>-0.39145560812691349</v>
      </c>
      <c r="T72" s="22">
        <f t="shared" si="28"/>
        <v>-0.51525115433048829</v>
      </c>
      <c r="U72" s="22">
        <f t="shared" si="28"/>
        <v>-0.20896886286588656</v>
      </c>
    </row>
    <row r="73" spans="1:21" s="4" customFormat="1" ht="14.1" customHeight="1" x14ac:dyDescent="0.3">
      <c r="A73" s="19" t="s">
        <v>9</v>
      </c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</row>
    <row r="74" spans="1:21" s="4" customFormat="1" ht="14.1" customHeight="1" x14ac:dyDescent="0.3">
      <c r="A74" s="21" t="s">
        <v>10</v>
      </c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</row>
    <row r="75" spans="1:21" s="4" customFormat="1" ht="14.1" customHeight="1" x14ac:dyDescent="0.3">
      <c r="A75" s="19" t="s">
        <v>11</v>
      </c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</row>
    <row r="76" spans="1:21" s="4" customFormat="1" ht="14.1" customHeight="1" x14ac:dyDescent="0.3">
      <c r="A76" s="21" t="s">
        <v>12</v>
      </c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</row>
    <row r="77" spans="1:21" s="4" customFormat="1" ht="14.1" customHeight="1" thickBot="1" x14ac:dyDescent="0.35">
      <c r="A77" s="13" t="str">
        <f>A15</f>
        <v xml:space="preserve">Tρέχον έτος </v>
      </c>
      <c r="B77" s="24">
        <f>IF(B47=0,"",(B15/B47 -1))</f>
        <v>-0.539875786281518</v>
      </c>
      <c r="C77" s="24">
        <f t="shared" ref="C77:U77" si="29">IF(C47=0,"",(C15/C47 -1))</f>
        <v>-0.62892905702631374</v>
      </c>
      <c r="D77" s="24">
        <f t="shared" si="29"/>
        <v>-0.50478252467365448</v>
      </c>
      <c r="E77" s="24">
        <f t="shared" si="29"/>
        <v>-0.51847839158253439</v>
      </c>
      <c r="F77" s="24">
        <f t="shared" si="29"/>
        <v>-0.60856207757031611</v>
      </c>
      <c r="G77" s="24">
        <f t="shared" si="29"/>
        <v>-0.44140935431901074</v>
      </c>
      <c r="H77" s="24">
        <f t="shared" si="29"/>
        <v>-0.52304541948912364</v>
      </c>
      <c r="I77" s="24">
        <f t="shared" si="29"/>
        <v>-0.4762451276651285</v>
      </c>
      <c r="J77" s="24">
        <f t="shared" si="29"/>
        <v>-0.50422063277273022</v>
      </c>
      <c r="K77" s="24">
        <f t="shared" si="29"/>
        <v>-0.70697035811014142</v>
      </c>
      <c r="L77" s="24">
        <f t="shared" si="29"/>
        <v>-0.51077367244649152</v>
      </c>
      <c r="M77" s="24">
        <f t="shared" si="29"/>
        <v>-0.27271304157252363</v>
      </c>
      <c r="N77" s="24">
        <f t="shared" si="29"/>
        <v>-0.2139357607683614</v>
      </c>
      <c r="O77" s="24">
        <f t="shared" si="29"/>
        <v>-0.64779509410346037</v>
      </c>
      <c r="P77" s="24">
        <f t="shared" si="29"/>
        <v>-0.58931750741839761</v>
      </c>
      <c r="Q77" s="24">
        <f t="shared" si="29"/>
        <v>-0.5928189961288135</v>
      </c>
      <c r="R77" s="24">
        <f t="shared" si="29"/>
        <v>-0.62052509044944182</v>
      </c>
      <c r="S77" s="24">
        <f t="shared" si="29"/>
        <v>-0.56298954275169155</v>
      </c>
      <c r="T77" s="24">
        <f t="shared" si="29"/>
        <v>-0.7090714465620015</v>
      </c>
      <c r="U77" s="24">
        <f t="shared" si="29"/>
        <v>-0.5121795005951939</v>
      </c>
    </row>
    <row r="78" spans="1:21" s="61" customFormat="1" ht="14.1" customHeight="1" thickTop="1" x14ac:dyDescent="0.25">
      <c r="A78" s="26" t="s">
        <v>55</v>
      </c>
      <c r="B78" s="59"/>
      <c r="C78" s="59"/>
      <c r="D78" s="59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</row>
    <row r="79" spans="1:21" s="61" customFormat="1" ht="14.1" customHeight="1" x14ac:dyDescent="0.25">
      <c r="A79" s="26" t="s">
        <v>33</v>
      </c>
      <c r="B79" s="59"/>
      <c r="C79" s="59"/>
      <c r="D79" s="59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</row>
    <row r="80" spans="1:21" s="4" customFormat="1" ht="15" customHeight="1" x14ac:dyDescent="0.3">
      <c r="A80" s="34"/>
      <c r="B80" s="34"/>
      <c r="C80" s="34"/>
      <c r="D80" s="34"/>
      <c r="E80" s="35"/>
      <c r="F80" s="35"/>
      <c r="G80" s="30"/>
      <c r="H80" s="30"/>
      <c r="I80" s="37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</row>
    <row r="81" spans="1:21" s="4" customFormat="1" ht="15" customHeight="1" x14ac:dyDescent="0.3">
      <c r="A81" s="34"/>
      <c r="B81" s="34"/>
      <c r="C81" s="34"/>
      <c r="D81" s="34"/>
      <c r="E81" s="35"/>
      <c r="F81" s="35"/>
      <c r="G81" s="30"/>
      <c r="H81" s="30"/>
      <c r="I81" s="37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</row>
    <row r="82" spans="1:21" ht="15" customHeight="1" x14ac:dyDescent="0.3">
      <c r="A82" s="33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</row>
    <row r="83" spans="1:21" ht="15" customHeight="1" x14ac:dyDescent="0.3">
      <c r="A83" s="33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</row>
    <row r="85" spans="1:21" ht="15" customHeight="1" x14ac:dyDescent="0.3">
      <c r="B85" s="38"/>
      <c r="C85" s="38"/>
      <c r="D85" s="39"/>
    </row>
    <row r="86" spans="1:21" ht="15" customHeight="1" x14ac:dyDescent="0.3">
      <c r="B86" s="28"/>
      <c r="C86" s="28"/>
    </row>
    <row r="87" spans="1:21" ht="15" customHeight="1" x14ac:dyDescent="0.3">
      <c r="B87" s="28"/>
      <c r="C87" s="28"/>
    </row>
    <row r="88" spans="1:21" ht="15" customHeight="1" x14ac:dyDescent="0.3">
      <c r="B88" s="28"/>
      <c r="C88" s="28"/>
    </row>
    <row r="89" spans="1:21" ht="15" customHeight="1" x14ac:dyDescent="0.3">
      <c r="B89" s="28"/>
      <c r="C89" s="28"/>
    </row>
  </sheetData>
  <mergeCells count="1">
    <mergeCell ref="A1:Q1"/>
  </mergeCells>
  <conditionalFormatting sqref="B16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paperSize="9" scale="45" orientation="landscape" verticalDpi="598" r:id="rId1"/>
  <ignoredErrors>
    <ignoredError sqref="B31:U7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D29BC-8607-477A-8F2A-569313C014F2}">
  <sheetPr>
    <pageSetUpPr fitToPage="1"/>
  </sheetPr>
  <dimension ref="A1:U36"/>
  <sheetViews>
    <sheetView showGridLines="0" showZeros="0" zoomScale="90" zoomScaleNormal="90" workbookViewId="0"/>
  </sheetViews>
  <sheetFormatPr defaultRowHeight="15" customHeight="1" x14ac:dyDescent="0.3"/>
  <cols>
    <col min="1" max="1" width="13.77734375" style="30" customWidth="1"/>
    <col min="2" max="4" width="10.77734375" style="33" customWidth="1"/>
    <col min="5" max="5" width="12.21875" style="33" bestFit="1" customWidth="1"/>
    <col min="6" max="6" width="13.88671875" style="33" customWidth="1"/>
    <col min="7" max="14" width="10.77734375" style="33" customWidth="1"/>
    <col min="15" max="17" width="10.77734375" style="30" customWidth="1"/>
    <col min="18" max="21" width="8.88671875" style="30"/>
  </cols>
  <sheetData>
    <row r="1" spans="1:21" s="4" customFormat="1" ht="14.1" customHeight="1" x14ac:dyDescent="0.3">
      <c r="A1" s="32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30"/>
      <c r="P1" s="30"/>
      <c r="Q1" s="30"/>
      <c r="R1" s="30"/>
      <c r="S1" s="30"/>
      <c r="T1" s="30"/>
      <c r="U1" s="30"/>
    </row>
    <row r="2" spans="1:21" ht="15" customHeight="1" x14ac:dyDescent="0.3">
      <c r="A2" s="77" t="s">
        <v>59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40"/>
      <c r="M2" s="40"/>
      <c r="N2" s="40"/>
    </row>
    <row r="3" spans="1:21" s="2" customFormat="1" ht="14.1" customHeight="1" x14ac:dyDescent="0.3">
      <c r="A3" s="82" t="s">
        <v>64</v>
      </c>
      <c r="B3" s="78" t="s">
        <v>57</v>
      </c>
      <c r="C3" s="79"/>
      <c r="D3" s="79"/>
      <c r="E3" s="79"/>
      <c r="F3" s="84"/>
      <c r="G3" s="78" t="s">
        <v>58</v>
      </c>
      <c r="H3" s="79"/>
      <c r="I3" s="79"/>
      <c r="J3" s="79"/>
      <c r="K3" s="79"/>
      <c r="L3" s="78" t="s">
        <v>60</v>
      </c>
      <c r="M3" s="79"/>
      <c r="N3" s="79"/>
      <c r="O3" s="79"/>
      <c r="P3" s="79"/>
      <c r="Q3" s="57"/>
      <c r="R3" s="57"/>
      <c r="S3" s="57"/>
      <c r="T3" s="57"/>
      <c r="U3" s="57"/>
    </row>
    <row r="4" spans="1:21" s="2" customFormat="1" ht="14.1" customHeight="1" x14ac:dyDescent="0.3">
      <c r="A4" s="83"/>
      <c r="B4" s="45">
        <f>'table 1'!A2</f>
        <v>2021</v>
      </c>
      <c r="C4" s="45">
        <f>'table 1'!A17</f>
        <v>2020</v>
      </c>
      <c r="D4" s="45">
        <f>'table 1'!A33</f>
        <v>2019</v>
      </c>
      <c r="E4" s="45" t="str">
        <f>'table 1'!A49</f>
        <v>Δ2021/2020</v>
      </c>
      <c r="F4" s="45" t="str">
        <f>'table 1'!A64</f>
        <v>Δ2021/2019</v>
      </c>
      <c r="G4" s="45">
        <f>B4</f>
        <v>2021</v>
      </c>
      <c r="H4" s="45">
        <f t="shared" ref="H4:K4" si="0">C4</f>
        <v>2020</v>
      </c>
      <c r="I4" s="45">
        <f t="shared" si="0"/>
        <v>2019</v>
      </c>
      <c r="J4" s="45" t="str">
        <f t="shared" si="0"/>
        <v>Δ2021/2020</v>
      </c>
      <c r="K4" s="45" t="str">
        <f t="shared" si="0"/>
        <v>Δ2021/2019</v>
      </c>
      <c r="L4" s="45">
        <f>B4</f>
        <v>2021</v>
      </c>
      <c r="M4" s="45">
        <f t="shared" ref="M4:P4" si="1">C4</f>
        <v>2020</v>
      </c>
      <c r="N4" s="45">
        <f t="shared" si="1"/>
        <v>2019</v>
      </c>
      <c r="O4" s="45" t="str">
        <f t="shared" si="1"/>
        <v>Δ2021/2020</v>
      </c>
      <c r="P4" s="45" t="str">
        <f t="shared" si="1"/>
        <v>Δ2021/2019</v>
      </c>
      <c r="Q4" s="57"/>
      <c r="R4" s="57"/>
      <c r="S4" s="57"/>
      <c r="T4" s="57"/>
      <c r="U4" s="57"/>
    </row>
    <row r="5" spans="1:21" s="4" customFormat="1" ht="14.1" customHeight="1" x14ac:dyDescent="0.3">
      <c r="A5" s="7" t="s">
        <v>1</v>
      </c>
      <c r="B5" s="8">
        <f>'table 1'!U3-'table 1'!B3</f>
        <v>9204</v>
      </c>
      <c r="C5" s="8">
        <f>'table 1'!U18-'table 1'!B18</f>
        <v>119990</v>
      </c>
      <c r="D5" s="8">
        <f>'table 1'!U34-'table 1'!B34</f>
        <v>104483</v>
      </c>
      <c r="E5" s="20">
        <f>IFERROR(B5/C5-1,"")</f>
        <v>-0.92329360780065006</v>
      </c>
      <c r="F5" s="63">
        <f>IFERROR(B5/D5-1,"")</f>
        <v>-0.91190911440138589</v>
      </c>
      <c r="G5" s="8">
        <f>SUM('table 1'!D3:F3)</f>
        <v>0</v>
      </c>
      <c r="H5" s="8">
        <f>SUM('table 1'!D18:F18)</f>
        <v>6</v>
      </c>
      <c r="I5" s="8">
        <f>SUM('table 1'!D34:F34)</f>
        <v>48</v>
      </c>
      <c r="J5" s="20">
        <f>IFERROR(G5/H5-1,"")</f>
        <v>-1</v>
      </c>
      <c r="K5" s="20">
        <f>IFERROR(G5/I5-1,"")</f>
        <v>-1</v>
      </c>
      <c r="L5" s="46">
        <f>SUM('table 1'!M3:N3)</f>
        <v>0</v>
      </c>
      <c r="M5" s="8">
        <f>SUM('table 1'!M18:N18)</f>
        <v>5</v>
      </c>
      <c r="N5" s="8">
        <f>SUM('table 1'!M34:N34)</f>
        <v>36</v>
      </c>
      <c r="O5" s="20">
        <f>IFERROR(L5/M5-1,"")</f>
        <v>-1</v>
      </c>
      <c r="P5" s="20">
        <f>IFERROR(L5/N5-1,"")</f>
        <v>-1</v>
      </c>
      <c r="Q5" s="30"/>
      <c r="R5" s="30"/>
      <c r="S5" s="30"/>
      <c r="T5" s="30"/>
      <c r="U5" s="30"/>
    </row>
    <row r="6" spans="1:21" s="4" customFormat="1" ht="14.1" customHeight="1" x14ac:dyDescent="0.3">
      <c r="A6" s="10" t="s">
        <v>2</v>
      </c>
      <c r="B6" s="11">
        <f>'table 1'!U4-'table 1'!B4</f>
        <v>6982</v>
      </c>
      <c r="C6" s="11">
        <f>'table 1'!U19-'table 1'!B19</f>
        <v>122911</v>
      </c>
      <c r="D6" s="11">
        <f>'table 1'!U35-'table 1'!B35</f>
        <v>106810</v>
      </c>
      <c r="E6" s="22">
        <f>IFERROR(B6/C6-1,"")</f>
        <v>-0.94319466931356832</v>
      </c>
      <c r="F6" s="64">
        <f>IFERROR(B6/D6-1,"")</f>
        <v>-0.9346315888025466</v>
      </c>
      <c r="G6" s="11">
        <f>SUM('table 1'!D4:F4)</f>
        <v>0</v>
      </c>
      <c r="H6" s="11">
        <f>SUM('table 1'!D19:F19)</f>
        <v>0</v>
      </c>
      <c r="I6" s="11">
        <f>SUM('table 1'!D35:F35)</f>
        <v>0</v>
      </c>
      <c r="J6" s="22" t="str">
        <f>IFERROR(G6/H6-1,"")</f>
        <v/>
      </c>
      <c r="K6" s="22" t="str">
        <f>IFERROR(G6/I6-1,"")</f>
        <v/>
      </c>
      <c r="L6" s="47">
        <f>SUM('table 1'!M4:N4)</f>
        <v>0</v>
      </c>
      <c r="M6" s="11">
        <f>SUM('table 1'!M19:N19)</f>
        <v>293</v>
      </c>
      <c r="N6" s="11">
        <f>SUM('table 1'!M35:N35)</f>
        <v>118</v>
      </c>
      <c r="O6" s="22">
        <f>IFERROR(L6/M6-1,"")</f>
        <v>-1</v>
      </c>
      <c r="P6" s="22">
        <f>IFERROR(L6/N6-1,"")</f>
        <v>-1</v>
      </c>
      <c r="Q6" s="30"/>
      <c r="R6" s="30"/>
      <c r="S6" s="30"/>
      <c r="T6" s="30"/>
      <c r="U6" s="30"/>
    </row>
    <row r="7" spans="1:21" s="4" customFormat="1" ht="14.1" customHeight="1" x14ac:dyDescent="0.3">
      <c r="A7" s="7" t="s">
        <v>3</v>
      </c>
      <c r="B7" s="8">
        <f>'table 1'!U5-'table 1'!B5</f>
        <v>11138</v>
      </c>
      <c r="C7" s="8">
        <f>'table 1'!U20-'table 1'!B20</f>
        <v>61577</v>
      </c>
      <c r="D7" s="8">
        <f>'table 1'!U36-'table 1'!B36</f>
        <v>139435</v>
      </c>
      <c r="E7" s="20">
        <f t="shared" ref="E7:E12" si="2">IFERROR(B7/C7-1,"")</f>
        <v>-0.81912077561427155</v>
      </c>
      <c r="F7" s="63">
        <f t="shared" ref="F7:F12" si="3">IFERROR(B7/D7-1,"")</f>
        <v>-0.92012048624807252</v>
      </c>
      <c r="G7" s="8">
        <f>SUM('table 1'!D5:F5)</f>
        <v>49</v>
      </c>
      <c r="H7" s="8">
        <f>SUM('table 1'!D20:F20)</f>
        <v>121</v>
      </c>
      <c r="I7" s="8">
        <f>SUM('table 1'!D36:F36)</f>
        <v>262</v>
      </c>
      <c r="J7" s="20">
        <f t="shared" ref="J7:J12" si="4">IFERROR(G7/H7-1,"")</f>
        <v>-0.5950413223140496</v>
      </c>
      <c r="K7" s="20">
        <f t="shared" ref="K7:K12" si="5">IFERROR(G7/I7-1,"")</f>
        <v>-0.81297709923664119</v>
      </c>
      <c r="L7" s="46">
        <f>SUM('table 1'!M5:N5)</f>
        <v>0</v>
      </c>
      <c r="M7" s="8">
        <f>SUM('table 1'!M20:N20)</f>
        <v>13</v>
      </c>
      <c r="N7" s="8">
        <f>SUM('table 1'!M36:N36)</f>
        <v>695</v>
      </c>
      <c r="O7" s="20">
        <f t="shared" ref="O7:O12" si="6">IFERROR(L7/M7-1,"")</f>
        <v>-1</v>
      </c>
      <c r="P7" s="20">
        <f t="shared" ref="P7:P12" si="7">IFERROR(L7/N7-1,"")</f>
        <v>-1</v>
      </c>
      <c r="Q7" s="30"/>
      <c r="R7" s="30"/>
      <c r="S7" s="30"/>
      <c r="T7" s="30"/>
      <c r="U7" s="30"/>
    </row>
    <row r="8" spans="1:21" s="4" customFormat="1" ht="14.1" customHeight="1" x14ac:dyDescent="0.3">
      <c r="A8" s="10" t="s">
        <v>4</v>
      </c>
      <c r="B8" s="11">
        <f>'table 1'!U6-'table 1'!B6</f>
        <v>20613</v>
      </c>
      <c r="C8" s="11">
        <f>'table 1'!U21-'table 1'!B21</f>
        <v>183</v>
      </c>
      <c r="D8" s="11">
        <f>'table 1'!U37-'table 1'!B37</f>
        <v>721163</v>
      </c>
      <c r="E8" s="22">
        <f t="shared" si="2"/>
        <v>111.63934426229508</v>
      </c>
      <c r="F8" s="64">
        <f t="shared" si="3"/>
        <v>-0.97141700281351095</v>
      </c>
      <c r="G8" s="11">
        <f>SUM('table 1'!D6:F6)</f>
        <v>389</v>
      </c>
      <c r="H8" s="11">
        <f>SUM('table 1'!D21:F21)</f>
        <v>13</v>
      </c>
      <c r="I8" s="11">
        <f>SUM('table 1'!D37:F37)</f>
        <v>135135</v>
      </c>
      <c r="J8" s="22">
        <f t="shared" si="4"/>
        <v>28.923076923076923</v>
      </c>
      <c r="K8" s="22">
        <f t="shared" si="5"/>
        <v>-0.99712139712139713</v>
      </c>
      <c r="L8" s="47">
        <f>SUM('table 1'!M6:N6)</f>
        <v>48</v>
      </c>
      <c r="M8" s="11">
        <f>SUM('table 1'!M21:N21)</f>
        <v>0</v>
      </c>
      <c r="N8" s="11">
        <f>SUM('table 1'!M37:N37)</f>
        <v>45116</v>
      </c>
      <c r="O8" s="22" t="str">
        <f t="shared" si="6"/>
        <v/>
      </c>
      <c r="P8" s="22">
        <f t="shared" si="7"/>
        <v>-0.99893607589325295</v>
      </c>
      <c r="Q8" s="30"/>
      <c r="R8" s="30"/>
      <c r="S8" s="30"/>
      <c r="T8" s="30"/>
      <c r="U8" s="30"/>
    </row>
    <row r="9" spans="1:21" s="4" customFormat="1" ht="14.1" customHeight="1" x14ac:dyDescent="0.3">
      <c r="A9" s="7" t="s">
        <v>5</v>
      </c>
      <c r="B9" s="8">
        <f>'table 1'!U7-'table 1'!B7</f>
        <v>215658</v>
      </c>
      <c r="C9" s="8">
        <f>'table 1'!U22-'table 1'!B22</f>
        <v>17</v>
      </c>
      <c r="D9" s="8">
        <f>'table 1'!U38-'table 1'!B38</f>
        <v>1768877</v>
      </c>
      <c r="E9" s="20">
        <f t="shared" si="2"/>
        <v>12684.764705882353</v>
      </c>
      <c r="F9" s="63">
        <f t="shared" si="3"/>
        <v>-0.87808196952077511</v>
      </c>
      <c r="G9" s="8">
        <f>SUM('table 1'!D7:F7)</f>
        <v>47199</v>
      </c>
      <c r="H9" s="8">
        <f>SUM('table 1'!D22:F22)</f>
        <v>0</v>
      </c>
      <c r="I9" s="8">
        <f>SUM('table 1'!D38:F38)</f>
        <v>447629</v>
      </c>
      <c r="J9" s="20" t="str">
        <f t="shared" si="4"/>
        <v/>
      </c>
      <c r="K9" s="20">
        <f t="shared" si="5"/>
        <v>-0.89455776993894498</v>
      </c>
      <c r="L9" s="46">
        <f>SUM('table 1'!M7:N7)</f>
        <v>17852</v>
      </c>
      <c r="M9" s="8">
        <f>SUM('table 1'!M22:N22)</f>
        <v>0</v>
      </c>
      <c r="N9" s="8">
        <f>SUM('table 1'!M38:N38)</f>
        <v>103708</v>
      </c>
      <c r="O9" s="20" t="str">
        <f t="shared" si="6"/>
        <v/>
      </c>
      <c r="P9" s="20">
        <f t="shared" si="7"/>
        <v>-0.82786284568210744</v>
      </c>
      <c r="Q9" s="30"/>
      <c r="R9" s="30"/>
      <c r="S9" s="30"/>
      <c r="T9" s="30"/>
      <c r="U9" s="30"/>
    </row>
    <row r="10" spans="1:21" s="4" customFormat="1" ht="14.1" customHeight="1" x14ac:dyDescent="0.3">
      <c r="A10" s="10" t="s">
        <v>6</v>
      </c>
      <c r="B10" s="11">
        <f>'table 1'!U8-'table 1'!B8</f>
        <v>825189</v>
      </c>
      <c r="C10" s="11">
        <f>'table 1'!U23-'table 1'!B23</f>
        <v>12956</v>
      </c>
      <c r="D10" s="11">
        <f>'table 1'!U39-'table 1'!B39</f>
        <v>2526576</v>
      </c>
      <c r="E10" s="22">
        <f t="shared" si="2"/>
        <v>62.691648656992896</v>
      </c>
      <c r="F10" s="64">
        <f t="shared" si="3"/>
        <v>-0.67339632767824908</v>
      </c>
      <c r="G10" s="11">
        <f>SUM('table 1'!D8:F8)</f>
        <v>183954</v>
      </c>
      <c r="H10" s="11">
        <f>SUM('table 1'!D23:F23)</f>
        <v>170</v>
      </c>
      <c r="I10" s="11">
        <f>SUM('table 1'!D39:F39)</f>
        <v>638079</v>
      </c>
      <c r="J10" s="22">
        <f t="shared" si="4"/>
        <v>1081.0823529411764</v>
      </c>
      <c r="K10" s="22">
        <f t="shared" si="5"/>
        <v>-0.71170654417399726</v>
      </c>
      <c r="L10" s="47">
        <f>SUM('table 1'!M8:N8)</f>
        <v>91976</v>
      </c>
      <c r="M10" s="11">
        <f>SUM('table 1'!M23:N23)</f>
        <v>20</v>
      </c>
      <c r="N10" s="11">
        <f>SUM('table 1'!M39:N39)</f>
        <v>173729</v>
      </c>
      <c r="O10" s="22">
        <f t="shared" si="6"/>
        <v>4597.8</v>
      </c>
      <c r="P10" s="22">
        <f t="shared" si="7"/>
        <v>-0.47057773889218268</v>
      </c>
      <c r="Q10" s="30"/>
      <c r="R10" s="30"/>
      <c r="S10" s="30"/>
      <c r="T10" s="30"/>
      <c r="U10" s="30"/>
    </row>
    <row r="11" spans="1:21" s="4" customFormat="1" ht="14.1" customHeight="1" x14ac:dyDescent="0.3">
      <c r="A11" s="7" t="s">
        <v>7</v>
      </c>
      <c r="B11" s="8">
        <f>'table 1'!U9-'table 1'!B9</f>
        <v>2166864</v>
      </c>
      <c r="C11" s="8">
        <f>'table 1'!U24-'table 1'!B24</f>
        <v>820413</v>
      </c>
      <c r="D11" s="8">
        <f>'table 1'!U40-'table 1'!B40</f>
        <v>3017127</v>
      </c>
      <c r="E11" s="20">
        <f t="shared" si="2"/>
        <v>1.6411868168836916</v>
      </c>
      <c r="F11" s="63">
        <f t="shared" si="3"/>
        <v>-0.28181213452400244</v>
      </c>
      <c r="G11" s="8">
        <f>SUM('table 1'!D9:F9)</f>
        <v>517785</v>
      </c>
      <c r="H11" s="8">
        <f>SUM('table 1'!D24:F24)</f>
        <v>174766</v>
      </c>
      <c r="I11" s="8">
        <f>SUM('table 1'!D40:F40)</f>
        <v>750241</v>
      </c>
      <c r="J11" s="20">
        <f t="shared" si="4"/>
        <v>1.9627330258745981</v>
      </c>
      <c r="K11" s="20">
        <f t="shared" si="5"/>
        <v>-0.30984177084430198</v>
      </c>
      <c r="L11" s="46">
        <f>SUM('table 1'!M9:N9)</f>
        <v>232577</v>
      </c>
      <c r="M11" s="8">
        <f>SUM('table 1'!M24:N24)</f>
        <v>62346</v>
      </c>
      <c r="N11" s="8">
        <f>SUM('table 1'!M40:N40)</f>
        <v>234731</v>
      </c>
      <c r="O11" s="20">
        <f t="shared" si="6"/>
        <v>2.7304237641548776</v>
      </c>
      <c r="P11" s="20">
        <f t="shared" si="7"/>
        <v>-9.1764615666444227E-3</v>
      </c>
      <c r="Q11" s="30"/>
      <c r="R11" s="30"/>
      <c r="S11" s="30"/>
      <c r="T11" s="30"/>
      <c r="U11" s="30"/>
    </row>
    <row r="12" spans="1:21" s="4" customFormat="1" ht="14.1" customHeight="1" x14ac:dyDescent="0.3">
      <c r="A12" s="10" t="s">
        <v>8</v>
      </c>
      <c r="B12" s="11">
        <f>'table 1'!U10-'table 1'!B10</f>
        <v>2400707</v>
      </c>
      <c r="C12" s="11">
        <f>'table 1'!U25-'table 1'!B25</f>
        <v>1329078</v>
      </c>
      <c r="D12" s="11">
        <f>'table 1'!U41-'table 1'!B41</f>
        <v>2959511</v>
      </c>
      <c r="E12" s="22">
        <f t="shared" si="2"/>
        <v>0.80629504062214563</v>
      </c>
      <c r="F12" s="64">
        <f t="shared" si="3"/>
        <v>-0.18881632810285209</v>
      </c>
      <c r="G12" s="11">
        <f>SUM('table 1'!D10:F10)</f>
        <v>578993</v>
      </c>
      <c r="H12" s="11">
        <f>SUM('table 1'!D25:F25)</f>
        <v>307247</v>
      </c>
      <c r="I12" s="11">
        <f>SUM('table 1'!D41:F41)</f>
        <v>752321</v>
      </c>
      <c r="J12" s="22">
        <f t="shared" si="4"/>
        <v>0.88445452681393144</v>
      </c>
      <c r="K12" s="22">
        <f t="shared" si="5"/>
        <v>-0.23039101660062655</v>
      </c>
      <c r="L12" s="47">
        <f>SUM('table 1'!M10:N10)</f>
        <v>252054</v>
      </c>
      <c r="M12" s="11">
        <f>SUM('table 1'!M25:N25)</f>
        <v>121771</v>
      </c>
      <c r="N12" s="11">
        <f>SUM('table 1'!M41:N41)</f>
        <v>226835</v>
      </c>
      <c r="O12" s="22">
        <f t="shared" si="6"/>
        <v>1.0699017007333436</v>
      </c>
      <c r="P12" s="22">
        <f t="shared" si="7"/>
        <v>0.11117772830471484</v>
      </c>
      <c r="Q12" s="30"/>
      <c r="R12" s="30"/>
      <c r="S12" s="30"/>
      <c r="T12" s="30"/>
      <c r="U12" s="30"/>
    </row>
    <row r="13" spans="1:21" s="4" customFormat="1" ht="14.1" customHeight="1" x14ac:dyDescent="0.3">
      <c r="A13" s="7" t="s">
        <v>9</v>
      </c>
      <c r="B13" s="8">
        <f>'table 1'!U11-'table 1'!B11</f>
        <v>0</v>
      </c>
      <c r="C13" s="8">
        <f>'table 1'!U26-'table 1'!B26</f>
        <v>861893</v>
      </c>
      <c r="D13" s="8">
        <f>'table 1'!U42-'table 1'!B42</f>
        <v>2329699</v>
      </c>
      <c r="E13" s="20"/>
      <c r="F13" s="63"/>
      <c r="G13" s="8">
        <f>SUM('table 1'!D11:F11)</f>
        <v>0</v>
      </c>
      <c r="H13" s="8">
        <f>SUM('table 1'!D26:F26)</f>
        <v>235727</v>
      </c>
      <c r="I13" s="8">
        <f>SUM('table 1'!D42:F42)</f>
        <v>597813</v>
      </c>
      <c r="J13" s="20"/>
      <c r="K13" s="20"/>
      <c r="L13" s="46">
        <f>SUM('table 1'!M11:N11)</f>
        <v>0</v>
      </c>
      <c r="M13" s="8">
        <f>SUM('table 1'!M26:N26)</f>
        <v>64103</v>
      </c>
      <c r="N13" s="8">
        <f>SUM('table 1'!M42:N42)</f>
        <v>147768</v>
      </c>
      <c r="O13" s="20"/>
      <c r="P13" s="20"/>
      <c r="Q13" s="30"/>
      <c r="R13" s="30"/>
      <c r="S13" s="30"/>
      <c r="T13" s="30"/>
      <c r="U13" s="30"/>
    </row>
    <row r="14" spans="1:21" s="4" customFormat="1" ht="14.1" customHeight="1" x14ac:dyDescent="0.3">
      <c r="A14" s="10" t="s">
        <v>10</v>
      </c>
      <c r="B14" s="11">
        <f>'table 1'!U12-'table 1'!B12</f>
        <v>0</v>
      </c>
      <c r="C14" s="11">
        <f>'table 1'!U27-'table 1'!B27</f>
        <v>529088</v>
      </c>
      <c r="D14" s="11">
        <f>'table 1'!U43-'table 1'!B43</f>
        <v>1117899</v>
      </c>
      <c r="E14" s="22"/>
      <c r="F14" s="64"/>
      <c r="G14" s="11">
        <f>SUM('table 1'!D12:F12)</f>
        <v>0</v>
      </c>
      <c r="H14" s="11">
        <f>SUM('table 1'!D27:F27)</f>
        <v>195803</v>
      </c>
      <c r="I14" s="11">
        <f>SUM('table 1'!D43:F43)</f>
        <v>298694</v>
      </c>
      <c r="J14" s="22"/>
      <c r="K14" s="22"/>
      <c r="L14" s="47">
        <f>SUM('table 1'!M12:N12)</f>
        <v>0</v>
      </c>
      <c r="M14" s="11">
        <f>SUM('table 1'!M27:N27)</f>
        <v>24157</v>
      </c>
      <c r="N14" s="11">
        <f>SUM('table 1'!M43:N43)</f>
        <v>60920</v>
      </c>
      <c r="O14" s="22"/>
      <c r="P14" s="22"/>
      <c r="Q14" s="30"/>
      <c r="R14" s="30"/>
      <c r="S14" s="30"/>
      <c r="T14" s="30"/>
      <c r="U14" s="30"/>
    </row>
    <row r="15" spans="1:21" s="4" customFormat="1" ht="14.1" customHeight="1" x14ac:dyDescent="0.3">
      <c r="A15" s="7" t="s">
        <v>11</v>
      </c>
      <c r="B15" s="8">
        <f>'table 1'!U13-'table 1'!B13</f>
        <v>0</v>
      </c>
      <c r="C15" s="8">
        <f>'table 1'!U28-'table 1'!B28</f>
        <v>13760</v>
      </c>
      <c r="D15" s="8">
        <f>'table 1'!U44-'table 1'!B44</f>
        <v>140213</v>
      </c>
      <c r="E15" s="20"/>
      <c r="F15" s="63"/>
      <c r="G15" s="8">
        <f>SUM('table 1'!D13:F13)</f>
        <v>0</v>
      </c>
      <c r="H15" s="8">
        <f>SUM('table 1'!D28:F28)</f>
        <v>2705</v>
      </c>
      <c r="I15" s="8">
        <f>SUM('table 1'!D44:F44)</f>
        <v>442</v>
      </c>
      <c r="J15" s="20"/>
      <c r="K15" s="20"/>
      <c r="L15" s="46">
        <f>SUM('table 1'!M13:N13)</f>
        <v>0</v>
      </c>
      <c r="M15" s="8">
        <f>SUM('table 1'!M28:N28)</f>
        <v>304</v>
      </c>
      <c r="N15" s="8">
        <f>SUM('table 1'!M44:N44)</f>
        <v>424</v>
      </c>
      <c r="O15" s="20"/>
      <c r="P15" s="20"/>
      <c r="Q15" s="30"/>
      <c r="R15" s="30"/>
      <c r="S15" s="30"/>
      <c r="T15" s="30"/>
      <c r="U15" s="30"/>
    </row>
    <row r="16" spans="1:21" s="4" customFormat="1" ht="14.1" customHeight="1" x14ac:dyDescent="0.3">
      <c r="A16" s="48" t="s">
        <v>12</v>
      </c>
      <c r="B16" s="11">
        <f>'table 1'!U14-'table 1'!B14</f>
        <v>0</v>
      </c>
      <c r="C16" s="11">
        <f>'table 1'!U29-'table 1'!B29</f>
        <v>14777</v>
      </c>
      <c r="D16" s="11">
        <f>'table 1'!U45-'table 1'!B45</f>
        <v>151928</v>
      </c>
      <c r="E16" s="22"/>
      <c r="F16" s="65"/>
      <c r="G16" s="11">
        <f>SUM('table 1'!D14:F14)</f>
        <v>0</v>
      </c>
      <c r="H16" s="11">
        <f>SUM('table 1'!D29:F29)</f>
        <v>51</v>
      </c>
      <c r="I16" s="11">
        <f>SUM('table 1'!D45:F45)</f>
        <v>7</v>
      </c>
      <c r="J16" s="22"/>
      <c r="K16" s="22"/>
      <c r="L16" s="47">
        <f>SUM('table 1'!M14:N14)</f>
        <v>0</v>
      </c>
      <c r="M16" s="11">
        <f>SUM('table 1'!M29:N29)</f>
        <v>0</v>
      </c>
      <c r="N16" s="11">
        <f>SUM('table 1'!M45:N45)</f>
        <v>0</v>
      </c>
      <c r="O16" s="22"/>
      <c r="P16" s="22"/>
      <c r="Q16" s="30"/>
      <c r="R16" s="30"/>
      <c r="S16" s="30"/>
      <c r="T16" s="30"/>
      <c r="U16" s="30"/>
    </row>
    <row r="17" spans="1:21" s="4" customFormat="1" ht="14.1" customHeight="1" thickBot="1" x14ac:dyDescent="0.35">
      <c r="A17" s="49" t="s">
        <v>13</v>
      </c>
      <c r="B17" s="50">
        <f>SUM(B5:B12)</f>
        <v>5656355</v>
      </c>
      <c r="C17" s="50">
        <f>SUM(C5:C12)</f>
        <v>2467125</v>
      </c>
      <c r="D17" s="50">
        <f>SUM(D5:D12)</f>
        <v>11343982</v>
      </c>
      <c r="E17" s="51">
        <f>IFERROR(B17/C17-1,"")</f>
        <v>1.2926908851395855</v>
      </c>
      <c r="F17" s="51">
        <f>IFERROR(B17/D17-1,"")</f>
        <v>-0.50137835197552327</v>
      </c>
      <c r="G17" s="52">
        <f>SUM(G5:G12)</f>
        <v>1328369</v>
      </c>
      <c r="H17" s="50">
        <f>SUM(H5:H12)</f>
        <v>482323</v>
      </c>
      <c r="I17" s="50">
        <f>SUM(I5:I12)</f>
        <v>2723715</v>
      </c>
      <c r="J17" s="51">
        <f>IFERROR(G17/H17-1,"")</f>
        <v>1.7541066878419649</v>
      </c>
      <c r="K17" s="51">
        <f>IFERROR(G17/I17-1,"")</f>
        <v>-0.51229515569727369</v>
      </c>
      <c r="L17" s="52">
        <f>SUM(L5:L12)</f>
        <v>594507</v>
      </c>
      <c r="M17" s="50">
        <f>SUM(M5:M12)</f>
        <v>184448</v>
      </c>
      <c r="N17" s="50">
        <f>SUM(N5:N12)</f>
        <v>784968</v>
      </c>
      <c r="O17" s="51">
        <f>IFERROR(L17/M17-1,"")</f>
        <v>2.2231685895211659</v>
      </c>
      <c r="P17" s="51">
        <f>IFERROR(L17/N17-1,"")</f>
        <v>-0.24263536857553425</v>
      </c>
      <c r="Q17" s="30"/>
      <c r="R17" s="30"/>
      <c r="S17" s="30"/>
      <c r="T17" s="30"/>
      <c r="U17" s="30"/>
    </row>
    <row r="18" spans="1:21" s="4" customFormat="1" ht="14.1" customHeight="1" thickTop="1" thickBot="1" x14ac:dyDescent="0.35">
      <c r="A18" s="53"/>
      <c r="B18" s="54"/>
      <c r="C18" s="54"/>
      <c r="D18" s="54"/>
      <c r="E18" s="55"/>
      <c r="F18" s="71"/>
      <c r="G18" s="54"/>
      <c r="H18" s="54"/>
      <c r="I18" s="54"/>
      <c r="J18" s="55"/>
      <c r="K18" s="55"/>
      <c r="L18" s="33"/>
      <c r="M18" s="33"/>
      <c r="N18" s="28"/>
      <c r="O18" s="30"/>
      <c r="P18" s="30"/>
      <c r="Q18" s="30"/>
      <c r="R18" s="30"/>
      <c r="S18" s="30"/>
      <c r="T18" s="30"/>
      <c r="U18" s="30"/>
    </row>
    <row r="19" spans="1:21" s="4" customFormat="1" ht="15" customHeight="1" thickTop="1" x14ac:dyDescent="0.3">
      <c r="A19" s="82" t="s">
        <v>64</v>
      </c>
      <c r="B19" s="80" t="s">
        <v>61</v>
      </c>
      <c r="C19" s="81"/>
      <c r="D19" s="81"/>
      <c r="E19" s="81"/>
      <c r="F19" s="81"/>
      <c r="G19" s="80" t="s">
        <v>62</v>
      </c>
      <c r="H19" s="81"/>
      <c r="I19" s="81"/>
      <c r="J19" s="81"/>
      <c r="K19" s="81"/>
      <c r="L19" s="80" t="s">
        <v>63</v>
      </c>
      <c r="M19" s="81"/>
      <c r="N19" s="81"/>
      <c r="O19" s="81"/>
      <c r="P19" s="81"/>
      <c r="Q19" s="30"/>
      <c r="R19" s="30"/>
      <c r="S19" s="37"/>
      <c r="T19" s="30"/>
      <c r="U19" s="30"/>
    </row>
    <row r="20" spans="1:21" s="4" customFormat="1" ht="15" customHeight="1" x14ac:dyDescent="0.3">
      <c r="A20" s="83"/>
      <c r="B20" s="45">
        <f>B4</f>
        <v>2021</v>
      </c>
      <c r="C20" s="45">
        <f t="shared" ref="C20:F20" si="8">C4</f>
        <v>2020</v>
      </c>
      <c r="D20" s="45">
        <f t="shared" si="8"/>
        <v>2019</v>
      </c>
      <c r="E20" s="45" t="str">
        <f t="shared" si="8"/>
        <v>Δ2021/2020</v>
      </c>
      <c r="F20" s="45" t="str">
        <f t="shared" si="8"/>
        <v>Δ2021/2019</v>
      </c>
      <c r="G20" s="45">
        <f>B4</f>
        <v>2021</v>
      </c>
      <c r="H20" s="45">
        <f t="shared" ref="H20:K20" si="9">C4</f>
        <v>2020</v>
      </c>
      <c r="I20" s="45">
        <f t="shared" si="9"/>
        <v>2019</v>
      </c>
      <c r="J20" s="45" t="str">
        <f t="shared" si="9"/>
        <v>Δ2021/2020</v>
      </c>
      <c r="K20" s="45" t="str">
        <f t="shared" si="9"/>
        <v>Δ2021/2019</v>
      </c>
      <c r="L20" s="45">
        <f>B4</f>
        <v>2021</v>
      </c>
      <c r="M20" s="45">
        <f t="shared" ref="M20:P20" si="10">C4</f>
        <v>2020</v>
      </c>
      <c r="N20" s="45">
        <f t="shared" si="10"/>
        <v>2019</v>
      </c>
      <c r="O20" s="45" t="str">
        <f t="shared" si="10"/>
        <v>Δ2021/2020</v>
      </c>
      <c r="P20" s="45" t="str">
        <f t="shared" si="10"/>
        <v>Δ2021/2019</v>
      </c>
      <c r="Q20" s="30"/>
      <c r="R20" s="30"/>
      <c r="S20" s="37"/>
      <c r="T20" s="30"/>
      <c r="U20" s="30"/>
    </row>
    <row r="21" spans="1:21" ht="15" customHeight="1" x14ac:dyDescent="0.3">
      <c r="A21" s="7" t="s">
        <v>1</v>
      </c>
      <c r="B21" s="8">
        <f>SUM('table 1'!G3:H3)</f>
        <v>458</v>
      </c>
      <c r="C21" s="8">
        <f>SUM('table 1'!G18:H18)</f>
        <v>3061</v>
      </c>
      <c r="D21" s="8">
        <f>SUM('table 1'!G34:H34)</f>
        <v>3203</v>
      </c>
      <c r="E21" s="20">
        <f>IFERROR(B21/C21-1,"")</f>
        <v>-0.85037569421757597</v>
      </c>
      <c r="F21" s="20">
        <f>IFERROR(B21/D21-1,"")</f>
        <v>-0.85700905401186389</v>
      </c>
      <c r="G21" s="46">
        <f>SUM('table 1'!I3:L3)</f>
        <v>0</v>
      </c>
      <c r="H21" s="8">
        <f>SUM('table 1'!I18:L18)</f>
        <v>8</v>
      </c>
      <c r="I21" s="8">
        <f>SUM('table 1'!I34:L34)</f>
        <v>0</v>
      </c>
      <c r="J21" s="20">
        <f>IFERROR(G21/H21-1,"")</f>
        <v>-1</v>
      </c>
      <c r="K21" s="20" t="str">
        <f>IFERROR(G21/I21-1,"")</f>
        <v/>
      </c>
      <c r="L21" s="46">
        <f>SUM('table 1'!O3:P3)</f>
        <v>0</v>
      </c>
      <c r="M21" s="8">
        <f>SUM('table 1'!O18:P18)</f>
        <v>2</v>
      </c>
      <c r="N21" s="8">
        <f>SUM('table 1'!O34:P34)</f>
        <v>0</v>
      </c>
      <c r="O21" s="20">
        <f>IFERROR(L21/M21-1,"")</f>
        <v>-1</v>
      </c>
      <c r="P21" s="20" t="str">
        <f>IFERROR(L21/N21-1,"")</f>
        <v/>
      </c>
    </row>
    <row r="22" spans="1:21" ht="15" customHeight="1" x14ac:dyDescent="0.3">
      <c r="A22" s="10" t="s">
        <v>2</v>
      </c>
      <c r="B22" s="11">
        <f>SUM('table 1'!G4:H4)</f>
        <v>175</v>
      </c>
      <c r="C22" s="11">
        <f>SUM('table 1'!G19:H19)</f>
        <v>9792</v>
      </c>
      <c r="D22" s="11">
        <f>SUM('table 1'!G35:H35)</f>
        <v>8085</v>
      </c>
      <c r="E22" s="22">
        <f>IFERROR(B22/C22-1,"")</f>
        <v>-0.98212826797385622</v>
      </c>
      <c r="F22" s="22">
        <f>IFERROR(B22/D22-1,"")</f>
        <v>-0.97835497835497831</v>
      </c>
      <c r="G22" s="47">
        <f>SUM('table 1'!I4:L4)</f>
        <v>0</v>
      </c>
      <c r="H22" s="11">
        <f>SUM('table 1'!I19:L19)</f>
        <v>25</v>
      </c>
      <c r="I22" s="11">
        <f>SUM('table 1'!I35:L35)</f>
        <v>0</v>
      </c>
      <c r="J22" s="22">
        <f>IFERROR(G22/H22-1,"")</f>
        <v>-1</v>
      </c>
      <c r="K22" s="22" t="str">
        <f>IFERROR(G22/I22-1,"")</f>
        <v/>
      </c>
      <c r="L22" s="47">
        <f>SUM('table 1'!O4:P4)</f>
        <v>0</v>
      </c>
      <c r="M22" s="11">
        <f>SUM('table 1'!O19:P19)</f>
        <v>327</v>
      </c>
      <c r="N22" s="11">
        <f>SUM('table 1'!O35:P35)</f>
        <v>248</v>
      </c>
      <c r="O22" s="22">
        <f>IFERROR(L22/M22-1,"")</f>
        <v>-1</v>
      </c>
      <c r="P22" s="22">
        <f>IFERROR(L22/N22-1,"")</f>
        <v>-1</v>
      </c>
    </row>
    <row r="23" spans="1:21" ht="15" customHeight="1" x14ac:dyDescent="0.3">
      <c r="A23" s="7" t="s">
        <v>3</v>
      </c>
      <c r="B23" s="8">
        <f>SUM('table 1'!G5:H5)</f>
        <v>405</v>
      </c>
      <c r="C23" s="8">
        <f>SUM('table 1'!G20:H20)</f>
        <v>5207</v>
      </c>
      <c r="D23" s="8">
        <f>SUM('table 1'!G36:H36)</f>
        <v>12245</v>
      </c>
      <c r="E23" s="20">
        <f t="shared" ref="E23:E28" si="11">IFERROR(B23/C23-1,"")</f>
        <v>-0.92222008834261571</v>
      </c>
      <c r="F23" s="20">
        <f t="shared" ref="F23:F28" si="12">IFERROR(B23/D23-1,"")</f>
        <v>-0.96692527562270314</v>
      </c>
      <c r="G23" s="46">
        <f>SUM('table 1'!I5:L5)</f>
        <v>108</v>
      </c>
      <c r="H23" s="8">
        <f>SUM('table 1'!I20:L20)</f>
        <v>168</v>
      </c>
      <c r="I23" s="8">
        <f>SUM('table 1'!I36:L36)</f>
        <v>906</v>
      </c>
      <c r="J23" s="20">
        <f t="shared" ref="J23:J28" si="13">IFERROR(G23/H23-1,"")</f>
        <v>-0.3571428571428571</v>
      </c>
      <c r="K23" s="20">
        <f t="shared" ref="K23:K28" si="14">IFERROR(G23/I23-1,"")</f>
        <v>-0.88079470198675502</v>
      </c>
      <c r="L23" s="46">
        <f>SUM('table 1'!O5:P5)</f>
        <v>0</v>
      </c>
      <c r="M23" s="8">
        <f>SUM('table 1'!O20:P20)</f>
        <v>752</v>
      </c>
      <c r="N23" s="8">
        <f>SUM('table 1'!O36:P36)</f>
        <v>1833</v>
      </c>
      <c r="O23" s="20">
        <f t="shared" ref="O23:O28" si="15">IFERROR(L23/M23-1,"")</f>
        <v>-1</v>
      </c>
      <c r="P23" s="20">
        <f t="shared" ref="P23:P28" si="16">IFERROR(L23/N23-1,"")</f>
        <v>-1</v>
      </c>
    </row>
    <row r="24" spans="1:21" ht="15" customHeight="1" x14ac:dyDescent="0.3">
      <c r="A24" s="10" t="s">
        <v>4</v>
      </c>
      <c r="B24" s="11">
        <f>SUM('table 1'!G6:H6)</f>
        <v>1580</v>
      </c>
      <c r="C24" s="11">
        <f>SUM('table 1'!G21:H21)</f>
        <v>5</v>
      </c>
      <c r="D24" s="11">
        <f>SUM('table 1'!G37:H37)</f>
        <v>256745</v>
      </c>
      <c r="E24" s="22">
        <f t="shared" si="11"/>
        <v>315</v>
      </c>
      <c r="F24" s="22">
        <f t="shared" si="12"/>
        <v>-0.99384603400260962</v>
      </c>
      <c r="G24" s="47">
        <f>SUM('table 1'!I6:L6)</f>
        <v>38</v>
      </c>
      <c r="H24" s="11">
        <f>SUM('table 1'!I21:L21)</f>
        <v>3</v>
      </c>
      <c r="I24" s="11">
        <f>SUM('table 1'!I37:L37)</f>
        <v>85278</v>
      </c>
      <c r="J24" s="22">
        <f t="shared" si="13"/>
        <v>11.666666666666666</v>
      </c>
      <c r="K24" s="22">
        <f t="shared" si="14"/>
        <v>-0.99955439855531325</v>
      </c>
      <c r="L24" s="47">
        <f>SUM('table 1'!O6:P6)</f>
        <v>0</v>
      </c>
      <c r="M24" s="11">
        <f>SUM('table 1'!O21:P21)</f>
        <v>0</v>
      </c>
      <c r="N24" s="11">
        <f>SUM('table 1'!O37:P37)</f>
        <v>5858</v>
      </c>
      <c r="O24" s="22" t="str">
        <f t="shared" si="15"/>
        <v/>
      </c>
      <c r="P24" s="22">
        <f t="shared" si="16"/>
        <v>-1</v>
      </c>
    </row>
    <row r="25" spans="1:21" ht="15" customHeight="1" x14ac:dyDescent="0.3">
      <c r="A25" s="7" t="s">
        <v>5</v>
      </c>
      <c r="B25" s="8">
        <f>SUM('table 1'!G7:H7)</f>
        <v>77032</v>
      </c>
      <c r="C25" s="8">
        <f>SUM('table 1'!G22:H22)</f>
        <v>0</v>
      </c>
      <c r="D25" s="8">
        <f>SUM('table 1'!G38:H38)</f>
        <v>554710</v>
      </c>
      <c r="E25" s="20" t="str">
        <f t="shared" si="11"/>
        <v/>
      </c>
      <c r="F25" s="20">
        <f t="shared" si="12"/>
        <v>-0.86113104144507946</v>
      </c>
      <c r="G25" s="46">
        <f>SUM('table 1'!I7:L7)</f>
        <v>25836</v>
      </c>
      <c r="H25" s="8">
        <f>SUM('table 1'!I22:L22)</f>
        <v>0</v>
      </c>
      <c r="I25" s="8">
        <f>SUM('table 1'!I38:L38)</f>
        <v>355252</v>
      </c>
      <c r="J25" s="20" t="str">
        <f t="shared" si="13"/>
        <v/>
      </c>
      <c r="K25" s="20">
        <f t="shared" si="14"/>
        <v>-0.92727416031436838</v>
      </c>
      <c r="L25" s="46">
        <f>SUM('table 1'!O7:P7)</f>
        <v>2305</v>
      </c>
      <c r="M25" s="8">
        <f>SUM('table 1'!O22:P22)</f>
        <v>0</v>
      </c>
      <c r="N25" s="8">
        <f>SUM('table 1'!O38:P38)</f>
        <v>24868</v>
      </c>
      <c r="O25" s="20" t="str">
        <f t="shared" si="15"/>
        <v/>
      </c>
      <c r="P25" s="20">
        <f t="shared" si="16"/>
        <v>-0.90731059996783014</v>
      </c>
    </row>
    <row r="26" spans="1:21" ht="15" customHeight="1" x14ac:dyDescent="0.3">
      <c r="A26" s="10" t="s">
        <v>6</v>
      </c>
      <c r="B26" s="11">
        <f>SUM('table 1'!G8:H8)</f>
        <v>272331</v>
      </c>
      <c r="C26" s="11">
        <f>SUM('table 1'!G23:H23)</f>
        <v>2</v>
      </c>
      <c r="D26" s="11">
        <f>SUM('table 1'!G39:H39)</f>
        <v>746271</v>
      </c>
      <c r="E26" s="22">
        <f t="shared" si="11"/>
        <v>136164.5</v>
      </c>
      <c r="F26" s="22">
        <f t="shared" si="12"/>
        <v>-0.63507760585631767</v>
      </c>
      <c r="G26" s="47">
        <f>SUM('table 1'!I8:L8)</f>
        <v>150349</v>
      </c>
      <c r="H26" s="11">
        <f>SUM('table 1'!I23:L23)</f>
        <v>32</v>
      </c>
      <c r="I26" s="11">
        <f>SUM('table 1'!I39:L39)</f>
        <v>546635</v>
      </c>
      <c r="J26" s="22">
        <f t="shared" si="13"/>
        <v>4697.40625</v>
      </c>
      <c r="K26" s="22">
        <f t="shared" si="14"/>
        <v>-0.72495540900235067</v>
      </c>
      <c r="L26" s="47">
        <f>SUM('table 1'!O8:P8)</f>
        <v>10741</v>
      </c>
      <c r="M26" s="11">
        <f>SUM('table 1'!O23:P23)</f>
        <v>0</v>
      </c>
      <c r="N26" s="11">
        <f>SUM('table 1'!O39:P39)</f>
        <v>46835</v>
      </c>
      <c r="O26" s="22" t="str">
        <f t="shared" si="15"/>
        <v/>
      </c>
      <c r="P26" s="22">
        <f t="shared" si="16"/>
        <v>-0.77066296573075688</v>
      </c>
    </row>
    <row r="27" spans="1:21" ht="15" customHeight="1" x14ac:dyDescent="0.3">
      <c r="A27" s="7" t="s">
        <v>7</v>
      </c>
      <c r="B27" s="8">
        <f>SUM('table 1'!G9:H9)</f>
        <v>686021</v>
      </c>
      <c r="C27" s="8">
        <f>SUM('table 1'!G24:H24)</f>
        <v>264439</v>
      </c>
      <c r="D27" s="8">
        <f>SUM('table 1'!G40:H40)</f>
        <v>870762</v>
      </c>
      <c r="E27" s="20">
        <f t="shared" si="11"/>
        <v>1.5942504698626148</v>
      </c>
      <c r="F27" s="20">
        <f t="shared" si="12"/>
        <v>-0.21216015398007726</v>
      </c>
      <c r="G27" s="46">
        <f>SUM('table 1'!I9:L9)</f>
        <v>431684</v>
      </c>
      <c r="H27" s="8">
        <f>SUM('table 1'!I24:L24)</f>
        <v>168975</v>
      </c>
      <c r="I27" s="8">
        <f>SUM('table 1'!I40:L40)</f>
        <v>673621</v>
      </c>
      <c r="J27" s="20">
        <f t="shared" si="13"/>
        <v>1.5547211125906197</v>
      </c>
      <c r="K27" s="20">
        <f t="shared" si="14"/>
        <v>-0.35915893358431517</v>
      </c>
      <c r="L27" s="46">
        <f>SUM('table 1'!O9:P9)</f>
        <v>27556</v>
      </c>
      <c r="M27" s="8">
        <f>SUM('table 1'!O24:P24)</f>
        <v>14738</v>
      </c>
      <c r="N27" s="8">
        <f>SUM('table 1'!O40:P40)</f>
        <v>49746</v>
      </c>
      <c r="O27" s="20">
        <f t="shared" si="15"/>
        <v>0.86972452164472802</v>
      </c>
      <c r="P27" s="20">
        <f t="shared" si="16"/>
        <v>-0.44606601535801871</v>
      </c>
    </row>
    <row r="28" spans="1:21" ht="15" customHeight="1" x14ac:dyDescent="0.3">
      <c r="A28" s="10" t="s">
        <v>8</v>
      </c>
      <c r="B28" s="11">
        <f>SUM('table 1'!G10:H10)</f>
        <v>739754</v>
      </c>
      <c r="C28" s="11">
        <f>SUM('table 1'!G25:H25)</f>
        <v>394194</v>
      </c>
      <c r="D28" s="11">
        <f>SUM('table 1'!G41:H41)</f>
        <v>856378</v>
      </c>
      <c r="E28" s="22">
        <f t="shared" si="11"/>
        <v>0.8766242002668736</v>
      </c>
      <c r="F28" s="22">
        <f t="shared" si="12"/>
        <v>-0.13618285383323714</v>
      </c>
      <c r="G28" s="47">
        <f>SUM('table 1'!I10:L10)</f>
        <v>515885</v>
      </c>
      <c r="H28" s="11">
        <f>SUM('table 1'!I25:L25)</f>
        <v>326968</v>
      </c>
      <c r="I28" s="11">
        <f>SUM('table 1'!I41:L41)</f>
        <v>653313</v>
      </c>
      <c r="J28" s="22">
        <f t="shared" si="13"/>
        <v>0.5777843703359351</v>
      </c>
      <c r="K28" s="22">
        <f t="shared" si="14"/>
        <v>-0.21035552637097377</v>
      </c>
      <c r="L28" s="47">
        <f>SUM('table 1'!O10:P10)</f>
        <v>29528</v>
      </c>
      <c r="M28" s="11">
        <f>SUM('table 1'!O25:P25)</f>
        <v>17666</v>
      </c>
      <c r="N28" s="11">
        <f>SUM('table 1'!O41:P41)</f>
        <v>50705</v>
      </c>
      <c r="O28" s="22">
        <f t="shared" si="15"/>
        <v>0.67145930035095658</v>
      </c>
      <c r="P28" s="22">
        <f t="shared" si="16"/>
        <v>-0.41765111921901188</v>
      </c>
    </row>
    <row r="29" spans="1:21" ht="15" customHeight="1" x14ac:dyDescent="0.3">
      <c r="A29" s="7" t="s">
        <v>9</v>
      </c>
      <c r="B29" s="8">
        <f>SUM('table 1'!G11:H11)</f>
        <v>0</v>
      </c>
      <c r="C29" s="8">
        <f>SUM('table 1'!G26:H26)</f>
        <v>259072</v>
      </c>
      <c r="D29" s="8">
        <f>SUM('table 1'!G42:H42)</f>
        <v>717169</v>
      </c>
      <c r="E29" s="20"/>
      <c r="F29" s="20"/>
      <c r="G29" s="46">
        <f>SUM('table 1'!I11:L11)</f>
        <v>0</v>
      </c>
      <c r="H29" s="8">
        <f>SUM('table 1'!I26:L26)</f>
        <v>185230</v>
      </c>
      <c r="I29" s="8">
        <f>SUM('table 1'!I42:L42)</f>
        <v>490152</v>
      </c>
      <c r="J29" s="20"/>
      <c r="K29" s="20"/>
      <c r="L29" s="46">
        <f>SUM('table 1'!O11:P11)</f>
        <v>0</v>
      </c>
      <c r="M29" s="8">
        <f>SUM('table 1'!O26:P26)</f>
        <v>12713</v>
      </c>
      <c r="N29" s="8">
        <f>SUM('table 1'!O42:P42)</f>
        <v>42794</v>
      </c>
      <c r="O29" s="20"/>
      <c r="P29" s="20"/>
    </row>
    <row r="30" spans="1:21" ht="15" customHeight="1" x14ac:dyDescent="0.3">
      <c r="A30" s="10" t="s">
        <v>10</v>
      </c>
      <c r="B30" s="11">
        <f>SUM('table 1'!G12:H12)</f>
        <v>0</v>
      </c>
      <c r="C30" s="11">
        <f>SUM('table 1'!G27:H27)</f>
        <v>163264</v>
      </c>
      <c r="D30" s="11">
        <f>SUM('table 1'!G43:H43)</f>
        <v>394626</v>
      </c>
      <c r="E30" s="22"/>
      <c r="F30" s="22"/>
      <c r="G30" s="47">
        <f>SUM('table 1'!I12:L12)</f>
        <v>0</v>
      </c>
      <c r="H30" s="11">
        <f>SUM('table 1'!I27:L27)</f>
        <v>69863</v>
      </c>
      <c r="I30" s="11">
        <f>SUM('table 1'!I43:L43)</f>
        <v>139192</v>
      </c>
      <c r="J30" s="22"/>
      <c r="K30" s="22"/>
      <c r="L30" s="47">
        <f>SUM('table 1'!O12:P12)</f>
        <v>0</v>
      </c>
      <c r="M30" s="11">
        <f>SUM('table 1'!O27:P27)</f>
        <v>5883</v>
      </c>
      <c r="N30" s="11">
        <f>SUM('table 1'!O43:P43)</f>
        <v>13869</v>
      </c>
      <c r="O30" s="22"/>
      <c r="P30" s="22"/>
    </row>
    <row r="31" spans="1:21" ht="15" customHeight="1" x14ac:dyDescent="0.3">
      <c r="A31" s="7" t="s">
        <v>11</v>
      </c>
      <c r="B31" s="8">
        <f>SUM('table 1'!G13:H13)</f>
        <v>0</v>
      </c>
      <c r="C31" s="8">
        <f>SUM('table 1'!G28:H28)</f>
        <v>4671</v>
      </c>
      <c r="D31" s="8">
        <f>SUM('table 1'!G44:H44)</f>
        <v>18556</v>
      </c>
      <c r="E31" s="20"/>
      <c r="F31" s="20"/>
      <c r="G31" s="46">
        <f>SUM('table 1'!I13:L13)</f>
        <v>0</v>
      </c>
      <c r="H31" s="8">
        <f>SUM('table 1'!I28:L28)</f>
        <v>320</v>
      </c>
      <c r="I31" s="8">
        <f>SUM('table 1'!I44:L44)</f>
        <v>491</v>
      </c>
      <c r="J31" s="20"/>
      <c r="K31" s="20"/>
      <c r="L31" s="46">
        <f>SUM('table 1'!O13:P13)</f>
        <v>0</v>
      </c>
      <c r="M31" s="8">
        <f>SUM('table 1'!O28:P28)</f>
        <v>217</v>
      </c>
      <c r="N31" s="8">
        <f>SUM('table 1'!O44:P44)</f>
        <v>1062</v>
      </c>
      <c r="O31" s="20"/>
      <c r="P31" s="20"/>
    </row>
    <row r="32" spans="1:21" ht="15" customHeight="1" x14ac:dyDescent="0.3">
      <c r="A32" s="48" t="s">
        <v>12</v>
      </c>
      <c r="B32" s="11">
        <f>SUM('table 1'!G14:H14)</f>
        <v>0</v>
      </c>
      <c r="C32" s="11">
        <f>SUM('table 1'!G29:H29)</f>
        <v>350</v>
      </c>
      <c r="D32" s="11">
        <f>SUM('table 1'!G45:H45)</f>
        <v>4907</v>
      </c>
      <c r="E32" s="22"/>
      <c r="F32" s="22"/>
      <c r="G32" s="47">
        <f>SUM('table 1'!I14:L14)</f>
        <v>0</v>
      </c>
      <c r="H32" s="11">
        <f>SUM('table 1'!I29:L29)</f>
        <v>0</v>
      </c>
      <c r="I32" s="11">
        <f>SUM('table 1'!I45:L45)</f>
        <v>145</v>
      </c>
      <c r="J32" s="22"/>
      <c r="K32" s="22"/>
      <c r="L32" s="47">
        <f>SUM('table 1'!O14:P14)</f>
        <v>0</v>
      </c>
      <c r="M32" s="11">
        <f>SUM('table 1'!O29:P29)</f>
        <v>0</v>
      </c>
      <c r="N32" s="11">
        <f>SUM('table 1'!O45:P45)</f>
        <v>0</v>
      </c>
      <c r="O32" s="22"/>
      <c r="P32" s="22"/>
    </row>
    <row r="33" spans="1:21" ht="15" customHeight="1" thickBot="1" x14ac:dyDescent="0.35">
      <c r="A33" s="49" t="s">
        <v>13</v>
      </c>
      <c r="B33" s="50">
        <f>SUM(B21:B28)</f>
        <v>1777756</v>
      </c>
      <c r="C33" s="50">
        <f>SUM(C21:C28)</f>
        <v>676700</v>
      </c>
      <c r="D33" s="50">
        <f>SUM(D21:D28)</f>
        <v>3308399</v>
      </c>
      <c r="E33" s="51">
        <f>IFERROR(B33/C33-1,"")</f>
        <v>1.6270962021575293</v>
      </c>
      <c r="F33" s="51">
        <f>IFERROR(B33/D33-1,"")</f>
        <v>-0.46265368838522802</v>
      </c>
      <c r="G33" s="52">
        <f>SUM(G21:G28)</f>
        <v>1123900</v>
      </c>
      <c r="H33" s="50">
        <f>SUM(H21:H28)</f>
        <v>496179</v>
      </c>
      <c r="I33" s="50">
        <f>SUM(I21:I28)</f>
        <v>2315005</v>
      </c>
      <c r="J33" s="51">
        <f>IFERROR(G33/H33-1,"")</f>
        <v>1.2651099703937492</v>
      </c>
      <c r="K33" s="51">
        <f>IFERROR(G33/I33-1,"")</f>
        <v>-0.51451508744041585</v>
      </c>
      <c r="L33" s="52">
        <f>SUM(L21:L28)</f>
        <v>70130</v>
      </c>
      <c r="M33" s="50">
        <f>SUM(M21:M28)</f>
        <v>33485</v>
      </c>
      <c r="N33" s="50">
        <f>SUM(N21:N28)</f>
        <v>180093</v>
      </c>
      <c r="O33" s="51">
        <f>IFERROR(L33/M33-1,"")</f>
        <v>1.0943706137076301</v>
      </c>
      <c r="P33" s="51">
        <f>IFERROR(L33/N33-1,"")</f>
        <v>-0.6105900840121492</v>
      </c>
    </row>
    <row r="34" spans="1:21" s="61" customFormat="1" ht="14.1" customHeight="1" thickTop="1" x14ac:dyDescent="0.25">
      <c r="A34" s="26" t="s">
        <v>55</v>
      </c>
      <c r="B34" s="59"/>
      <c r="C34" s="59"/>
      <c r="D34" s="59"/>
      <c r="E34" s="60"/>
      <c r="F34" s="60"/>
      <c r="G34" s="60"/>
      <c r="H34" s="60"/>
      <c r="I34" s="60"/>
      <c r="J34" s="60"/>
      <c r="K34" s="60"/>
      <c r="L34" s="60"/>
      <c r="M34" s="60"/>
      <c r="N34" s="72"/>
      <c r="O34" s="60"/>
      <c r="P34" s="60"/>
      <c r="Q34" s="60"/>
      <c r="R34" s="60"/>
      <c r="S34" s="60"/>
      <c r="T34" s="60"/>
      <c r="U34" s="60"/>
    </row>
    <row r="35" spans="1:21" s="61" customFormat="1" ht="14.1" customHeight="1" x14ac:dyDescent="0.25">
      <c r="A35" s="26" t="s">
        <v>33</v>
      </c>
      <c r="B35" s="59"/>
      <c r="C35" s="59"/>
      <c r="D35" s="68"/>
      <c r="E35" s="60"/>
      <c r="F35" s="60"/>
      <c r="G35" s="60"/>
      <c r="H35" s="60"/>
      <c r="I35" s="72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</row>
    <row r="36" spans="1:21" ht="15" customHeight="1" x14ac:dyDescent="0.3">
      <c r="I36" s="73"/>
    </row>
  </sheetData>
  <mergeCells count="9">
    <mergeCell ref="L3:P3"/>
    <mergeCell ref="L19:P19"/>
    <mergeCell ref="A3:A4"/>
    <mergeCell ref="A19:A20"/>
    <mergeCell ref="A2:K2"/>
    <mergeCell ref="B3:F3"/>
    <mergeCell ref="G3:K3"/>
    <mergeCell ref="B19:F19"/>
    <mergeCell ref="G19:K19"/>
  </mergeCells>
  <phoneticPr fontId="6" type="noConversion"/>
  <pageMargins left="0.25" right="0.25" top="0.75" bottom="0.75" header="0.3" footer="0.3"/>
  <pageSetup paperSize="9" scale="45" orientation="landscape" verticalDpi="598" r:id="rId1"/>
  <ignoredErrors>
    <ignoredError sqref="G5:P17 G21:P33 B21:F34 G19:P20 G18:H18 O18:P18 J18:M18 G34:M34 O34:P3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2257D-D6EB-4884-B6EC-FD37BD845ACF}">
  <sheetPr>
    <pageSetUpPr fitToPage="1"/>
  </sheetPr>
  <dimension ref="A1:W89"/>
  <sheetViews>
    <sheetView showGridLines="0" showZeros="0" zoomScale="90" zoomScaleNormal="90" workbookViewId="0">
      <selection sqref="A1:Q1"/>
    </sheetView>
  </sheetViews>
  <sheetFormatPr defaultColWidth="9.109375" defaultRowHeight="15" customHeight="1" x14ac:dyDescent="0.3"/>
  <cols>
    <col min="1" max="1" width="13.77734375" style="30" customWidth="1"/>
    <col min="2" max="2" width="10.77734375" style="33" customWidth="1"/>
    <col min="3" max="3" width="12.6640625" style="33" bestFit="1" customWidth="1"/>
    <col min="4" max="17" width="10.77734375" style="33" customWidth="1"/>
    <col min="18" max="20" width="12.6640625" style="30" customWidth="1"/>
    <col min="21" max="21" width="11.44140625" style="30" customWidth="1"/>
    <col min="22" max="22" width="11.33203125" customWidth="1"/>
    <col min="23" max="23" width="11.88671875" customWidth="1"/>
  </cols>
  <sheetData>
    <row r="1" spans="1:23" s="1" customFormat="1" ht="21" customHeight="1" x14ac:dyDescent="0.35">
      <c r="A1" s="77" t="s">
        <v>87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30"/>
      <c r="S1" s="30"/>
      <c r="T1" s="30"/>
      <c r="U1" s="30"/>
    </row>
    <row r="2" spans="1:23" s="2" customFormat="1" ht="13.5" customHeight="1" x14ac:dyDescent="0.3">
      <c r="A2" s="41">
        <v>2021</v>
      </c>
      <c r="B2" s="42" t="s">
        <v>36</v>
      </c>
      <c r="C2" s="42" t="s">
        <v>37</v>
      </c>
      <c r="D2" s="42" t="s">
        <v>38</v>
      </c>
      <c r="E2" s="42" t="s">
        <v>39</v>
      </c>
      <c r="F2" s="42" t="s">
        <v>40</v>
      </c>
      <c r="G2" s="42" t="s">
        <v>41</v>
      </c>
      <c r="H2" s="42" t="s">
        <v>42</v>
      </c>
      <c r="I2" s="42" t="s">
        <v>43</v>
      </c>
      <c r="J2" s="42" t="s">
        <v>44</v>
      </c>
      <c r="K2" s="42" t="s">
        <v>45</v>
      </c>
      <c r="L2" s="42" t="s">
        <v>46</v>
      </c>
      <c r="M2" s="42" t="s">
        <v>47</v>
      </c>
      <c r="N2" s="42" t="s">
        <v>48</v>
      </c>
      <c r="O2" s="42" t="s">
        <v>56</v>
      </c>
      <c r="P2" s="42" t="s">
        <v>50</v>
      </c>
      <c r="Q2" s="42" t="s">
        <v>51</v>
      </c>
      <c r="R2" s="42" t="s">
        <v>52</v>
      </c>
      <c r="S2" s="42" t="s">
        <v>53</v>
      </c>
      <c r="T2" s="42" t="s">
        <v>54</v>
      </c>
      <c r="U2" s="42" t="s">
        <v>0</v>
      </c>
    </row>
    <row r="3" spans="1:23" s="4" customFormat="1" ht="14.1" customHeight="1" x14ac:dyDescent="0.3">
      <c r="A3" s="7" t="s">
        <v>1</v>
      </c>
      <c r="B3" s="8">
        <v>58768</v>
      </c>
      <c r="C3" s="8">
        <v>13937</v>
      </c>
      <c r="D3" s="8">
        <v>6599</v>
      </c>
      <c r="E3" s="8">
        <v>2526</v>
      </c>
      <c r="F3" s="8">
        <v>613</v>
      </c>
      <c r="G3" s="8">
        <v>10342</v>
      </c>
      <c r="H3" s="8">
        <v>5149</v>
      </c>
      <c r="I3" s="8">
        <v>2154</v>
      </c>
      <c r="J3" s="8">
        <v>373</v>
      </c>
      <c r="K3" s="8">
        <v>475</v>
      </c>
      <c r="L3" s="8">
        <v>46</v>
      </c>
      <c r="M3" s="8">
        <v>1202</v>
      </c>
      <c r="N3" s="8">
        <v>2286</v>
      </c>
      <c r="O3" s="8">
        <v>1294</v>
      </c>
      <c r="P3" s="8">
        <v>111</v>
      </c>
      <c r="Q3" s="8">
        <v>2461</v>
      </c>
      <c r="R3" s="8">
        <v>180</v>
      </c>
      <c r="S3" s="8">
        <v>413</v>
      </c>
      <c r="T3" s="8">
        <v>3260</v>
      </c>
      <c r="U3" s="8">
        <f>SUM(B3:T3)</f>
        <v>112189</v>
      </c>
      <c r="V3" s="69"/>
    </row>
    <row r="4" spans="1:23" s="4" customFormat="1" ht="14.1" customHeight="1" x14ac:dyDescent="0.3">
      <c r="A4" s="10" t="s">
        <v>2</v>
      </c>
      <c r="B4" s="11">
        <v>51897</v>
      </c>
      <c r="C4" s="11">
        <v>14452</v>
      </c>
      <c r="D4" s="11">
        <v>5889</v>
      </c>
      <c r="E4" s="11">
        <v>1977</v>
      </c>
      <c r="F4" s="11">
        <v>460</v>
      </c>
      <c r="G4" s="11">
        <v>9638</v>
      </c>
      <c r="H4" s="11">
        <v>4451</v>
      </c>
      <c r="I4" s="11">
        <v>2304</v>
      </c>
      <c r="J4" s="11">
        <v>351</v>
      </c>
      <c r="K4" s="11">
        <v>416</v>
      </c>
      <c r="L4" s="11">
        <v>50</v>
      </c>
      <c r="M4" s="11">
        <v>893</v>
      </c>
      <c r="N4" s="11">
        <v>1813</v>
      </c>
      <c r="O4" s="11">
        <v>1401</v>
      </c>
      <c r="P4" s="11">
        <v>148</v>
      </c>
      <c r="Q4" s="11">
        <v>2137</v>
      </c>
      <c r="R4" s="11">
        <v>220</v>
      </c>
      <c r="S4" s="11">
        <v>419</v>
      </c>
      <c r="T4" s="11">
        <v>3022</v>
      </c>
      <c r="U4" s="11">
        <f>SUM(B4:T4)</f>
        <v>101938</v>
      </c>
      <c r="V4" s="69"/>
    </row>
    <row r="5" spans="1:23" s="4" customFormat="1" ht="14.1" customHeight="1" x14ac:dyDescent="0.3">
      <c r="A5" s="7" t="s">
        <v>3</v>
      </c>
      <c r="B5" s="8">
        <v>61832</v>
      </c>
      <c r="C5" s="8">
        <v>17223</v>
      </c>
      <c r="D5" s="8">
        <v>7212</v>
      </c>
      <c r="E5" s="8">
        <v>2344</v>
      </c>
      <c r="F5" s="8">
        <v>658</v>
      </c>
      <c r="G5" s="8">
        <v>10543</v>
      </c>
      <c r="H5" s="8">
        <v>5002</v>
      </c>
      <c r="I5" s="8">
        <v>2868</v>
      </c>
      <c r="J5" s="8">
        <v>439</v>
      </c>
      <c r="K5" s="8">
        <v>563</v>
      </c>
      <c r="L5" s="8">
        <v>52</v>
      </c>
      <c r="M5" s="8">
        <v>1417</v>
      </c>
      <c r="N5" s="8">
        <v>2458</v>
      </c>
      <c r="O5" s="8">
        <v>1771</v>
      </c>
      <c r="P5" s="8">
        <v>162</v>
      </c>
      <c r="Q5" s="8">
        <v>2205</v>
      </c>
      <c r="R5" s="8">
        <v>254</v>
      </c>
      <c r="S5" s="8">
        <v>486</v>
      </c>
      <c r="T5" s="8">
        <v>3810</v>
      </c>
      <c r="U5" s="8">
        <f t="shared" ref="U5:U14" si="0">SUM(B5:T5)</f>
        <v>121299</v>
      </c>
      <c r="V5" s="69"/>
    </row>
    <row r="6" spans="1:23" s="4" customFormat="1" ht="14.1" customHeight="1" x14ac:dyDescent="0.3">
      <c r="A6" s="10" t="s">
        <v>4</v>
      </c>
      <c r="B6" s="11">
        <v>77018</v>
      </c>
      <c r="C6" s="11">
        <v>22820</v>
      </c>
      <c r="D6" s="11">
        <v>9826</v>
      </c>
      <c r="E6" s="11">
        <v>3248</v>
      </c>
      <c r="F6" s="11">
        <v>1049</v>
      </c>
      <c r="G6" s="11">
        <v>15419</v>
      </c>
      <c r="H6" s="11">
        <v>7200</v>
      </c>
      <c r="I6" s="11">
        <v>3475</v>
      </c>
      <c r="J6" s="11">
        <v>706</v>
      </c>
      <c r="K6" s="11">
        <v>888</v>
      </c>
      <c r="L6" s="11">
        <v>71</v>
      </c>
      <c r="M6" s="11">
        <v>2507</v>
      </c>
      <c r="N6" s="11">
        <v>4876</v>
      </c>
      <c r="O6" s="11">
        <v>3081</v>
      </c>
      <c r="P6" s="11">
        <v>339</v>
      </c>
      <c r="Q6" s="11">
        <v>2879</v>
      </c>
      <c r="R6" s="11">
        <v>372</v>
      </c>
      <c r="S6" s="11">
        <v>840</v>
      </c>
      <c r="T6" s="11">
        <v>4967</v>
      </c>
      <c r="U6" s="11">
        <f t="shared" si="0"/>
        <v>161581</v>
      </c>
      <c r="V6" s="69"/>
    </row>
    <row r="7" spans="1:23" s="4" customFormat="1" ht="14.1" customHeight="1" x14ac:dyDescent="0.3">
      <c r="A7" s="7" t="s">
        <v>5</v>
      </c>
      <c r="B7" s="8">
        <v>136085</v>
      </c>
      <c r="C7" s="8">
        <v>33693</v>
      </c>
      <c r="D7" s="8">
        <v>17010</v>
      </c>
      <c r="E7" s="8">
        <v>6402</v>
      </c>
      <c r="F7" s="8">
        <v>1640</v>
      </c>
      <c r="G7" s="8">
        <v>25487</v>
      </c>
      <c r="H7" s="8">
        <v>13821</v>
      </c>
      <c r="I7" s="8">
        <v>5902</v>
      </c>
      <c r="J7" s="8">
        <v>1294</v>
      </c>
      <c r="K7" s="8">
        <v>1579</v>
      </c>
      <c r="L7" s="8">
        <v>113</v>
      </c>
      <c r="M7" s="8">
        <v>6388</v>
      </c>
      <c r="N7" s="8">
        <v>13190</v>
      </c>
      <c r="O7" s="8">
        <v>5705</v>
      </c>
      <c r="P7" s="8">
        <v>444</v>
      </c>
      <c r="Q7" s="8">
        <v>4628</v>
      </c>
      <c r="R7" s="8">
        <v>914</v>
      </c>
      <c r="S7" s="8">
        <v>1031</v>
      </c>
      <c r="T7" s="8">
        <v>7482</v>
      </c>
      <c r="U7" s="8">
        <f t="shared" si="0"/>
        <v>282808</v>
      </c>
      <c r="V7" s="69"/>
    </row>
    <row r="8" spans="1:23" s="4" customFormat="1" ht="14.1" customHeight="1" x14ac:dyDescent="0.3">
      <c r="A8" s="10" t="s">
        <v>6</v>
      </c>
      <c r="B8" s="11">
        <v>218363</v>
      </c>
      <c r="C8" s="11">
        <v>57808</v>
      </c>
      <c r="D8" s="11">
        <v>23965</v>
      </c>
      <c r="E8" s="11">
        <v>8537</v>
      </c>
      <c r="F8" s="11">
        <v>3019</v>
      </c>
      <c r="G8" s="11">
        <v>34333</v>
      </c>
      <c r="H8" s="11">
        <v>22645</v>
      </c>
      <c r="I8" s="11">
        <v>9949</v>
      </c>
      <c r="J8" s="11">
        <v>2786</v>
      </c>
      <c r="K8" s="11">
        <v>3601</v>
      </c>
      <c r="L8" s="11">
        <v>127</v>
      </c>
      <c r="M8" s="11">
        <v>21353</v>
      </c>
      <c r="N8" s="11">
        <v>32366</v>
      </c>
      <c r="O8" s="11">
        <v>12670</v>
      </c>
      <c r="P8" s="11">
        <v>1068</v>
      </c>
      <c r="Q8" s="11">
        <v>6452</v>
      </c>
      <c r="R8" s="11">
        <v>2318</v>
      </c>
      <c r="S8" s="11">
        <v>1655</v>
      </c>
      <c r="T8" s="11">
        <v>11915</v>
      </c>
      <c r="U8" s="11">
        <f t="shared" si="0"/>
        <v>474930</v>
      </c>
      <c r="V8" s="69"/>
    </row>
    <row r="9" spans="1:23" s="4" customFormat="1" ht="14.1" customHeight="1" x14ac:dyDescent="0.3">
      <c r="A9" s="7" t="s">
        <v>7</v>
      </c>
      <c r="B9" s="8">
        <v>321261</v>
      </c>
      <c r="C9" s="8">
        <v>83912</v>
      </c>
      <c r="D9" s="8">
        <v>39139</v>
      </c>
      <c r="E9" s="8">
        <v>12440</v>
      </c>
      <c r="F9" s="8">
        <v>5179</v>
      </c>
      <c r="G9" s="8">
        <v>49658</v>
      </c>
      <c r="H9" s="8">
        <v>32345</v>
      </c>
      <c r="I9" s="8">
        <v>16497</v>
      </c>
      <c r="J9" s="8">
        <v>6114</v>
      </c>
      <c r="K9" s="8">
        <v>5857</v>
      </c>
      <c r="L9" s="8">
        <v>287</v>
      </c>
      <c r="M9" s="8">
        <v>32261</v>
      </c>
      <c r="N9" s="8">
        <v>54174</v>
      </c>
      <c r="O9" s="8">
        <v>21773</v>
      </c>
      <c r="P9" s="8">
        <v>1520</v>
      </c>
      <c r="Q9" s="8">
        <v>9412</v>
      </c>
      <c r="R9" s="8">
        <v>3960</v>
      </c>
      <c r="S9" s="8">
        <v>2236</v>
      </c>
      <c r="T9" s="8">
        <v>18079</v>
      </c>
      <c r="U9" s="8">
        <f t="shared" si="0"/>
        <v>716104</v>
      </c>
      <c r="V9" s="69"/>
    </row>
    <row r="10" spans="1:23" s="4" customFormat="1" ht="14.1" customHeight="1" x14ac:dyDescent="0.3">
      <c r="A10" s="10" t="s">
        <v>8</v>
      </c>
      <c r="B10" s="11">
        <v>387509</v>
      </c>
      <c r="C10" s="11">
        <v>89910</v>
      </c>
      <c r="D10" s="11">
        <v>41259</v>
      </c>
      <c r="E10" s="11">
        <v>12928</v>
      </c>
      <c r="F10" s="11">
        <v>5720</v>
      </c>
      <c r="G10" s="11">
        <v>48676</v>
      </c>
      <c r="H10" s="11">
        <v>32754</v>
      </c>
      <c r="I10" s="11">
        <v>19081</v>
      </c>
      <c r="J10" s="11">
        <v>6905</v>
      </c>
      <c r="K10" s="11">
        <v>6445</v>
      </c>
      <c r="L10" s="11">
        <v>285</v>
      </c>
      <c r="M10" s="11">
        <v>32264</v>
      </c>
      <c r="N10" s="11">
        <v>55808</v>
      </c>
      <c r="O10" s="11">
        <v>21524</v>
      </c>
      <c r="P10" s="11">
        <v>1534</v>
      </c>
      <c r="Q10" s="11">
        <v>9338</v>
      </c>
      <c r="R10" s="11">
        <v>4102</v>
      </c>
      <c r="S10" s="11">
        <v>1930</v>
      </c>
      <c r="T10" s="11">
        <v>16244</v>
      </c>
      <c r="U10" s="11">
        <f t="shared" si="0"/>
        <v>794216</v>
      </c>
      <c r="V10" s="69"/>
    </row>
    <row r="11" spans="1:23" s="4" customFormat="1" ht="14.1" customHeight="1" x14ac:dyDescent="0.3">
      <c r="A11" s="7" t="s">
        <v>9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>
        <f t="shared" si="0"/>
        <v>0</v>
      </c>
    </row>
    <row r="12" spans="1:23" s="4" customFormat="1" ht="14.1" customHeight="1" x14ac:dyDescent="0.3">
      <c r="A12" s="10" t="s">
        <v>10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f t="shared" si="0"/>
        <v>0</v>
      </c>
    </row>
    <row r="13" spans="1:23" s="4" customFormat="1" ht="14.1" customHeight="1" x14ac:dyDescent="0.3">
      <c r="A13" s="7" t="s">
        <v>11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>
        <f t="shared" si="0"/>
        <v>0</v>
      </c>
    </row>
    <row r="14" spans="1:23" s="4" customFormat="1" ht="14.1" customHeight="1" x14ac:dyDescent="0.3">
      <c r="A14" s="10" t="s">
        <v>12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>
        <f t="shared" si="0"/>
        <v>0</v>
      </c>
    </row>
    <row r="15" spans="1:23" s="4" customFormat="1" ht="14.1" customHeight="1" thickBot="1" x14ac:dyDescent="0.35">
      <c r="A15" s="13" t="s">
        <v>13</v>
      </c>
      <c r="B15" s="14">
        <f>SUM(B3:B14)</f>
        <v>1312733</v>
      </c>
      <c r="C15" s="14">
        <f t="shared" ref="C15:U15" si="1">SUM(C3:C14)</f>
        <v>333755</v>
      </c>
      <c r="D15" s="14">
        <f t="shared" si="1"/>
        <v>150899</v>
      </c>
      <c r="E15" s="14">
        <f t="shared" si="1"/>
        <v>50402</v>
      </c>
      <c r="F15" s="14">
        <f t="shared" si="1"/>
        <v>18338</v>
      </c>
      <c r="G15" s="14">
        <f t="shared" si="1"/>
        <v>204096</v>
      </c>
      <c r="H15" s="14">
        <f t="shared" si="1"/>
        <v>123367</v>
      </c>
      <c r="I15" s="14">
        <f t="shared" si="1"/>
        <v>62230</v>
      </c>
      <c r="J15" s="14">
        <f t="shared" si="1"/>
        <v>18968</v>
      </c>
      <c r="K15" s="14">
        <f t="shared" si="1"/>
        <v>19824</v>
      </c>
      <c r="L15" s="14">
        <f t="shared" si="1"/>
        <v>1031</v>
      </c>
      <c r="M15" s="14">
        <f t="shared" si="1"/>
        <v>98285</v>
      </c>
      <c r="N15" s="14">
        <f t="shared" si="1"/>
        <v>166971</v>
      </c>
      <c r="O15" s="14">
        <f t="shared" si="1"/>
        <v>69219</v>
      </c>
      <c r="P15" s="14">
        <f t="shared" si="1"/>
        <v>5326</v>
      </c>
      <c r="Q15" s="14">
        <f t="shared" si="1"/>
        <v>39512</v>
      </c>
      <c r="R15" s="14">
        <f t="shared" si="1"/>
        <v>12320</v>
      </c>
      <c r="S15" s="14">
        <f t="shared" si="1"/>
        <v>9010</v>
      </c>
      <c r="T15" s="14">
        <f t="shared" si="1"/>
        <v>68779</v>
      </c>
      <c r="U15" s="14">
        <f t="shared" si="1"/>
        <v>2765065</v>
      </c>
      <c r="V15" s="69"/>
      <c r="W15" s="74"/>
    </row>
    <row r="16" spans="1:23" ht="14.25" customHeight="1" thickTop="1" x14ac:dyDescent="0.3">
      <c r="A16" s="27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</row>
    <row r="17" spans="1:23" s="2" customFormat="1" ht="14.4" x14ac:dyDescent="0.3">
      <c r="A17" s="43">
        <v>2020</v>
      </c>
      <c r="B17" s="42" t="str">
        <f>B2</f>
        <v>Αθήνα</v>
      </c>
      <c r="C17" s="42" t="str">
        <f t="shared" ref="C17:U17" si="2">C2</f>
        <v>Θεσσαλονίκη</v>
      </c>
      <c r="D17" s="42" t="str">
        <f t="shared" si="2"/>
        <v>Ρόδος</v>
      </c>
      <c r="E17" s="42" t="str">
        <f t="shared" si="2"/>
        <v>Κως</v>
      </c>
      <c r="F17" s="42" t="str">
        <f t="shared" si="2"/>
        <v>Kάρπαθος</v>
      </c>
      <c r="G17" s="42" t="str">
        <f t="shared" si="2"/>
        <v>Ηράκλειο</v>
      </c>
      <c r="H17" s="42" t="str">
        <f t="shared" si="2"/>
        <v xml:space="preserve">Χανιά </v>
      </c>
      <c r="I17" s="42" t="str">
        <f t="shared" si="2"/>
        <v>Κέρκυρα</v>
      </c>
      <c r="J17" s="42" t="str">
        <f t="shared" si="2"/>
        <v>Ζάκυνθος</v>
      </c>
      <c r="K17" s="42" t="str">
        <f t="shared" si="2"/>
        <v>Κεφαλονιά</v>
      </c>
      <c r="L17" s="42" t="str">
        <f t="shared" si="2"/>
        <v xml:space="preserve">Άκτιο </v>
      </c>
      <c r="M17" s="42" t="str">
        <f t="shared" si="2"/>
        <v>Μύκονος</v>
      </c>
      <c r="N17" s="42" t="str">
        <f t="shared" si="2"/>
        <v>Σαντορίνη</v>
      </c>
      <c r="O17" s="42" t="str">
        <f t="shared" si="2"/>
        <v>Πάρος</v>
      </c>
      <c r="P17" s="42" t="str">
        <f t="shared" si="2"/>
        <v>Καλαμάτα</v>
      </c>
      <c r="Q17" s="42" t="str">
        <f t="shared" si="2"/>
        <v>Σάμος</v>
      </c>
      <c r="R17" s="42" t="str">
        <f t="shared" si="2"/>
        <v>Σκιάθος</v>
      </c>
      <c r="S17" s="42" t="str">
        <f t="shared" si="2"/>
        <v>Καβάλα</v>
      </c>
      <c r="T17" s="42" t="str">
        <f t="shared" si="2"/>
        <v>Μυτιλήνη</v>
      </c>
      <c r="U17" s="42" t="str">
        <f t="shared" si="2"/>
        <v>Σύνολο</v>
      </c>
      <c r="W17" s="75">
        <f>W15</f>
        <v>0</v>
      </c>
    </row>
    <row r="18" spans="1:23" s="4" customFormat="1" ht="14.1" customHeight="1" x14ac:dyDescent="0.3">
      <c r="A18" s="7" t="s">
        <v>1</v>
      </c>
      <c r="B18" s="8">
        <v>220541</v>
      </c>
      <c r="C18" s="8">
        <v>74085</v>
      </c>
      <c r="D18" s="8">
        <v>27182</v>
      </c>
      <c r="E18" s="8">
        <v>9113</v>
      </c>
      <c r="F18" s="8">
        <v>1588</v>
      </c>
      <c r="G18" s="8">
        <v>46972</v>
      </c>
      <c r="H18" s="8">
        <v>23637</v>
      </c>
      <c r="I18" s="8">
        <v>10085</v>
      </c>
      <c r="J18" s="8">
        <v>1337</v>
      </c>
      <c r="K18" s="8">
        <v>1470</v>
      </c>
      <c r="L18" s="8">
        <v>22</v>
      </c>
      <c r="M18" s="8">
        <v>3552</v>
      </c>
      <c r="N18" s="8">
        <v>14494</v>
      </c>
      <c r="O18" s="8">
        <v>2093</v>
      </c>
      <c r="P18" s="8">
        <v>588</v>
      </c>
      <c r="Q18" s="8">
        <v>6233</v>
      </c>
      <c r="R18" s="8">
        <v>556</v>
      </c>
      <c r="S18" s="8">
        <v>2247</v>
      </c>
      <c r="T18" s="8">
        <v>12481</v>
      </c>
      <c r="U18" s="8">
        <f>SUM(B18:T18)</f>
        <v>458276</v>
      </c>
    </row>
    <row r="19" spans="1:23" s="4" customFormat="1" ht="14.1" customHeight="1" x14ac:dyDescent="0.3">
      <c r="A19" s="10" t="s">
        <v>2</v>
      </c>
      <c r="B19" s="11">
        <v>213756</v>
      </c>
      <c r="C19" s="11">
        <v>72695</v>
      </c>
      <c r="D19" s="11">
        <v>24399</v>
      </c>
      <c r="E19" s="11">
        <v>8292</v>
      </c>
      <c r="F19" s="11">
        <v>1436</v>
      </c>
      <c r="G19" s="11">
        <v>46188</v>
      </c>
      <c r="H19" s="11">
        <v>22571</v>
      </c>
      <c r="I19" s="11">
        <v>10479</v>
      </c>
      <c r="J19" s="11">
        <v>1288</v>
      </c>
      <c r="K19" s="11">
        <v>1580</v>
      </c>
      <c r="L19" s="11">
        <v>128</v>
      </c>
      <c r="M19" s="11">
        <v>3745</v>
      </c>
      <c r="N19" s="11">
        <v>13649</v>
      </c>
      <c r="O19" s="11">
        <v>2234</v>
      </c>
      <c r="P19" s="11">
        <v>647</v>
      </c>
      <c r="Q19" s="11">
        <v>5663</v>
      </c>
      <c r="R19" s="11">
        <v>545</v>
      </c>
      <c r="S19" s="11">
        <v>2255</v>
      </c>
      <c r="T19" s="11">
        <v>12101</v>
      </c>
      <c r="U19" s="11">
        <f>SUM(B19:T19)</f>
        <v>443651</v>
      </c>
    </row>
    <row r="20" spans="1:23" s="4" customFormat="1" ht="14.1" customHeight="1" x14ac:dyDescent="0.3">
      <c r="A20" s="7" t="s">
        <v>3</v>
      </c>
      <c r="B20" s="8">
        <v>103917</v>
      </c>
      <c r="C20" s="8">
        <v>32323</v>
      </c>
      <c r="D20" s="8">
        <v>14827</v>
      </c>
      <c r="E20" s="8">
        <v>5764</v>
      </c>
      <c r="F20" s="8">
        <v>1000</v>
      </c>
      <c r="G20" s="8">
        <v>23380</v>
      </c>
      <c r="H20" s="8">
        <v>10529</v>
      </c>
      <c r="I20" s="8">
        <v>5421</v>
      </c>
      <c r="J20" s="8">
        <v>758</v>
      </c>
      <c r="K20" s="8">
        <v>883</v>
      </c>
      <c r="L20" s="8">
        <v>84</v>
      </c>
      <c r="M20" s="8">
        <v>2033</v>
      </c>
      <c r="N20" s="8">
        <v>8321</v>
      </c>
      <c r="O20" s="8">
        <v>1230</v>
      </c>
      <c r="P20" s="8">
        <v>425</v>
      </c>
      <c r="Q20" s="8">
        <v>3801</v>
      </c>
      <c r="R20" s="8">
        <v>403</v>
      </c>
      <c r="S20" s="8">
        <v>1028</v>
      </c>
      <c r="T20" s="8">
        <v>7307</v>
      </c>
      <c r="U20" s="8">
        <f t="shared" ref="U20:U29" si="3">SUM(B20:T20)</f>
        <v>223434</v>
      </c>
    </row>
    <row r="21" spans="1:23" s="4" customFormat="1" ht="14.1" customHeight="1" x14ac:dyDescent="0.3">
      <c r="A21" s="10" t="s">
        <v>4</v>
      </c>
      <c r="B21" s="11">
        <v>0</v>
      </c>
      <c r="C21" s="11">
        <v>1323</v>
      </c>
      <c r="D21" s="11">
        <v>785</v>
      </c>
      <c r="E21" s="11">
        <v>334</v>
      </c>
      <c r="F21" s="11">
        <v>108</v>
      </c>
      <c r="G21" s="11">
        <v>1199</v>
      </c>
      <c r="H21" s="11">
        <v>383</v>
      </c>
      <c r="I21" s="11">
        <v>320</v>
      </c>
      <c r="J21" s="11">
        <v>63</v>
      </c>
      <c r="K21" s="11">
        <v>97</v>
      </c>
      <c r="L21" s="11">
        <v>38</v>
      </c>
      <c r="M21" s="11">
        <v>80</v>
      </c>
      <c r="N21" s="11">
        <v>202</v>
      </c>
      <c r="O21" s="11">
        <v>91</v>
      </c>
      <c r="P21" s="11">
        <v>10</v>
      </c>
      <c r="Q21" s="11">
        <v>305</v>
      </c>
      <c r="R21" s="11">
        <v>31</v>
      </c>
      <c r="S21" s="11">
        <v>114</v>
      </c>
      <c r="T21" s="11">
        <v>649</v>
      </c>
      <c r="U21" s="11">
        <f t="shared" si="3"/>
        <v>6132</v>
      </c>
    </row>
    <row r="22" spans="1:23" s="4" customFormat="1" ht="14.1" customHeight="1" x14ac:dyDescent="0.3">
      <c r="A22" s="7" t="s">
        <v>5</v>
      </c>
      <c r="B22" s="8">
        <v>0</v>
      </c>
      <c r="C22" s="8">
        <v>7511</v>
      </c>
      <c r="D22" s="8">
        <v>3729</v>
      </c>
      <c r="E22" s="8">
        <v>1035</v>
      </c>
      <c r="F22" s="8">
        <v>361</v>
      </c>
      <c r="G22" s="8">
        <v>6681</v>
      </c>
      <c r="H22" s="8">
        <v>2945</v>
      </c>
      <c r="I22" s="8">
        <v>1326</v>
      </c>
      <c r="J22" s="8">
        <v>249</v>
      </c>
      <c r="K22" s="8">
        <v>335</v>
      </c>
      <c r="L22" s="8">
        <v>56</v>
      </c>
      <c r="M22" s="8">
        <v>788</v>
      </c>
      <c r="N22" s="8">
        <v>1734</v>
      </c>
      <c r="O22" s="8">
        <v>600</v>
      </c>
      <c r="P22" s="8">
        <v>2</v>
      </c>
      <c r="Q22" s="8">
        <v>1270</v>
      </c>
      <c r="R22" s="8">
        <v>105</v>
      </c>
      <c r="S22" s="8">
        <v>363</v>
      </c>
      <c r="T22" s="8">
        <v>2200</v>
      </c>
      <c r="U22" s="8">
        <f t="shared" si="3"/>
        <v>31290</v>
      </c>
    </row>
    <row r="23" spans="1:23" s="4" customFormat="1" ht="14.1" customHeight="1" x14ac:dyDescent="0.3">
      <c r="A23" s="10" t="s">
        <v>6</v>
      </c>
      <c r="B23" s="11">
        <v>94574</v>
      </c>
      <c r="C23" s="11">
        <v>22819</v>
      </c>
      <c r="D23" s="11">
        <v>12982</v>
      </c>
      <c r="E23" s="11">
        <v>5399</v>
      </c>
      <c r="F23" s="11">
        <v>1484</v>
      </c>
      <c r="G23" s="11">
        <v>20740</v>
      </c>
      <c r="H23" s="11">
        <v>9232</v>
      </c>
      <c r="I23" s="11">
        <v>4736</v>
      </c>
      <c r="J23" s="11">
        <v>981</v>
      </c>
      <c r="K23" s="11">
        <v>1000</v>
      </c>
      <c r="L23" s="11">
        <v>137</v>
      </c>
      <c r="M23" s="11">
        <v>4806</v>
      </c>
      <c r="N23" s="11">
        <v>7264</v>
      </c>
      <c r="O23" s="11">
        <v>2820</v>
      </c>
      <c r="P23" s="11">
        <v>474</v>
      </c>
      <c r="Q23" s="11">
        <v>4073</v>
      </c>
      <c r="R23" s="11">
        <v>556</v>
      </c>
      <c r="S23" s="11">
        <v>962</v>
      </c>
      <c r="T23" s="11">
        <v>7402</v>
      </c>
      <c r="U23" s="11">
        <f t="shared" si="3"/>
        <v>202441</v>
      </c>
    </row>
    <row r="24" spans="1:23" s="4" customFormat="1" ht="14.1" customHeight="1" x14ac:dyDescent="0.3">
      <c r="A24" s="7" t="s">
        <v>7</v>
      </c>
      <c r="B24" s="8">
        <v>183009</v>
      </c>
      <c r="C24" s="8">
        <v>54150</v>
      </c>
      <c r="D24" s="8">
        <v>23831</v>
      </c>
      <c r="E24" s="8">
        <v>9688</v>
      </c>
      <c r="F24" s="8">
        <v>3180</v>
      </c>
      <c r="G24" s="8">
        <v>37946</v>
      </c>
      <c r="H24" s="8">
        <v>17130</v>
      </c>
      <c r="I24" s="8">
        <v>9579</v>
      </c>
      <c r="J24" s="8">
        <v>2231</v>
      </c>
      <c r="K24" s="8">
        <v>2826</v>
      </c>
      <c r="L24" s="8">
        <v>292</v>
      </c>
      <c r="M24" s="8">
        <v>16956</v>
      </c>
      <c r="N24" s="8">
        <v>25248</v>
      </c>
      <c r="O24" s="8">
        <v>11576</v>
      </c>
      <c r="P24" s="8">
        <v>769</v>
      </c>
      <c r="Q24" s="8">
        <v>6868</v>
      </c>
      <c r="R24" s="8">
        <v>2191</v>
      </c>
      <c r="S24" s="8">
        <v>1272</v>
      </c>
      <c r="T24" s="8">
        <v>14671</v>
      </c>
      <c r="U24" s="8">
        <f t="shared" si="3"/>
        <v>423413</v>
      </c>
    </row>
    <row r="25" spans="1:23" s="4" customFormat="1" ht="14.1" customHeight="1" x14ac:dyDescent="0.3">
      <c r="A25" s="10" t="s">
        <v>8</v>
      </c>
      <c r="B25" s="11">
        <v>256095</v>
      </c>
      <c r="C25" s="11">
        <v>59047</v>
      </c>
      <c r="D25" s="11">
        <v>24317</v>
      </c>
      <c r="E25" s="11">
        <v>9982</v>
      </c>
      <c r="F25" s="11">
        <v>3729</v>
      </c>
      <c r="G25" s="11">
        <v>39023</v>
      </c>
      <c r="H25" s="11">
        <v>20373</v>
      </c>
      <c r="I25" s="11">
        <v>10326</v>
      </c>
      <c r="J25" s="11">
        <v>2981</v>
      </c>
      <c r="K25" s="11">
        <v>3795</v>
      </c>
      <c r="L25" s="11">
        <v>848</v>
      </c>
      <c r="M25" s="11">
        <v>17728</v>
      </c>
      <c r="N25" s="11">
        <v>31339</v>
      </c>
      <c r="O25" s="11">
        <v>13075</v>
      </c>
      <c r="P25" s="11">
        <v>1059</v>
      </c>
      <c r="Q25" s="11">
        <v>7453</v>
      </c>
      <c r="R25" s="11">
        <v>2791</v>
      </c>
      <c r="S25" s="11">
        <v>1267</v>
      </c>
      <c r="T25" s="11">
        <v>13638</v>
      </c>
      <c r="U25" s="11">
        <f t="shared" si="3"/>
        <v>518866</v>
      </c>
    </row>
    <row r="26" spans="1:23" s="4" customFormat="1" ht="14.1" customHeight="1" x14ac:dyDescent="0.3">
      <c r="A26" s="7" t="s">
        <v>9</v>
      </c>
      <c r="B26" s="8">
        <v>183678</v>
      </c>
      <c r="C26" s="8">
        <v>44876</v>
      </c>
      <c r="D26" s="8">
        <v>17253</v>
      </c>
      <c r="E26" s="8">
        <v>6660</v>
      </c>
      <c r="F26" s="8">
        <v>1956</v>
      </c>
      <c r="G26" s="8">
        <v>27964</v>
      </c>
      <c r="H26" s="8">
        <v>15383</v>
      </c>
      <c r="I26" s="8">
        <v>6766</v>
      </c>
      <c r="J26" s="8">
        <v>2100</v>
      </c>
      <c r="K26" s="8">
        <v>1766</v>
      </c>
      <c r="L26" s="8">
        <v>129</v>
      </c>
      <c r="M26" s="8">
        <v>8848</v>
      </c>
      <c r="N26" s="8">
        <v>20484</v>
      </c>
      <c r="O26" s="8">
        <v>6851</v>
      </c>
      <c r="P26" s="8">
        <v>457</v>
      </c>
      <c r="Q26" s="8">
        <v>4915</v>
      </c>
      <c r="R26" s="8">
        <v>1437</v>
      </c>
      <c r="S26" s="8">
        <v>1157</v>
      </c>
      <c r="T26" s="8">
        <v>8479</v>
      </c>
      <c r="U26" s="8">
        <f t="shared" si="3"/>
        <v>361159</v>
      </c>
    </row>
    <row r="27" spans="1:23" s="4" customFormat="1" ht="14.1" customHeight="1" x14ac:dyDescent="0.3">
      <c r="A27" s="10" t="s">
        <v>10</v>
      </c>
      <c r="B27" s="11">
        <v>142222</v>
      </c>
      <c r="C27" s="11">
        <v>36355</v>
      </c>
      <c r="D27" s="11">
        <v>14861</v>
      </c>
      <c r="E27" s="11">
        <v>5685</v>
      </c>
      <c r="F27" s="11">
        <v>1275</v>
      </c>
      <c r="G27" s="11">
        <v>25316</v>
      </c>
      <c r="H27" s="11">
        <v>14751</v>
      </c>
      <c r="I27" s="11">
        <v>5481</v>
      </c>
      <c r="J27" s="11">
        <v>903</v>
      </c>
      <c r="K27" s="11">
        <v>1209</v>
      </c>
      <c r="L27" s="11">
        <v>74</v>
      </c>
      <c r="M27" s="11">
        <v>3696</v>
      </c>
      <c r="N27" s="11">
        <v>12271</v>
      </c>
      <c r="O27" s="11">
        <v>4359</v>
      </c>
      <c r="P27" s="11">
        <v>532</v>
      </c>
      <c r="Q27" s="11">
        <v>3985</v>
      </c>
      <c r="R27" s="11">
        <v>452</v>
      </c>
      <c r="S27" s="11">
        <v>795</v>
      </c>
      <c r="T27" s="11">
        <v>7221</v>
      </c>
      <c r="U27" s="11">
        <f t="shared" si="3"/>
        <v>281443</v>
      </c>
    </row>
    <row r="28" spans="1:23" s="4" customFormat="1" ht="14.1" customHeight="1" x14ac:dyDescent="0.3">
      <c r="A28" s="7" t="s">
        <v>11</v>
      </c>
      <c r="B28" s="8">
        <v>56045</v>
      </c>
      <c r="C28" s="8">
        <v>6377</v>
      </c>
      <c r="D28" s="8">
        <v>6340</v>
      </c>
      <c r="E28" s="8">
        <v>2337</v>
      </c>
      <c r="F28" s="8">
        <v>641</v>
      </c>
      <c r="G28" s="8">
        <v>9267</v>
      </c>
      <c r="H28" s="8">
        <v>3966</v>
      </c>
      <c r="I28" s="8">
        <v>2133</v>
      </c>
      <c r="J28" s="8">
        <v>292</v>
      </c>
      <c r="K28" s="8">
        <v>399</v>
      </c>
      <c r="L28" s="8">
        <v>42</v>
      </c>
      <c r="M28" s="8">
        <v>903</v>
      </c>
      <c r="N28" s="8">
        <v>1840</v>
      </c>
      <c r="O28" s="8">
        <v>950</v>
      </c>
      <c r="P28" s="8">
        <v>51</v>
      </c>
      <c r="Q28" s="8">
        <v>2151</v>
      </c>
      <c r="R28" s="8">
        <v>175</v>
      </c>
      <c r="S28" s="8">
        <v>720</v>
      </c>
      <c r="T28" s="8">
        <v>3372</v>
      </c>
      <c r="U28" s="8">
        <f t="shared" si="3"/>
        <v>98001</v>
      </c>
    </row>
    <row r="29" spans="1:23" s="4" customFormat="1" ht="14.1" customHeight="1" x14ac:dyDescent="0.3">
      <c r="A29" s="10" t="s">
        <v>12</v>
      </c>
      <c r="B29" s="11">
        <v>48247</v>
      </c>
      <c r="C29" s="11">
        <v>13658</v>
      </c>
      <c r="D29" s="11">
        <v>5579</v>
      </c>
      <c r="E29" s="11">
        <v>1957</v>
      </c>
      <c r="F29" s="11">
        <v>449</v>
      </c>
      <c r="G29" s="11">
        <v>9349</v>
      </c>
      <c r="H29" s="11">
        <v>4144</v>
      </c>
      <c r="I29" s="11">
        <v>2394</v>
      </c>
      <c r="J29" s="11">
        <v>405</v>
      </c>
      <c r="K29" s="11">
        <v>441</v>
      </c>
      <c r="L29" s="11">
        <v>60</v>
      </c>
      <c r="M29" s="11">
        <v>602</v>
      </c>
      <c r="N29" s="11">
        <v>1225</v>
      </c>
      <c r="O29" s="11">
        <v>835</v>
      </c>
      <c r="P29" s="11">
        <v>166</v>
      </c>
      <c r="Q29" s="11">
        <v>1931</v>
      </c>
      <c r="R29" s="11">
        <v>188</v>
      </c>
      <c r="S29" s="11">
        <v>425</v>
      </c>
      <c r="T29" s="11">
        <v>3174</v>
      </c>
      <c r="U29" s="11">
        <f t="shared" si="3"/>
        <v>95229</v>
      </c>
    </row>
    <row r="30" spans="1:23" s="4" customFormat="1" ht="14.1" customHeight="1" x14ac:dyDescent="0.3">
      <c r="A30" s="16" t="s">
        <v>0</v>
      </c>
      <c r="B30" s="9">
        <f>SUM(B18:B29)</f>
        <v>1502084</v>
      </c>
      <c r="C30" s="9">
        <f t="shared" ref="C30:U30" si="4">SUM(C18:C29)</f>
        <v>425219</v>
      </c>
      <c r="D30" s="9">
        <f t="shared" si="4"/>
        <v>176085</v>
      </c>
      <c r="E30" s="9">
        <f t="shared" si="4"/>
        <v>66246</v>
      </c>
      <c r="F30" s="9">
        <f t="shared" si="4"/>
        <v>17207</v>
      </c>
      <c r="G30" s="9">
        <f t="shared" si="4"/>
        <v>294025</v>
      </c>
      <c r="H30" s="9">
        <f t="shared" si="4"/>
        <v>145044</v>
      </c>
      <c r="I30" s="9">
        <f t="shared" si="4"/>
        <v>69046</v>
      </c>
      <c r="J30" s="9">
        <f t="shared" si="4"/>
        <v>13588</v>
      </c>
      <c r="K30" s="9">
        <f t="shared" si="4"/>
        <v>15801</v>
      </c>
      <c r="L30" s="9">
        <f t="shared" si="4"/>
        <v>1910</v>
      </c>
      <c r="M30" s="9">
        <f t="shared" si="4"/>
        <v>63737</v>
      </c>
      <c r="N30" s="9">
        <f t="shared" si="4"/>
        <v>138071</v>
      </c>
      <c r="O30" s="9">
        <f t="shared" si="4"/>
        <v>46714</v>
      </c>
      <c r="P30" s="9">
        <f t="shared" si="4"/>
        <v>5180</v>
      </c>
      <c r="Q30" s="9">
        <f t="shared" si="4"/>
        <v>48648</v>
      </c>
      <c r="R30" s="9">
        <f t="shared" si="4"/>
        <v>9430</v>
      </c>
      <c r="S30" s="9">
        <f t="shared" si="4"/>
        <v>12605</v>
      </c>
      <c r="T30" s="9">
        <f t="shared" si="4"/>
        <v>92695</v>
      </c>
      <c r="U30" s="9">
        <f t="shared" si="4"/>
        <v>3143335</v>
      </c>
    </row>
    <row r="31" spans="1:23" s="4" customFormat="1" ht="14.1" customHeight="1" thickBot="1" x14ac:dyDescent="0.35">
      <c r="A31" s="13" t="str">
        <f>A15</f>
        <v xml:space="preserve">Tρέχον έτος </v>
      </c>
      <c r="B31" s="14">
        <f t="shared" ref="B31:U31" si="5">SUM(B18:B25)</f>
        <v>1071892</v>
      </c>
      <c r="C31" s="14">
        <f t="shared" si="5"/>
        <v>323953</v>
      </c>
      <c r="D31" s="14">
        <f t="shared" si="5"/>
        <v>132052</v>
      </c>
      <c r="E31" s="14">
        <f t="shared" si="5"/>
        <v>49607</v>
      </c>
      <c r="F31" s="14">
        <f t="shared" si="5"/>
        <v>12886</v>
      </c>
      <c r="G31" s="14">
        <f t="shared" si="5"/>
        <v>222129</v>
      </c>
      <c r="H31" s="14">
        <f t="shared" si="5"/>
        <v>106800</v>
      </c>
      <c r="I31" s="14">
        <f t="shared" si="5"/>
        <v>52272</v>
      </c>
      <c r="J31" s="14">
        <f t="shared" si="5"/>
        <v>9888</v>
      </c>
      <c r="K31" s="14">
        <f t="shared" si="5"/>
        <v>11986</v>
      </c>
      <c r="L31" s="14">
        <f t="shared" si="5"/>
        <v>1605</v>
      </c>
      <c r="M31" s="14">
        <f t="shared" si="5"/>
        <v>49688</v>
      </c>
      <c r="N31" s="14">
        <f t="shared" si="5"/>
        <v>102251</v>
      </c>
      <c r="O31" s="14">
        <f t="shared" si="5"/>
        <v>33719</v>
      </c>
      <c r="P31" s="14">
        <f t="shared" si="5"/>
        <v>3974</v>
      </c>
      <c r="Q31" s="14">
        <f t="shared" si="5"/>
        <v>35666</v>
      </c>
      <c r="R31" s="14">
        <f t="shared" si="5"/>
        <v>7178</v>
      </c>
      <c r="S31" s="14">
        <f t="shared" si="5"/>
        <v>9508</v>
      </c>
      <c r="T31" s="14">
        <f t="shared" si="5"/>
        <v>70449</v>
      </c>
      <c r="U31" s="14">
        <f t="shared" si="5"/>
        <v>2307503</v>
      </c>
    </row>
    <row r="32" spans="1:23" s="4" customFormat="1" ht="14.1" customHeight="1" thickTop="1" x14ac:dyDescent="0.3">
      <c r="A32" s="17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30"/>
      <c r="S32" s="30"/>
      <c r="T32" s="30"/>
      <c r="U32" s="30"/>
    </row>
    <row r="33" spans="1:21" s="2" customFormat="1" ht="14.4" x14ac:dyDescent="0.3">
      <c r="A33" s="43">
        <v>2019</v>
      </c>
      <c r="B33" s="42" t="str">
        <f>B2</f>
        <v>Αθήνα</v>
      </c>
      <c r="C33" s="42" t="str">
        <f t="shared" ref="C33:U33" si="6">C2</f>
        <v>Θεσσαλονίκη</v>
      </c>
      <c r="D33" s="42" t="str">
        <f t="shared" si="6"/>
        <v>Ρόδος</v>
      </c>
      <c r="E33" s="42" t="str">
        <f t="shared" si="6"/>
        <v>Κως</v>
      </c>
      <c r="F33" s="42" t="str">
        <f t="shared" si="6"/>
        <v>Kάρπαθος</v>
      </c>
      <c r="G33" s="42" t="str">
        <f t="shared" si="6"/>
        <v>Ηράκλειο</v>
      </c>
      <c r="H33" s="42" t="str">
        <f t="shared" si="6"/>
        <v xml:space="preserve">Χανιά </v>
      </c>
      <c r="I33" s="42" t="str">
        <f t="shared" si="6"/>
        <v>Κέρκυρα</v>
      </c>
      <c r="J33" s="42" t="str">
        <f t="shared" si="6"/>
        <v>Ζάκυνθος</v>
      </c>
      <c r="K33" s="42" t="str">
        <f t="shared" si="6"/>
        <v>Κεφαλονιά</v>
      </c>
      <c r="L33" s="42" t="str">
        <f t="shared" si="6"/>
        <v xml:space="preserve">Άκτιο </v>
      </c>
      <c r="M33" s="42" t="str">
        <f t="shared" si="6"/>
        <v>Μύκονος</v>
      </c>
      <c r="N33" s="42" t="str">
        <f t="shared" si="6"/>
        <v>Σαντορίνη</v>
      </c>
      <c r="O33" s="42" t="str">
        <f t="shared" si="6"/>
        <v>Πάρος</v>
      </c>
      <c r="P33" s="42" t="str">
        <f t="shared" si="6"/>
        <v>Καλαμάτα</v>
      </c>
      <c r="Q33" s="42" t="str">
        <f t="shared" si="6"/>
        <v>Σάμος</v>
      </c>
      <c r="R33" s="42" t="str">
        <f t="shared" si="6"/>
        <v>Σκιάθος</v>
      </c>
      <c r="S33" s="42" t="str">
        <f t="shared" si="6"/>
        <v>Καβάλα</v>
      </c>
      <c r="T33" s="42" t="str">
        <f t="shared" si="6"/>
        <v>Μυτιλήνη</v>
      </c>
      <c r="U33" s="42" t="str">
        <f t="shared" si="6"/>
        <v>Σύνολο</v>
      </c>
    </row>
    <row r="34" spans="1:21" s="4" customFormat="1" ht="14.1" customHeight="1" x14ac:dyDescent="0.3">
      <c r="A34" s="7" t="s">
        <v>1</v>
      </c>
      <c r="B34" s="8">
        <v>228675</v>
      </c>
      <c r="C34" s="8">
        <v>83762</v>
      </c>
      <c r="D34" s="8">
        <v>26525</v>
      </c>
      <c r="E34" s="8">
        <v>9131</v>
      </c>
      <c r="F34" s="8">
        <v>1249</v>
      </c>
      <c r="G34" s="8">
        <v>46819</v>
      </c>
      <c r="H34" s="8">
        <v>23632</v>
      </c>
      <c r="I34" s="8">
        <v>10143</v>
      </c>
      <c r="J34" s="8">
        <v>1210</v>
      </c>
      <c r="K34" s="8">
        <v>1400</v>
      </c>
      <c r="L34" s="8">
        <v>31</v>
      </c>
      <c r="M34" s="8">
        <v>3279</v>
      </c>
      <c r="N34" s="8">
        <v>17305</v>
      </c>
      <c r="O34" s="8">
        <v>2310</v>
      </c>
      <c r="P34" s="8">
        <v>549</v>
      </c>
      <c r="Q34" s="8">
        <v>5652</v>
      </c>
      <c r="R34" s="8">
        <v>427</v>
      </c>
      <c r="S34" s="8">
        <v>2698</v>
      </c>
      <c r="T34" s="8">
        <v>11541</v>
      </c>
      <c r="U34" s="8">
        <f>SUM(B34:T34)</f>
        <v>476338</v>
      </c>
    </row>
    <row r="35" spans="1:21" s="4" customFormat="1" ht="14.1" customHeight="1" x14ac:dyDescent="0.3">
      <c r="A35" s="10" t="s">
        <v>2</v>
      </c>
      <c r="B35" s="11">
        <v>224973</v>
      </c>
      <c r="C35" s="11">
        <v>83488</v>
      </c>
      <c r="D35" s="11">
        <v>23424</v>
      </c>
      <c r="E35" s="11">
        <v>8299</v>
      </c>
      <c r="F35" s="11">
        <v>1171</v>
      </c>
      <c r="G35" s="11">
        <v>45702</v>
      </c>
      <c r="H35" s="11">
        <v>21994</v>
      </c>
      <c r="I35" s="11">
        <v>9898</v>
      </c>
      <c r="J35" s="11">
        <v>1440</v>
      </c>
      <c r="K35" s="11">
        <v>1416</v>
      </c>
      <c r="L35" s="11">
        <v>27</v>
      </c>
      <c r="M35" s="11">
        <v>3274</v>
      </c>
      <c r="N35" s="11">
        <v>18370</v>
      </c>
      <c r="O35" s="11">
        <v>2015</v>
      </c>
      <c r="P35" s="11">
        <v>436</v>
      </c>
      <c r="Q35" s="11">
        <v>4949</v>
      </c>
      <c r="R35" s="11">
        <v>458</v>
      </c>
      <c r="S35" s="11">
        <v>2297</v>
      </c>
      <c r="T35" s="11">
        <v>10712</v>
      </c>
      <c r="U35" s="11">
        <f>SUM(B35:T35)</f>
        <v>464343</v>
      </c>
    </row>
    <row r="36" spans="1:21" s="4" customFormat="1" ht="14.1" customHeight="1" x14ac:dyDescent="0.3">
      <c r="A36" s="7" t="s">
        <v>3</v>
      </c>
      <c r="B36" s="8">
        <v>259746</v>
      </c>
      <c r="C36" s="8">
        <v>93893</v>
      </c>
      <c r="D36" s="8">
        <v>27933</v>
      </c>
      <c r="E36" s="8">
        <v>9669</v>
      </c>
      <c r="F36" s="8">
        <v>1724</v>
      </c>
      <c r="G36" s="8">
        <v>52949</v>
      </c>
      <c r="H36" s="8">
        <v>25260</v>
      </c>
      <c r="I36" s="8">
        <v>11652</v>
      </c>
      <c r="J36" s="8">
        <v>1591</v>
      </c>
      <c r="K36" s="8">
        <v>1661</v>
      </c>
      <c r="L36" s="8">
        <v>82</v>
      </c>
      <c r="M36" s="8">
        <v>5431</v>
      </c>
      <c r="N36" s="8">
        <v>28175</v>
      </c>
      <c r="O36" s="8">
        <v>2634</v>
      </c>
      <c r="P36" s="8">
        <v>618</v>
      </c>
      <c r="Q36" s="8">
        <v>5876</v>
      </c>
      <c r="R36" s="8">
        <v>652</v>
      </c>
      <c r="S36" s="8">
        <v>2863</v>
      </c>
      <c r="T36" s="8">
        <v>13406</v>
      </c>
      <c r="U36" s="8">
        <f t="shared" ref="U36:U45" si="7">SUM(B36:T36)</f>
        <v>545815</v>
      </c>
    </row>
    <row r="37" spans="1:21" s="4" customFormat="1" ht="14.1" customHeight="1" x14ac:dyDescent="0.3">
      <c r="A37" s="10" t="s">
        <v>4</v>
      </c>
      <c r="B37" s="11">
        <v>276237</v>
      </c>
      <c r="C37" s="11">
        <v>81379</v>
      </c>
      <c r="D37" s="11">
        <v>34169</v>
      </c>
      <c r="E37" s="11">
        <v>11263</v>
      </c>
      <c r="F37" s="11">
        <v>2252</v>
      </c>
      <c r="G37" s="11">
        <v>55090</v>
      </c>
      <c r="H37" s="11">
        <v>26137</v>
      </c>
      <c r="I37" s="11">
        <v>13335</v>
      </c>
      <c r="J37" s="11">
        <v>2823</v>
      </c>
      <c r="K37" s="11">
        <v>1961</v>
      </c>
      <c r="L37" s="11">
        <v>102</v>
      </c>
      <c r="M37" s="11">
        <v>14936</v>
      </c>
      <c r="N37" s="11">
        <v>52195</v>
      </c>
      <c r="O37" s="11">
        <v>5193</v>
      </c>
      <c r="P37" s="11">
        <v>1033</v>
      </c>
      <c r="Q37" s="11">
        <v>6892</v>
      </c>
      <c r="R37" s="11">
        <v>1234</v>
      </c>
      <c r="S37" s="11">
        <v>2822</v>
      </c>
      <c r="T37" s="11">
        <v>14155</v>
      </c>
      <c r="U37" s="11">
        <f t="shared" si="7"/>
        <v>603208</v>
      </c>
    </row>
    <row r="38" spans="1:21" s="4" customFormat="1" ht="14.1" customHeight="1" x14ac:dyDescent="0.3">
      <c r="A38" s="7" t="s">
        <v>5</v>
      </c>
      <c r="B38" s="8">
        <v>353056</v>
      </c>
      <c r="C38" s="8">
        <v>84850</v>
      </c>
      <c r="D38" s="8">
        <v>35767</v>
      </c>
      <c r="E38" s="8">
        <v>11672</v>
      </c>
      <c r="F38" s="8">
        <v>2855</v>
      </c>
      <c r="G38" s="8">
        <v>54770</v>
      </c>
      <c r="H38" s="8">
        <v>27607</v>
      </c>
      <c r="I38" s="8">
        <v>13507</v>
      </c>
      <c r="J38" s="8">
        <v>3686</v>
      </c>
      <c r="K38" s="8">
        <v>3002</v>
      </c>
      <c r="L38" s="8">
        <v>187</v>
      </c>
      <c r="M38" s="8">
        <v>27944</v>
      </c>
      <c r="N38" s="8">
        <v>69432</v>
      </c>
      <c r="O38" s="8">
        <v>8220</v>
      </c>
      <c r="P38" s="8">
        <v>876</v>
      </c>
      <c r="Q38" s="8">
        <v>7594</v>
      </c>
      <c r="R38" s="8">
        <v>1768</v>
      </c>
      <c r="S38" s="8">
        <v>2944</v>
      </c>
      <c r="T38" s="8">
        <v>14682</v>
      </c>
      <c r="U38" s="8">
        <f t="shared" si="7"/>
        <v>724419</v>
      </c>
    </row>
    <row r="39" spans="1:21" s="4" customFormat="1" ht="14.1" customHeight="1" x14ac:dyDescent="0.3">
      <c r="A39" s="10" t="s">
        <v>6</v>
      </c>
      <c r="B39" s="11">
        <v>399476</v>
      </c>
      <c r="C39" s="11">
        <v>90384</v>
      </c>
      <c r="D39" s="11">
        <v>37685</v>
      </c>
      <c r="E39" s="11">
        <v>12732</v>
      </c>
      <c r="F39" s="11">
        <v>3361</v>
      </c>
      <c r="G39" s="11">
        <v>55432</v>
      </c>
      <c r="H39" s="11">
        <v>30853</v>
      </c>
      <c r="I39" s="11">
        <v>17394</v>
      </c>
      <c r="J39" s="11">
        <v>6284</v>
      </c>
      <c r="K39" s="11">
        <v>6103</v>
      </c>
      <c r="L39" s="11">
        <v>563</v>
      </c>
      <c r="M39" s="11">
        <v>41918</v>
      </c>
      <c r="N39" s="11">
        <v>77276</v>
      </c>
      <c r="O39" s="11">
        <v>16174</v>
      </c>
      <c r="P39" s="11">
        <v>1336</v>
      </c>
      <c r="Q39" s="11">
        <v>8141</v>
      </c>
      <c r="R39" s="11">
        <v>4464</v>
      </c>
      <c r="S39" s="11">
        <v>2789</v>
      </c>
      <c r="T39" s="11">
        <v>15880</v>
      </c>
      <c r="U39" s="11">
        <f t="shared" si="7"/>
        <v>828245</v>
      </c>
    </row>
    <row r="40" spans="1:21" s="4" customFormat="1" ht="14.1" customHeight="1" x14ac:dyDescent="0.3">
      <c r="A40" s="7" t="s">
        <v>7</v>
      </c>
      <c r="B40" s="8">
        <v>456239</v>
      </c>
      <c r="C40" s="8">
        <v>102506</v>
      </c>
      <c r="D40" s="8">
        <v>45958</v>
      </c>
      <c r="E40" s="8">
        <v>17223</v>
      </c>
      <c r="F40" s="8">
        <v>4948</v>
      </c>
      <c r="G40" s="8">
        <v>62524</v>
      </c>
      <c r="H40" s="8">
        <v>35678</v>
      </c>
      <c r="I40" s="8">
        <v>20212</v>
      </c>
      <c r="J40" s="8">
        <v>8203</v>
      </c>
      <c r="K40" s="8">
        <v>10225</v>
      </c>
      <c r="L40" s="8">
        <v>1394</v>
      </c>
      <c r="M40" s="8">
        <v>49657</v>
      </c>
      <c r="N40" s="8">
        <v>74834</v>
      </c>
      <c r="O40" s="8">
        <v>21525</v>
      </c>
      <c r="P40" s="8">
        <v>1635</v>
      </c>
      <c r="Q40" s="8">
        <v>10701</v>
      </c>
      <c r="R40" s="8">
        <v>6132</v>
      </c>
      <c r="S40" s="8">
        <v>3379</v>
      </c>
      <c r="T40" s="8">
        <v>20986</v>
      </c>
      <c r="U40" s="8">
        <f t="shared" si="7"/>
        <v>953959</v>
      </c>
    </row>
    <row r="41" spans="1:21" s="4" customFormat="1" ht="14.1" customHeight="1" x14ac:dyDescent="0.3">
      <c r="A41" s="10" t="s">
        <v>8</v>
      </c>
      <c r="B41" s="11">
        <v>478408</v>
      </c>
      <c r="C41" s="11">
        <v>99639</v>
      </c>
      <c r="D41" s="11">
        <v>46214</v>
      </c>
      <c r="E41" s="11">
        <v>17669</v>
      </c>
      <c r="F41" s="11">
        <v>5294</v>
      </c>
      <c r="G41" s="11">
        <v>63270</v>
      </c>
      <c r="H41" s="11">
        <v>35461</v>
      </c>
      <c r="I41" s="11">
        <v>20112</v>
      </c>
      <c r="J41" s="11">
        <v>8485</v>
      </c>
      <c r="K41" s="11">
        <v>10001</v>
      </c>
      <c r="L41" s="11">
        <v>1720</v>
      </c>
      <c r="M41" s="11">
        <v>47456</v>
      </c>
      <c r="N41" s="11">
        <v>73757</v>
      </c>
      <c r="O41" s="11">
        <v>21984</v>
      </c>
      <c r="P41" s="11">
        <v>1792</v>
      </c>
      <c r="Q41" s="11">
        <v>10651</v>
      </c>
      <c r="R41" s="11">
        <v>6198</v>
      </c>
      <c r="S41" s="11">
        <v>2919</v>
      </c>
      <c r="T41" s="11">
        <v>19342</v>
      </c>
      <c r="U41" s="11">
        <f t="shared" si="7"/>
        <v>970372</v>
      </c>
    </row>
    <row r="42" spans="1:21" s="4" customFormat="1" ht="14.1" customHeight="1" x14ac:dyDescent="0.3">
      <c r="A42" s="7" t="s">
        <v>9</v>
      </c>
      <c r="B42" s="8">
        <v>429909</v>
      </c>
      <c r="C42" s="8">
        <v>97021</v>
      </c>
      <c r="D42" s="8">
        <v>38144</v>
      </c>
      <c r="E42" s="8">
        <v>12651</v>
      </c>
      <c r="F42" s="8">
        <v>3032</v>
      </c>
      <c r="G42" s="8">
        <v>59790</v>
      </c>
      <c r="H42" s="8">
        <v>29495</v>
      </c>
      <c r="I42" s="8">
        <v>16140</v>
      </c>
      <c r="J42" s="8">
        <v>5904</v>
      </c>
      <c r="K42" s="8">
        <v>5401</v>
      </c>
      <c r="L42" s="8">
        <v>763</v>
      </c>
      <c r="M42" s="8">
        <v>37675</v>
      </c>
      <c r="N42" s="8">
        <v>76606</v>
      </c>
      <c r="O42" s="8">
        <v>13759</v>
      </c>
      <c r="P42" s="8">
        <v>1275</v>
      </c>
      <c r="Q42" s="8">
        <v>7649</v>
      </c>
      <c r="R42" s="8">
        <v>3309</v>
      </c>
      <c r="S42" s="8">
        <v>2779</v>
      </c>
      <c r="T42" s="8">
        <v>15732</v>
      </c>
      <c r="U42" s="8">
        <f t="shared" si="7"/>
        <v>857034</v>
      </c>
    </row>
    <row r="43" spans="1:21" s="4" customFormat="1" ht="14.1" customHeight="1" x14ac:dyDescent="0.3">
      <c r="A43" s="10" t="s">
        <v>10</v>
      </c>
      <c r="B43" s="11">
        <v>361969</v>
      </c>
      <c r="C43" s="11">
        <v>87419</v>
      </c>
      <c r="D43" s="11">
        <v>31171</v>
      </c>
      <c r="E43" s="11">
        <v>9723</v>
      </c>
      <c r="F43" s="11">
        <v>1901</v>
      </c>
      <c r="G43" s="11">
        <v>55209</v>
      </c>
      <c r="H43" s="11">
        <v>25946</v>
      </c>
      <c r="I43" s="11">
        <v>12646</v>
      </c>
      <c r="J43" s="11">
        <v>3095</v>
      </c>
      <c r="K43" s="11">
        <v>2432</v>
      </c>
      <c r="L43" s="11">
        <v>165</v>
      </c>
      <c r="M43" s="11">
        <v>15859</v>
      </c>
      <c r="N43" s="11">
        <v>60014</v>
      </c>
      <c r="O43" s="11">
        <v>5480</v>
      </c>
      <c r="P43" s="11">
        <v>1088</v>
      </c>
      <c r="Q43" s="11">
        <v>6311</v>
      </c>
      <c r="R43" s="11">
        <v>839</v>
      </c>
      <c r="S43" s="11">
        <v>2920</v>
      </c>
      <c r="T43" s="11">
        <v>13757</v>
      </c>
      <c r="U43" s="11">
        <f t="shared" si="7"/>
        <v>697944</v>
      </c>
    </row>
    <row r="44" spans="1:21" s="4" customFormat="1" ht="14.1" customHeight="1" x14ac:dyDescent="0.3">
      <c r="A44" s="7" t="s">
        <v>11</v>
      </c>
      <c r="B44" s="8">
        <v>262558</v>
      </c>
      <c r="C44" s="8">
        <v>83212</v>
      </c>
      <c r="D44" s="8">
        <v>26335</v>
      </c>
      <c r="E44" s="8">
        <v>8762</v>
      </c>
      <c r="F44" s="8">
        <v>1501</v>
      </c>
      <c r="G44" s="8">
        <v>49052</v>
      </c>
      <c r="H44" s="8">
        <v>24113</v>
      </c>
      <c r="I44" s="8">
        <v>10683</v>
      </c>
      <c r="J44" s="8">
        <v>1493</v>
      </c>
      <c r="K44" s="8">
        <v>1699</v>
      </c>
      <c r="L44" s="8">
        <v>27</v>
      </c>
      <c r="M44" s="8">
        <v>4081</v>
      </c>
      <c r="N44" s="8">
        <v>23732</v>
      </c>
      <c r="O44" s="8">
        <v>2417</v>
      </c>
      <c r="P44" s="8">
        <v>630</v>
      </c>
      <c r="Q44" s="8">
        <v>6049</v>
      </c>
      <c r="R44" s="8">
        <v>634</v>
      </c>
      <c r="S44" s="8">
        <v>2812</v>
      </c>
      <c r="T44" s="8">
        <v>13446</v>
      </c>
      <c r="U44" s="8">
        <f t="shared" si="7"/>
        <v>523236</v>
      </c>
    </row>
    <row r="45" spans="1:21" s="4" customFormat="1" ht="14.1" customHeight="1" x14ac:dyDescent="0.3">
      <c r="A45" s="10" t="s">
        <v>12</v>
      </c>
      <c r="B45" s="11">
        <v>242410</v>
      </c>
      <c r="C45" s="11">
        <v>83304</v>
      </c>
      <c r="D45" s="11">
        <v>26831</v>
      </c>
      <c r="E45" s="11">
        <v>8568</v>
      </c>
      <c r="F45" s="11">
        <v>1178</v>
      </c>
      <c r="G45" s="11">
        <v>48389</v>
      </c>
      <c r="H45" s="11">
        <v>24903</v>
      </c>
      <c r="I45" s="11">
        <v>10831</v>
      </c>
      <c r="J45" s="11">
        <v>1582</v>
      </c>
      <c r="K45" s="11">
        <v>1558</v>
      </c>
      <c r="L45" s="11">
        <v>106</v>
      </c>
      <c r="M45" s="11">
        <v>3157</v>
      </c>
      <c r="N45" s="11">
        <v>14413</v>
      </c>
      <c r="O45" s="11">
        <v>1821</v>
      </c>
      <c r="P45" s="11">
        <v>745</v>
      </c>
      <c r="Q45" s="11">
        <v>5239</v>
      </c>
      <c r="R45" s="11">
        <v>468</v>
      </c>
      <c r="S45" s="11">
        <v>2713</v>
      </c>
      <c r="T45" s="11">
        <v>13382</v>
      </c>
      <c r="U45" s="11">
        <f t="shared" si="7"/>
        <v>491598</v>
      </c>
    </row>
    <row r="46" spans="1:21" s="4" customFormat="1" ht="14.1" customHeight="1" x14ac:dyDescent="0.3">
      <c r="A46" s="16" t="s">
        <v>0</v>
      </c>
      <c r="B46" s="9">
        <f>SUM(B34:B45)</f>
        <v>3973656</v>
      </c>
      <c r="C46" s="9">
        <f t="shared" ref="C46:U46" si="8">SUM(C34:C45)</f>
        <v>1070857</v>
      </c>
      <c r="D46" s="9">
        <f t="shared" si="8"/>
        <v>400156</v>
      </c>
      <c r="E46" s="9">
        <f t="shared" si="8"/>
        <v>137362</v>
      </c>
      <c r="F46" s="9">
        <f t="shared" si="8"/>
        <v>30466</v>
      </c>
      <c r="G46" s="9">
        <f t="shared" si="8"/>
        <v>648996</v>
      </c>
      <c r="H46" s="9">
        <f t="shared" si="8"/>
        <v>331079</v>
      </c>
      <c r="I46" s="9">
        <f t="shared" si="8"/>
        <v>166553</v>
      </c>
      <c r="J46" s="9">
        <f t="shared" si="8"/>
        <v>45796</v>
      </c>
      <c r="K46" s="9">
        <f t="shared" si="8"/>
        <v>46859</v>
      </c>
      <c r="L46" s="9">
        <f t="shared" si="8"/>
        <v>5167</v>
      </c>
      <c r="M46" s="9">
        <f t="shared" si="8"/>
        <v>254667</v>
      </c>
      <c r="N46" s="9">
        <f t="shared" si="8"/>
        <v>586109</v>
      </c>
      <c r="O46" s="9">
        <f t="shared" si="8"/>
        <v>103532</v>
      </c>
      <c r="P46" s="9">
        <f t="shared" si="8"/>
        <v>12013</v>
      </c>
      <c r="Q46" s="9">
        <f t="shared" si="8"/>
        <v>85704</v>
      </c>
      <c r="R46" s="9">
        <f t="shared" si="8"/>
        <v>26583</v>
      </c>
      <c r="S46" s="9">
        <f t="shared" si="8"/>
        <v>33935</v>
      </c>
      <c r="T46" s="9">
        <f t="shared" si="8"/>
        <v>177021</v>
      </c>
      <c r="U46" s="9">
        <f t="shared" si="8"/>
        <v>8136511</v>
      </c>
    </row>
    <row r="47" spans="1:21" s="4" customFormat="1" ht="14.1" customHeight="1" thickBot="1" x14ac:dyDescent="0.35">
      <c r="A47" s="13" t="str">
        <f>A15</f>
        <v xml:space="preserve">Tρέχον έτος </v>
      </c>
      <c r="B47" s="14">
        <f t="shared" ref="B47:U47" si="9">SUM(B34:B41)</f>
        <v>2676810</v>
      </c>
      <c r="C47" s="14">
        <f t="shared" si="9"/>
        <v>719901</v>
      </c>
      <c r="D47" s="14">
        <f t="shared" si="9"/>
        <v>277675</v>
      </c>
      <c r="E47" s="14">
        <f t="shared" si="9"/>
        <v>97658</v>
      </c>
      <c r="F47" s="14">
        <f t="shared" si="9"/>
        <v>22854</v>
      </c>
      <c r="G47" s="14">
        <f t="shared" si="9"/>
        <v>436556</v>
      </c>
      <c r="H47" s="14">
        <f t="shared" si="9"/>
        <v>226622</v>
      </c>
      <c r="I47" s="14">
        <f t="shared" si="9"/>
        <v>116253</v>
      </c>
      <c r="J47" s="14">
        <f t="shared" si="9"/>
        <v>33722</v>
      </c>
      <c r="K47" s="14">
        <f t="shared" si="9"/>
        <v>35769</v>
      </c>
      <c r="L47" s="14">
        <f t="shared" si="9"/>
        <v>4106</v>
      </c>
      <c r="M47" s="14">
        <f t="shared" si="9"/>
        <v>193895</v>
      </c>
      <c r="N47" s="14">
        <f t="shared" si="9"/>
        <v>411344</v>
      </c>
      <c r="O47" s="14">
        <f t="shared" si="9"/>
        <v>80055</v>
      </c>
      <c r="P47" s="14">
        <f t="shared" si="9"/>
        <v>8275</v>
      </c>
      <c r="Q47" s="14">
        <f t="shared" si="9"/>
        <v>60456</v>
      </c>
      <c r="R47" s="14">
        <f t="shared" si="9"/>
        <v>21333</v>
      </c>
      <c r="S47" s="14">
        <f t="shared" si="9"/>
        <v>22711</v>
      </c>
      <c r="T47" s="14">
        <f t="shared" si="9"/>
        <v>120704</v>
      </c>
      <c r="U47" s="14">
        <f t="shared" si="9"/>
        <v>5566699</v>
      </c>
    </row>
    <row r="48" spans="1:21" s="4" customFormat="1" ht="14.1" hidden="1" customHeight="1" thickTop="1" x14ac:dyDescent="0.3">
      <c r="A48" s="17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30"/>
      <c r="S48" s="30"/>
      <c r="T48" s="30"/>
      <c r="U48" s="30"/>
    </row>
    <row r="49" spans="1:21" s="2" customFormat="1" ht="14.1" hidden="1" customHeight="1" x14ac:dyDescent="0.3">
      <c r="A49" s="41" t="s">
        <v>85</v>
      </c>
      <c r="B49" s="44" t="str">
        <f>B2</f>
        <v>Αθήνα</v>
      </c>
      <c r="C49" s="44" t="str">
        <f t="shared" ref="C49:U49" si="10">C2</f>
        <v>Θεσσαλονίκη</v>
      </c>
      <c r="D49" s="44" t="str">
        <f t="shared" si="10"/>
        <v>Ρόδος</v>
      </c>
      <c r="E49" s="44" t="str">
        <f t="shared" si="10"/>
        <v>Κως</v>
      </c>
      <c r="F49" s="44" t="str">
        <f t="shared" si="10"/>
        <v>Kάρπαθος</v>
      </c>
      <c r="G49" s="44" t="str">
        <f t="shared" si="10"/>
        <v>Ηράκλειο</v>
      </c>
      <c r="H49" s="44" t="str">
        <f t="shared" si="10"/>
        <v xml:space="preserve">Χανιά </v>
      </c>
      <c r="I49" s="44" t="str">
        <f t="shared" si="10"/>
        <v>Κέρκυρα</v>
      </c>
      <c r="J49" s="44" t="str">
        <f t="shared" si="10"/>
        <v>Ζάκυνθος</v>
      </c>
      <c r="K49" s="44" t="str">
        <f t="shared" si="10"/>
        <v>Κεφαλονιά</v>
      </c>
      <c r="L49" s="44" t="str">
        <f t="shared" si="10"/>
        <v xml:space="preserve">Άκτιο </v>
      </c>
      <c r="M49" s="44" t="str">
        <f t="shared" si="10"/>
        <v>Μύκονος</v>
      </c>
      <c r="N49" s="44" t="str">
        <f t="shared" si="10"/>
        <v>Σαντορίνη</v>
      </c>
      <c r="O49" s="44" t="str">
        <f t="shared" si="10"/>
        <v>Πάρος</v>
      </c>
      <c r="P49" s="44" t="str">
        <f t="shared" si="10"/>
        <v>Καλαμάτα</v>
      </c>
      <c r="Q49" s="44" t="str">
        <f t="shared" si="10"/>
        <v>Σάμος</v>
      </c>
      <c r="R49" s="44" t="str">
        <f t="shared" si="10"/>
        <v>Σκιάθος</v>
      </c>
      <c r="S49" s="44" t="str">
        <f t="shared" si="10"/>
        <v>Καβάλα</v>
      </c>
      <c r="T49" s="44" t="str">
        <f t="shared" si="10"/>
        <v>Μυτιλήνη</v>
      </c>
      <c r="U49" s="44" t="str">
        <f t="shared" si="10"/>
        <v>Σύνολο</v>
      </c>
    </row>
    <row r="50" spans="1:21" s="3" customFormat="1" ht="14.1" hidden="1" customHeight="1" x14ac:dyDescent="0.3">
      <c r="A50" s="19" t="s">
        <v>1</v>
      </c>
      <c r="B50" s="20">
        <f>IF(B18=0,"",(B3/B18 -1))</f>
        <v>-0.73352800613037938</v>
      </c>
      <c r="C50" s="20">
        <f t="shared" ref="C50:U50" si="11">IF(C18=0,"",(C3/C18 -1))</f>
        <v>-0.81187824795842611</v>
      </c>
      <c r="D50" s="20">
        <f t="shared" si="11"/>
        <v>-0.75722904863512619</v>
      </c>
      <c r="E50" s="20">
        <f t="shared" si="11"/>
        <v>-0.72281356304180844</v>
      </c>
      <c r="F50" s="20">
        <f t="shared" si="11"/>
        <v>-0.6139798488664987</v>
      </c>
      <c r="G50" s="20">
        <f t="shared" si="11"/>
        <v>-0.77982627948565097</v>
      </c>
      <c r="H50" s="20">
        <f t="shared" si="11"/>
        <v>-0.78216355713500019</v>
      </c>
      <c r="I50" s="20">
        <f t="shared" si="11"/>
        <v>-0.78641546851760036</v>
      </c>
      <c r="J50" s="20">
        <f t="shared" si="11"/>
        <v>-0.72101720269259539</v>
      </c>
      <c r="K50" s="20">
        <f t="shared" si="11"/>
        <v>-0.6768707482993197</v>
      </c>
      <c r="L50" s="20">
        <f t="shared" si="11"/>
        <v>1.0909090909090908</v>
      </c>
      <c r="M50" s="20">
        <f t="shared" si="11"/>
        <v>-0.66159909909909909</v>
      </c>
      <c r="N50" s="20">
        <f t="shared" si="11"/>
        <v>-0.84227956395749959</v>
      </c>
      <c r="O50" s="20">
        <f t="shared" si="11"/>
        <v>-0.38174868609651214</v>
      </c>
      <c r="P50" s="20">
        <f t="shared" si="11"/>
        <v>-0.81122448979591844</v>
      </c>
      <c r="Q50" s="20">
        <f t="shared" si="11"/>
        <v>-0.60516605166051662</v>
      </c>
      <c r="R50" s="20">
        <f t="shared" si="11"/>
        <v>-0.67625899280575541</v>
      </c>
      <c r="S50" s="20">
        <f t="shared" si="11"/>
        <v>-0.81619937694704048</v>
      </c>
      <c r="T50" s="20">
        <f t="shared" si="11"/>
        <v>-0.73880298053040616</v>
      </c>
      <c r="U50" s="20">
        <f t="shared" si="11"/>
        <v>-0.75519337691696709</v>
      </c>
    </row>
    <row r="51" spans="1:21" s="3" customFormat="1" ht="14.1" hidden="1" customHeight="1" x14ac:dyDescent="0.3">
      <c r="A51" s="21" t="s">
        <v>2</v>
      </c>
      <c r="B51" s="22">
        <f t="shared" ref="B51:U57" si="12">IF(B19=0,"",(B4/B19 -1))</f>
        <v>-0.75721383259417285</v>
      </c>
      <c r="C51" s="22">
        <f t="shared" si="12"/>
        <v>-0.80119678107160053</v>
      </c>
      <c r="D51" s="22">
        <f t="shared" si="12"/>
        <v>-0.75863764908397879</v>
      </c>
      <c r="E51" s="22">
        <f t="shared" si="12"/>
        <v>-0.76157742402315487</v>
      </c>
      <c r="F51" s="22">
        <f t="shared" si="12"/>
        <v>-0.67966573816155984</v>
      </c>
      <c r="G51" s="22">
        <f t="shared" si="12"/>
        <v>-0.79133108166623367</v>
      </c>
      <c r="H51" s="22">
        <f t="shared" si="12"/>
        <v>-0.80280005316556646</v>
      </c>
      <c r="I51" s="22">
        <f t="shared" si="12"/>
        <v>-0.78013169195533927</v>
      </c>
      <c r="J51" s="22">
        <f t="shared" si="12"/>
        <v>-0.72748447204968947</v>
      </c>
      <c r="K51" s="22">
        <f t="shared" si="12"/>
        <v>-0.7367088607594936</v>
      </c>
      <c r="L51" s="22">
        <f t="shared" si="12"/>
        <v>-0.609375</v>
      </c>
      <c r="M51" s="22">
        <f t="shared" si="12"/>
        <v>-0.76154873164218961</v>
      </c>
      <c r="N51" s="22">
        <f t="shared" si="12"/>
        <v>-0.86716975602608248</v>
      </c>
      <c r="O51" s="22">
        <f t="shared" si="12"/>
        <v>-0.37287376902417191</v>
      </c>
      <c r="P51" s="22">
        <f t="shared" si="12"/>
        <v>-0.77125193199381759</v>
      </c>
      <c r="Q51" s="22">
        <f t="shared" si="12"/>
        <v>-0.62263817764435814</v>
      </c>
      <c r="R51" s="22">
        <f t="shared" si="12"/>
        <v>-0.59633027522935778</v>
      </c>
      <c r="S51" s="22">
        <f t="shared" si="12"/>
        <v>-0.81419068736141909</v>
      </c>
      <c r="T51" s="22">
        <f t="shared" si="12"/>
        <v>-0.75026857284521942</v>
      </c>
      <c r="U51" s="22">
        <f t="shared" si="12"/>
        <v>-0.77022930186114758</v>
      </c>
    </row>
    <row r="52" spans="1:21" s="3" customFormat="1" ht="14.1" hidden="1" customHeight="1" x14ac:dyDescent="0.3">
      <c r="A52" s="19" t="s">
        <v>3</v>
      </c>
      <c r="B52" s="20">
        <f t="shared" si="12"/>
        <v>-0.40498667205558281</v>
      </c>
      <c r="C52" s="20">
        <f t="shared" si="12"/>
        <v>-0.46715960770968046</v>
      </c>
      <c r="D52" s="20">
        <f t="shared" si="12"/>
        <v>-0.51359007216564379</v>
      </c>
      <c r="E52" s="20">
        <f t="shared" si="12"/>
        <v>-0.59333795975017356</v>
      </c>
      <c r="F52" s="20">
        <f t="shared" si="12"/>
        <v>-0.34199999999999997</v>
      </c>
      <c r="G52" s="20">
        <f t="shared" si="12"/>
        <v>-0.54905902480752777</v>
      </c>
      <c r="H52" s="20">
        <f t="shared" si="12"/>
        <v>-0.52493114255864759</v>
      </c>
      <c r="I52" s="20">
        <f t="shared" si="12"/>
        <v>-0.47094631986718316</v>
      </c>
      <c r="J52" s="20">
        <f t="shared" si="12"/>
        <v>-0.420844327176781</v>
      </c>
      <c r="K52" s="20">
        <f t="shared" si="12"/>
        <v>-0.36240090600226504</v>
      </c>
      <c r="L52" s="20">
        <f t="shared" si="12"/>
        <v>-0.38095238095238093</v>
      </c>
      <c r="M52" s="20">
        <f t="shared" si="12"/>
        <v>-0.30300049188391542</v>
      </c>
      <c r="N52" s="20">
        <f t="shared" si="12"/>
        <v>-0.70460281216199983</v>
      </c>
      <c r="O52" s="20">
        <f t="shared" si="12"/>
        <v>0.43983739837398383</v>
      </c>
      <c r="P52" s="20">
        <f t="shared" si="12"/>
        <v>-0.61882352941176477</v>
      </c>
      <c r="Q52" s="20">
        <f t="shared" si="12"/>
        <v>-0.41988950276243098</v>
      </c>
      <c r="R52" s="20">
        <f t="shared" si="12"/>
        <v>-0.36972704714640203</v>
      </c>
      <c r="S52" s="20">
        <f t="shared" si="12"/>
        <v>-0.52723735408560313</v>
      </c>
      <c r="T52" s="20">
        <f t="shared" si="12"/>
        <v>-0.47858218146982345</v>
      </c>
      <c r="U52" s="20">
        <f t="shared" si="12"/>
        <v>-0.45711485270818231</v>
      </c>
    </row>
    <row r="53" spans="1:21" s="3" customFormat="1" ht="14.1" hidden="1" customHeight="1" x14ac:dyDescent="0.3">
      <c r="A53" s="21" t="s">
        <v>4</v>
      </c>
      <c r="B53" s="22" t="str">
        <f t="shared" si="12"/>
        <v/>
      </c>
      <c r="C53" s="22">
        <f t="shared" si="12"/>
        <v>16.24867724867725</v>
      </c>
      <c r="D53" s="22">
        <f t="shared" si="12"/>
        <v>11.517197452229299</v>
      </c>
      <c r="E53" s="22">
        <f t="shared" si="12"/>
        <v>8.7245508982035922</v>
      </c>
      <c r="F53" s="22">
        <f t="shared" si="12"/>
        <v>8.7129629629629637</v>
      </c>
      <c r="G53" s="22">
        <f t="shared" si="12"/>
        <v>11.859883236030026</v>
      </c>
      <c r="H53" s="22">
        <f t="shared" si="12"/>
        <v>17.798955613577025</v>
      </c>
      <c r="I53" s="22">
        <f t="shared" si="12"/>
        <v>9.859375</v>
      </c>
      <c r="J53" s="22">
        <f t="shared" si="12"/>
        <v>10.206349206349206</v>
      </c>
      <c r="K53" s="22">
        <f t="shared" si="12"/>
        <v>8.1546391752577314</v>
      </c>
      <c r="L53" s="22">
        <f t="shared" si="12"/>
        <v>0.86842105263157898</v>
      </c>
      <c r="M53" s="22">
        <f t="shared" si="12"/>
        <v>30.337499999999999</v>
      </c>
      <c r="N53" s="22">
        <f t="shared" si="12"/>
        <v>23.138613861386137</v>
      </c>
      <c r="O53" s="22">
        <f t="shared" si="12"/>
        <v>32.857142857142854</v>
      </c>
      <c r="P53" s="22">
        <f t="shared" si="12"/>
        <v>32.9</v>
      </c>
      <c r="Q53" s="22">
        <f t="shared" si="12"/>
        <v>8.4393442622950818</v>
      </c>
      <c r="R53" s="22">
        <f t="shared" si="12"/>
        <v>11</v>
      </c>
      <c r="S53" s="22">
        <f t="shared" si="12"/>
        <v>6.3684210526315788</v>
      </c>
      <c r="T53" s="22">
        <f t="shared" si="12"/>
        <v>6.6533127889060095</v>
      </c>
      <c r="U53" s="22">
        <f t="shared" si="12"/>
        <v>25.350456621004565</v>
      </c>
    </row>
    <row r="54" spans="1:21" s="3" customFormat="1" ht="14.1" hidden="1" customHeight="1" x14ac:dyDescent="0.3">
      <c r="A54" s="19" t="s">
        <v>5</v>
      </c>
      <c r="B54" s="20" t="str">
        <f t="shared" si="12"/>
        <v/>
      </c>
      <c r="C54" s="20">
        <f t="shared" si="12"/>
        <v>3.4858207961656236</v>
      </c>
      <c r="D54" s="20">
        <f t="shared" si="12"/>
        <v>3.5615446500402257</v>
      </c>
      <c r="E54" s="20">
        <f t="shared" si="12"/>
        <v>5.1855072463768117</v>
      </c>
      <c r="F54" s="20">
        <f t="shared" si="12"/>
        <v>3.5429362880886428</v>
      </c>
      <c r="G54" s="20">
        <f t="shared" si="12"/>
        <v>2.8148480766352342</v>
      </c>
      <c r="H54" s="20">
        <f t="shared" si="12"/>
        <v>3.6930390492359928</v>
      </c>
      <c r="I54" s="20">
        <f t="shared" si="12"/>
        <v>3.4509803921568629</v>
      </c>
      <c r="J54" s="20">
        <f t="shared" si="12"/>
        <v>4.1967871485943773</v>
      </c>
      <c r="K54" s="20">
        <f t="shared" si="12"/>
        <v>3.7134328358208952</v>
      </c>
      <c r="L54" s="20">
        <f t="shared" si="12"/>
        <v>1.0178571428571428</v>
      </c>
      <c r="M54" s="20">
        <f t="shared" si="12"/>
        <v>7.1065989847715745</v>
      </c>
      <c r="N54" s="20">
        <f t="shared" si="12"/>
        <v>6.6066897347174161</v>
      </c>
      <c r="O54" s="20">
        <f t="shared" si="12"/>
        <v>8.5083333333333329</v>
      </c>
      <c r="P54" s="20">
        <f t="shared" si="12"/>
        <v>221</v>
      </c>
      <c r="Q54" s="20">
        <f t="shared" si="12"/>
        <v>2.6440944881889763</v>
      </c>
      <c r="R54" s="20">
        <f t="shared" si="12"/>
        <v>7.704761904761904</v>
      </c>
      <c r="S54" s="20">
        <f t="shared" si="12"/>
        <v>1.8402203856749311</v>
      </c>
      <c r="T54" s="20">
        <f t="shared" si="12"/>
        <v>2.4009090909090909</v>
      </c>
      <c r="U54" s="20">
        <f t="shared" si="12"/>
        <v>8.0382869926494092</v>
      </c>
    </row>
    <row r="55" spans="1:21" s="3" customFormat="1" ht="14.1" hidden="1" customHeight="1" x14ac:dyDescent="0.3">
      <c r="A55" s="21" t="s">
        <v>6</v>
      </c>
      <c r="B55" s="22">
        <f t="shared" si="12"/>
        <v>1.3089115401696025</v>
      </c>
      <c r="C55" s="22">
        <f t="shared" si="12"/>
        <v>1.5333274902493534</v>
      </c>
      <c r="D55" s="22">
        <f t="shared" si="12"/>
        <v>0.84601756277923279</v>
      </c>
      <c r="E55" s="22">
        <f t="shared" si="12"/>
        <v>0.58121874421189101</v>
      </c>
      <c r="F55" s="22">
        <f t="shared" si="12"/>
        <v>1.0343665768194068</v>
      </c>
      <c r="G55" s="22">
        <f t="shared" si="12"/>
        <v>0.65540019286403095</v>
      </c>
      <c r="H55" s="22">
        <f t="shared" si="12"/>
        <v>1.4528812824956674</v>
      </c>
      <c r="I55" s="22">
        <f t="shared" si="12"/>
        <v>1.1007179054054053</v>
      </c>
      <c r="J55" s="22">
        <f t="shared" si="12"/>
        <v>1.8399592252803263</v>
      </c>
      <c r="K55" s="22">
        <f t="shared" si="12"/>
        <v>2.601</v>
      </c>
      <c r="L55" s="22">
        <f t="shared" si="12"/>
        <v>-7.2992700729927029E-2</v>
      </c>
      <c r="M55" s="22">
        <f t="shared" si="12"/>
        <v>3.4429879317519765</v>
      </c>
      <c r="N55" s="22">
        <f t="shared" si="12"/>
        <v>3.455671806167401</v>
      </c>
      <c r="O55" s="22">
        <f t="shared" si="12"/>
        <v>3.4929078014184398</v>
      </c>
      <c r="P55" s="22">
        <f t="shared" si="12"/>
        <v>1.2531645569620253</v>
      </c>
      <c r="Q55" s="22">
        <f t="shared" si="12"/>
        <v>0.5840903510925608</v>
      </c>
      <c r="R55" s="22">
        <f t="shared" si="12"/>
        <v>3.1690647482014391</v>
      </c>
      <c r="S55" s="22">
        <f t="shared" si="12"/>
        <v>0.72037422037422028</v>
      </c>
      <c r="T55" s="22">
        <f t="shared" si="12"/>
        <v>0.60970008105917328</v>
      </c>
      <c r="U55" s="22">
        <f t="shared" si="12"/>
        <v>1.3460168641727712</v>
      </c>
    </row>
    <row r="56" spans="1:21" s="3" customFormat="1" ht="14.1" hidden="1" customHeight="1" x14ac:dyDescent="0.3">
      <c r="A56" s="19" t="s">
        <v>7</v>
      </c>
      <c r="B56" s="20">
        <f t="shared" si="12"/>
        <v>0.75543825713489499</v>
      </c>
      <c r="C56" s="20">
        <f t="shared" si="12"/>
        <v>0.54962142197599251</v>
      </c>
      <c r="D56" s="20">
        <f t="shared" si="12"/>
        <v>0.64235659435189452</v>
      </c>
      <c r="E56" s="20">
        <f t="shared" si="12"/>
        <v>0.28406275805119741</v>
      </c>
      <c r="F56" s="20">
        <f t="shared" si="12"/>
        <v>0.62861635220125778</v>
      </c>
      <c r="G56" s="20">
        <f t="shared" si="12"/>
        <v>0.3086491329784431</v>
      </c>
      <c r="H56" s="20">
        <f t="shared" si="12"/>
        <v>0.88820782253356678</v>
      </c>
      <c r="I56" s="20">
        <f t="shared" si="12"/>
        <v>0.72220482305042277</v>
      </c>
      <c r="J56" s="20">
        <f t="shared" si="12"/>
        <v>1.7404751232631108</v>
      </c>
      <c r="K56" s="20">
        <f t="shared" si="12"/>
        <v>1.0725406935598016</v>
      </c>
      <c r="L56" s="20">
        <f t="shared" si="12"/>
        <v>-1.7123287671232834E-2</v>
      </c>
      <c r="M56" s="20">
        <f t="shared" si="12"/>
        <v>0.90263033734371323</v>
      </c>
      <c r="N56" s="20">
        <f t="shared" si="12"/>
        <v>1.145674904942966</v>
      </c>
      <c r="O56" s="20">
        <f t="shared" si="12"/>
        <v>0.88087422252937109</v>
      </c>
      <c r="P56" s="20">
        <f t="shared" si="12"/>
        <v>0.97659297789336796</v>
      </c>
      <c r="Q56" s="20">
        <f t="shared" si="12"/>
        <v>0.37041351193942917</v>
      </c>
      <c r="R56" s="20">
        <f t="shared" si="12"/>
        <v>0.80739388407120027</v>
      </c>
      <c r="S56" s="20">
        <f t="shared" si="12"/>
        <v>0.75786163522012573</v>
      </c>
      <c r="T56" s="20">
        <f t="shared" si="12"/>
        <v>0.23229500374889245</v>
      </c>
      <c r="U56" s="20">
        <f t="shared" si="12"/>
        <v>0.69126597435600701</v>
      </c>
    </row>
    <row r="57" spans="1:21" s="3" customFormat="1" ht="14.1" hidden="1" customHeight="1" x14ac:dyDescent="0.3">
      <c r="A57" s="21" t="s">
        <v>8</v>
      </c>
      <c r="B57" s="22">
        <f t="shared" si="12"/>
        <v>0.51314551240750506</v>
      </c>
      <c r="C57" s="22">
        <f t="shared" si="12"/>
        <v>0.52268531847511301</v>
      </c>
      <c r="D57" s="22">
        <f t="shared" si="12"/>
        <v>0.69671423284122214</v>
      </c>
      <c r="E57" s="22">
        <f t="shared" si="12"/>
        <v>0.29513123622520543</v>
      </c>
      <c r="F57" s="22">
        <f t="shared" si="12"/>
        <v>0.53392330383480835</v>
      </c>
      <c r="G57" s="22">
        <f t="shared" si="12"/>
        <v>0.24736693744714655</v>
      </c>
      <c r="H57" s="22">
        <f t="shared" si="12"/>
        <v>0.60771609483139444</v>
      </c>
      <c r="I57" s="22">
        <f t="shared" si="12"/>
        <v>0.84785977145070701</v>
      </c>
      <c r="J57" s="22">
        <f t="shared" si="12"/>
        <v>1.3163367997316335</v>
      </c>
      <c r="K57" s="22">
        <f t="shared" si="12"/>
        <v>0.69828722002635035</v>
      </c>
      <c r="L57" s="22">
        <f t="shared" si="12"/>
        <v>-0.66391509433962259</v>
      </c>
      <c r="M57" s="22">
        <f t="shared" si="12"/>
        <v>0.81994584837545137</v>
      </c>
      <c r="N57" s="22">
        <f t="shared" si="12"/>
        <v>0.78078432623887162</v>
      </c>
      <c r="O57" s="22">
        <f t="shared" si="12"/>
        <v>0.64619502868068834</v>
      </c>
      <c r="P57" s="22">
        <f t="shared" si="12"/>
        <v>0.4485363550519359</v>
      </c>
      <c r="Q57" s="22">
        <f t="shared" si="12"/>
        <v>0.25291828793774318</v>
      </c>
      <c r="R57" s="22">
        <f t="shared" si="12"/>
        <v>0.46972411322106766</v>
      </c>
      <c r="S57" s="22">
        <f t="shared" si="12"/>
        <v>0.52328334648776642</v>
      </c>
      <c r="T57" s="22">
        <f t="shared" si="12"/>
        <v>0.19108373661827249</v>
      </c>
      <c r="U57" s="22">
        <f t="shared" si="12"/>
        <v>0.53067651378197844</v>
      </c>
    </row>
    <row r="58" spans="1:21" s="3" customFormat="1" ht="14.1" hidden="1" customHeight="1" x14ac:dyDescent="0.3">
      <c r="A58" s="19" t="s">
        <v>9</v>
      </c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</row>
    <row r="59" spans="1:21" s="3" customFormat="1" ht="14.1" hidden="1" customHeight="1" x14ac:dyDescent="0.3">
      <c r="A59" s="21" t="s">
        <v>10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</row>
    <row r="60" spans="1:21" s="3" customFormat="1" ht="14.1" hidden="1" customHeight="1" x14ac:dyDescent="0.3">
      <c r="A60" s="19" t="s">
        <v>11</v>
      </c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</row>
    <row r="61" spans="1:21" s="3" customFormat="1" ht="14.1" hidden="1" customHeight="1" x14ac:dyDescent="0.3">
      <c r="A61" s="21" t="s">
        <v>12</v>
      </c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</row>
    <row r="62" spans="1:21" s="4" customFormat="1" ht="14.1" hidden="1" customHeight="1" thickBot="1" x14ac:dyDescent="0.35">
      <c r="A62" s="23" t="str">
        <f>A15</f>
        <v xml:space="preserve">Tρέχον έτος </v>
      </c>
      <c r="B62" s="24">
        <f>IF(B31=0,"",(B15/B31 -1))</f>
        <v>0.224687748392562</v>
      </c>
      <c r="C62" s="24">
        <f t="shared" ref="C62:U62" si="13">IF(C31=0,"",(C15/C31 -1))</f>
        <v>3.0257475621463525E-2</v>
      </c>
      <c r="D62" s="24">
        <f t="shared" si="13"/>
        <v>0.1427240783933601</v>
      </c>
      <c r="E62" s="24">
        <f t="shared" si="13"/>
        <v>1.6025964077650334E-2</v>
      </c>
      <c r="F62" s="24">
        <f t="shared" si="13"/>
        <v>0.42309483160018635</v>
      </c>
      <c r="G62" s="24">
        <f t="shared" si="13"/>
        <v>-8.1182556082276536E-2</v>
      </c>
      <c r="H62" s="24">
        <f t="shared" si="13"/>
        <v>0.15512172284644188</v>
      </c>
      <c r="I62" s="24">
        <f t="shared" si="13"/>
        <v>0.19050352004897464</v>
      </c>
      <c r="J62" s="24">
        <f t="shared" si="13"/>
        <v>0.91828478964401294</v>
      </c>
      <c r="K62" s="24">
        <f t="shared" si="13"/>
        <v>0.65392958451526773</v>
      </c>
      <c r="L62" s="24">
        <f t="shared" si="13"/>
        <v>-0.35763239875389408</v>
      </c>
      <c r="M62" s="24">
        <f t="shared" si="13"/>
        <v>0.97804298824665925</v>
      </c>
      <c r="N62" s="24">
        <f t="shared" si="13"/>
        <v>0.63295224496581937</v>
      </c>
      <c r="O62" s="24">
        <f t="shared" si="13"/>
        <v>1.0528188854948248</v>
      </c>
      <c r="P62" s="24">
        <f t="shared" si="13"/>
        <v>0.34021137393054857</v>
      </c>
      <c r="Q62" s="24">
        <f t="shared" si="13"/>
        <v>0.10783379128581849</v>
      </c>
      <c r="R62" s="24">
        <f t="shared" si="13"/>
        <v>0.71635553078852054</v>
      </c>
      <c r="S62" s="24">
        <f t="shared" si="13"/>
        <v>-5.2376945729911695E-2</v>
      </c>
      <c r="T62" s="24">
        <f t="shared" si="13"/>
        <v>-2.3705091626566754E-2</v>
      </c>
      <c r="U62" s="24">
        <f t="shared" si="13"/>
        <v>0.19829313331336951</v>
      </c>
    </row>
    <row r="63" spans="1:21" s="4" customFormat="1" ht="14.1" hidden="1" customHeight="1" thickTop="1" x14ac:dyDescent="0.3">
      <c r="A63" s="25"/>
      <c r="B63" s="25"/>
      <c r="C63" s="25"/>
      <c r="D63" s="25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</row>
    <row r="64" spans="1:21" ht="15" hidden="1" customHeight="1" x14ac:dyDescent="0.3">
      <c r="A64" s="43" t="s">
        <v>86</v>
      </c>
      <c r="B64" s="42" t="str">
        <f>B2</f>
        <v>Αθήνα</v>
      </c>
      <c r="C64" s="42" t="str">
        <f t="shared" ref="C64:U64" si="14">C2</f>
        <v>Θεσσαλονίκη</v>
      </c>
      <c r="D64" s="42" t="str">
        <f t="shared" si="14"/>
        <v>Ρόδος</v>
      </c>
      <c r="E64" s="42" t="str">
        <f t="shared" si="14"/>
        <v>Κως</v>
      </c>
      <c r="F64" s="42" t="str">
        <f t="shared" si="14"/>
        <v>Kάρπαθος</v>
      </c>
      <c r="G64" s="42" t="str">
        <f t="shared" si="14"/>
        <v>Ηράκλειο</v>
      </c>
      <c r="H64" s="42" t="str">
        <f t="shared" si="14"/>
        <v xml:space="preserve">Χανιά </v>
      </c>
      <c r="I64" s="42" t="str">
        <f t="shared" si="14"/>
        <v>Κέρκυρα</v>
      </c>
      <c r="J64" s="42" t="str">
        <f t="shared" si="14"/>
        <v>Ζάκυνθος</v>
      </c>
      <c r="K64" s="42" t="str">
        <f t="shared" si="14"/>
        <v>Κεφαλονιά</v>
      </c>
      <c r="L64" s="42" t="str">
        <f t="shared" si="14"/>
        <v xml:space="preserve">Άκτιο </v>
      </c>
      <c r="M64" s="42" t="str">
        <f t="shared" si="14"/>
        <v>Μύκονος</v>
      </c>
      <c r="N64" s="42" t="str">
        <f t="shared" si="14"/>
        <v>Σαντορίνη</v>
      </c>
      <c r="O64" s="42" t="str">
        <f t="shared" si="14"/>
        <v>Πάρος</v>
      </c>
      <c r="P64" s="42" t="str">
        <f t="shared" si="14"/>
        <v>Καλαμάτα</v>
      </c>
      <c r="Q64" s="42" t="str">
        <f t="shared" si="14"/>
        <v>Σάμος</v>
      </c>
      <c r="R64" s="42" t="str">
        <f t="shared" si="14"/>
        <v>Σκιάθος</v>
      </c>
      <c r="S64" s="42" t="str">
        <f t="shared" si="14"/>
        <v>Καβάλα</v>
      </c>
      <c r="T64" s="42" t="str">
        <f t="shared" si="14"/>
        <v>Μυτιλήνη</v>
      </c>
      <c r="U64" s="42" t="str">
        <f t="shared" si="14"/>
        <v>Σύνολο</v>
      </c>
    </row>
    <row r="65" spans="1:21" s="2" customFormat="1" ht="14.1" hidden="1" customHeight="1" x14ac:dyDescent="0.3">
      <c r="A65" s="19" t="s">
        <v>1</v>
      </c>
      <c r="B65" s="20">
        <f>IF(B34=0,"",(B3/B34 -1))</f>
        <v>-0.74300645020225209</v>
      </c>
      <c r="C65" s="20">
        <f t="shared" ref="C65:U65" si="15">IF(C34=0,"",(C3/C34 -1))</f>
        <v>-0.83361190038442257</v>
      </c>
      <c r="D65" s="20">
        <f t="shared" si="15"/>
        <v>-0.75121583411875592</v>
      </c>
      <c r="E65" s="20">
        <f t="shared" si="15"/>
        <v>-0.72335998247727518</v>
      </c>
      <c r="F65" s="20">
        <f t="shared" si="15"/>
        <v>-0.50920736589271409</v>
      </c>
      <c r="G65" s="20">
        <f t="shared" si="15"/>
        <v>-0.77910677289134755</v>
      </c>
      <c r="H65" s="20">
        <f t="shared" si="15"/>
        <v>-0.78211746784021663</v>
      </c>
      <c r="I65" s="20">
        <f t="shared" si="15"/>
        <v>-0.78763679384797403</v>
      </c>
      <c r="J65" s="20">
        <f t="shared" si="15"/>
        <v>-0.69173553719008263</v>
      </c>
      <c r="K65" s="20">
        <f t="shared" si="15"/>
        <v>-0.6607142857142857</v>
      </c>
      <c r="L65" s="20">
        <f t="shared" si="15"/>
        <v>0.4838709677419355</v>
      </c>
      <c r="M65" s="20">
        <f t="shared" si="15"/>
        <v>-0.63342482464165906</v>
      </c>
      <c r="N65" s="20">
        <f t="shared" si="15"/>
        <v>-0.86789945102571509</v>
      </c>
      <c r="O65" s="20">
        <f t="shared" si="15"/>
        <v>-0.43982683982683979</v>
      </c>
      <c r="P65" s="20">
        <f t="shared" si="15"/>
        <v>-0.79781420765027322</v>
      </c>
      <c r="Q65" s="20">
        <f t="shared" si="15"/>
        <v>-0.56457891012031136</v>
      </c>
      <c r="R65" s="20">
        <f t="shared" si="15"/>
        <v>-0.57845433255269318</v>
      </c>
      <c r="S65" s="20">
        <f t="shared" si="15"/>
        <v>-0.84692364714603408</v>
      </c>
      <c r="T65" s="20">
        <f t="shared" si="15"/>
        <v>-0.71752881032839444</v>
      </c>
      <c r="U65" s="20">
        <f t="shared" si="15"/>
        <v>-0.76447606531496537</v>
      </c>
    </row>
    <row r="66" spans="1:21" s="2" customFormat="1" ht="14.1" hidden="1" customHeight="1" x14ac:dyDescent="0.3">
      <c r="A66" s="21" t="s">
        <v>2</v>
      </c>
      <c r="B66" s="22">
        <f t="shared" ref="B66:U72" si="16">IF(B35=0,"",(B4/B35 -1))</f>
        <v>-0.76931898494486006</v>
      </c>
      <c r="C66" s="22">
        <f t="shared" si="16"/>
        <v>-0.82689727865082407</v>
      </c>
      <c r="D66" s="22">
        <f t="shared" si="16"/>
        <v>-0.74859118852459017</v>
      </c>
      <c r="E66" s="22">
        <f t="shared" si="16"/>
        <v>-0.76177852753343778</v>
      </c>
      <c r="F66" s="22">
        <f t="shared" si="16"/>
        <v>-0.6071733561058924</v>
      </c>
      <c r="G66" s="22">
        <f t="shared" si="16"/>
        <v>-0.78911207386985249</v>
      </c>
      <c r="H66" s="22">
        <f t="shared" si="16"/>
        <v>-0.79762662544330265</v>
      </c>
      <c r="I66" s="22">
        <f t="shared" si="16"/>
        <v>-0.76722570216205299</v>
      </c>
      <c r="J66" s="22">
        <f t="shared" si="16"/>
        <v>-0.75624999999999998</v>
      </c>
      <c r="K66" s="22">
        <f t="shared" si="16"/>
        <v>-0.70621468926553677</v>
      </c>
      <c r="L66" s="22">
        <f t="shared" si="16"/>
        <v>0.85185185185185186</v>
      </c>
      <c r="M66" s="22">
        <f t="shared" si="16"/>
        <v>-0.72724496029321928</v>
      </c>
      <c r="N66" s="22">
        <f t="shared" si="16"/>
        <v>-0.90130647795318453</v>
      </c>
      <c r="O66" s="22">
        <f t="shared" si="16"/>
        <v>-0.30471464019851113</v>
      </c>
      <c r="P66" s="22">
        <f t="shared" si="16"/>
        <v>-0.66055045871559637</v>
      </c>
      <c r="Q66" s="22">
        <f t="shared" si="16"/>
        <v>-0.56819559506971107</v>
      </c>
      <c r="R66" s="22">
        <f t="shared" si="16"/>
        <v>-0.51965065502183405</v>
      </c>
      <c r="S66" s="22">
        <f t="shared" si="16"/>
        <v>-0.81758815846756638</v>
      </c>
      <c r="T66" s="22">
        <f t="shared" si="16"/>
        <v>-0.71788648244958919</v>
      </c>
      <c r="U66" s="22">
        <f t="shared" si="16"/>
        <v>-0.78046831760142821</v>
      </c>
    </row>
    <row r="67" spans="1:21" s="4" customFormat="1" ht="14.1" hidden="1" customHeight="1" x14ac:dyDescent="0.3">
      <c r="A67" s="19" t="s">
        <v>3</v>
      </c>
      <c r="B67" s="20">
        <f t="shared" si="16"/>
        <v>-0.76195206085945499</v>
      </c>
      <c r="C67" s="20">
        <f t="shared" si="16"/>
        <v>-0.81656779525630241</v>
      </c>
      <c r="D67" s="20">
        <f t="shared" si="16"/>
        <v>-0.74181076146493397</v>
      </c>
      <c r="E67" s="20">
        <f t="shared" si="16"/>
        <v>-0.75757575757575757</v>
      </c>
      <c r="F67" s="20">
        <f t="shared" si="16"/>
        <v>-0.61832946635730857</v>
      </c>
      <c r="G67" s="20">
        <f t="shared" si="16"/>
        <v>-0.80088386938374656</v>
      </c>
      <c r="H67" s="20">
        <f t="shared" si="16"/>
        <v>-0.80197941409342832</v>
      </c>
      <c r="I67" s="20">
        <f t="shared" si="16"/>
        <v>-0.75386199794026776</v>
      </c>
      <c r="J67" s="20">
        <f t="shared" si="16"/>
        <v>-0.72407291011942176</v>
      </c>
      <c r="K67" s="20">
        <f t="shared" si="16"/>
        <v>-0.66104756170981338</v>
      </c>
      <c r="L67" s="20">
        <f t="shared" si="16"/>
        <v>-0.36585365853658536</v>
      </c>
      <c r="M67" s="20">
        <f t="shared" si="16"/>
        <v>-0.73909040692321848</v>
      </c>
      <c r="N67" s="20">
        <f t="shared" si="16"/>
        <v>-0.91275953859804793</v>
      </c>
      <c r="O67" s="20">
        <f t="shared" si="16"/>
        <v>-0.32763857251328776</v>
      </c>
      <c r="P67" s="20">
        <f t="shared" si="16"/>
        <v>-0.73786407766990292</v>
      </c>
      <c r="Q67" s="20">
        <f t="shared" si="16"/>
        <v>-0.62474472430224637</v>
      </c>
      <c r="R67" s="20">
        <f t="shared" si="16"/>
        <v>-0.61042944785276076</v>
      </c>
      <c r="S67" s="20">
        <f t="shared" si="16"/>
        <v>-0.83024799161718477</v>
      </c>
      <c r="T67" s="20">
        <f t="shared" si="16"/>
        <v>-0.71579889601670899</v>
      </c>
      <c r="U67" s="20">
        <f t="shared" si="16"/>
        <v>-0.77776536005789509</v>
      </c>
    </row>
    <row r="68" spans="1:21" s="4" customFormat="1" ht="14.1" hidden="1" customHeight="1" x14ac:dyDescent="0.3">
      <c r="A68" s="21" t="s">
        <v>4</v>
      </c>
      <c r="B68" s="22">
        <f t="shared" si="16"/>
        <v>-0.72118868942248859</v>
      </c>
      <c r="C68" s="22">
        <f t="shared" si="16"/>
        <v>-0.71958367637842691</v>
      </c>
      <c r="D68" s="22">
        <f t="shared" si="16"/>
        <v>-0.7124293950657028</v>
      </c>
      <c r="E68" s="22">
        <f t="shared" si="16"/>
        <v>-0.71162212554381599</v>
      </c>
      <c r="F68" s="22">
        <f t="shared" si="16"/>
        <v>-0.53419182948490229</v>
      </c>
      <c r="G68" s="22">
        <f t="shared" si="16"/>
        <v>-0.72011254311127249</v>
      </c>
      <c r="H68" s="22">
        <f t="shared" si="16"/>
        <v>-0.72452844626391699</v>
      </c>
      <c r="I68" s="22">
        <f t="shared" si="16"/>
        <v>-0.73940757405324331</v>
      </c>
      <c r="J68" s="22">
        <f t="shared" si="16"/>
        <v>-0.74991144172865742</v>
      </c>
      <c r="K68" s="22">
        <f t="shared" si="16"/>
        <v>-0.54716981132075471</v>
      </c>
      <c r="L68" s="22">
        <f t="shared" si="16"/>
        <v>-0.30392156862745101</v>
      </c>
      <c r="M68" s="22">
        <f t="shared" si="16"/>
        <v>-0.83215050883770758</v>
      </c>
      <c r="N68" s="22">
        <f t="shared" si="16"/>
        <v>-0.90658109014273403</v>
      </c>
      <c r="O68" s="22">
        <f t="shared" si="16"/>
        <v>-0.40670132871172737</v>
      </c>
      <c r="P68" s="22">
        <f t="shared" si="16"/>
        <v>-0.67182962245885769</v>
      </c>
      <c r="Q68" s="22">
        <f t="shared" si="16"/>
        <v>-0.58226929773650604</v>
      </c>
      <c r="R68" s="22">
        <f t="shared" si="16"/>
        <v>-0.69854132901134514</v>
      </c>
      <c r="S68" s="22">
        <f t="shared" si="16"/>
        <v>-0.702338766832034</v>
      </c>
      <c r="T68" s="22">
        <f t="shared" si="16"/>
        <v>-0.64909925821264569</v>
      </c>
      <c r="U68" s="22">
        <f t="shared" si="16"/>
        <v>-0.73213054203525152</v>
      </c>
    </row>
    <row r="69" spans="1:21" s="4" customFormat="1" ht="14.1" hidden="1" customHeight="1" x14ac:dyDescent="0.3">
      <c r="A69" s="19" t="s">
        <v>5</v>
      </c>
      <c r="B69" s="20">
        <f t="shared" si="16"/>
        <v>-0.61455123266563949</v>
      </c>
      <c r="C69" s="20">
        <f t="shared" si="16"/>
        <v>-0.60291101944608139</v>
      </c>
      <c r="D69" s="20">
        <f t="shared" si="16"/>
        <v>-0.52442195319708107</v>
      </c>
      <c r="E69" s="20">
        <f t="shared" si="16"/>
        <v>-0.45150788211103499</v>
      </c>
      <c r="F69" s="20">
        <f t="shared" si="16"/>
        <v>-0.42556917688266205</v>
      </c>
      <c r="G69" s="20">
        <f t="shared" si="16"/>
        <v>-0.53465400766843163</v>
      </c>
      <c r="H69" s="20">
        <f t="shared" si="16"/>
        <v>-0.49936610280001448</v>
      </c>
      <c r="I69" s="20">
        <f t="shared" si="16"/>
        <v>-0.563041385948027</v>
      </c>
      <c r="J69" s="20">
        <f t="shared" si="16"/>
        <v>-0.64894194248507864</v>
      </c>
      <c r="K69" s="20">
        <f t="shared" si="16"/>
        <v>-0.4740173217854764</v>
      </c>
      <c r="L69" s="20">
        <f t="shared" si="16"/>
        <v>-0.39572192513368987</v>
      </c>
      <c r="M69" s="20">
        <f t="shared" si="16"/>
        <v>-0.77139994274262813</v>
      </c>
      <c r="N69" s="20">
        <f t="shared" si="16"/>
        <v>-0.81002995736836048</v>
      </c>
      <c r="O69" s="20">
        <f t="shared" si="16"/>
        <v>-0.30596107055961075</v>
      </c>
      <c r="P69" s="20">
        <f t="shared" si="16"/>
        <v>-0.49315068493150682</v>
      </c>
      <c r="Q69" s="20">
        <f t="shared" si="16"/>
        <v>-0.39057150381880434</v>
      </c>
      <c r="R69" s="20">
        <f t="shared" si="16"/>
        <v>-0.48303167420814475</v>
      </c>
      <c r="S69" s="20">
        <f t="shared" si="16"/>
        <v>-0.64979619565217384</v>
      </c>
      <c r="T69" s="20">
        <f t="shared" si="16"/>
        <v>-0.49039640375970572</v>
      </c>
      <c r="U69" s="20">
        <f t="shared" si="16"/>
        <v>-0.60960714724489562</v>
      </c>
    </row>
    <row r="70" spans="1:21" s="4" customFormat="1" ht="14.1" hidden="1" customHeight="1" x14ac:dyDescent="0.3">
      <c r="A70" s="21" t="s">
        <v>6</v>
      </c>
      <c r="B70" s="22">
        <f t="shared" si="16"/>
        <v>-0.45337642311427973</v>
      </c>
      <c r="C70" s="22">
        <f t="shared" si="16"/>
        <v>-0.36041777305717826</v>
      </c>
      <c r="D70" s="22">
        <f t="shared" si="16"/>
        <v>-0.36407058511344037</v>
      </c>
      <c r="E70" s="22">
        <f t="shared" si="16"/>
        <v>-0.3294847628023877</v>
      </c>
      <c r="F70" s="22">
        <f t="shared" si="16"/>
        <v>-0.10175542993156794</v>
      </c>
      <c r="G70" s="22">
        <f t="shared" si="16"/>
        <v>-0.38062851782363982</v>
      </c>
      <c r="H70" s="22">
        <f t="shared" si="16"/>
        <v>-0.26603571775840273</v>
      </c>
      <c r="I70" s="22">
        <f t="shared" si="16"/>
        <v>-0.42802115672070828</v>
      </c>
      <c r="J70" s="22">
        <f t="shared" si="16"/>
        <v>-0.55665181413112674</v>
      </c>
      <c r="K70" s="22">
        <f t="shared" si="16"/>
        <v>-0.40996231361625435</v>
      </c>
      <c r="L70" s="22">
        <f t="shared" si="16"/>
        <v>-0.77442273534635886</v>
      </c>
      <c r="M70" s="22">
        <f t="shared" si="16"/>
        <v>-0.49060069659812011</v>
      </c>
      <c r="N70" s="22">
        <f t="shared" si="16"/>
        <v>-0.58116362130545052</v>
      </c>
      <c r="O70" s="22">
        <f t="shared" si="16"/>
        <v>-0.21664399653765298</v>
      </c>
      <c r="P70" s="22">
        <f t="shared" si="16"/>
        <v>-0.20059880239520955</v>
      </c>
      <c r="Q70" s="22">
        <f t="shared" si="16"/>
        <v>-0.20746836997911799</v>
      </c>
      <c r="R70" s="22">
        <f t="shared" si="16"/>
        <v>-0.48073476702508966</v>
      </c>
      <c r="S70" s="22">
        <f t="shared" si="16"/>
        <v>-0.40659734671925418</v>
      </c>
      <c r="T70" s="22">
        <f t="shared" si="16"/>
        <v>-0.24968513853904284</v>
      </c>
      <c r="U70" s="22">
        <f t="shared" si="16"/>
        <v>-0.42658271405200154</v>
      </c>
    </row>
    <row r="71" spans="1:21" s="4" customFormat="1" ht="14.1" hidden="1" customHeight="1" x14ac:dyDescent="0.3">
      <c r="A71" s="19" t="s">
        <v>7</v>
      </c>
      <c r="B71" s="20">
        <f t="shared" si="16"/>
        <v>-0.29584932458645574</v>
      </c>
      <c r="C71" s="20">
        <f t="shared" si="16"/>
        <v>-0.18139425984820401</v>
      </c>
      <c r="D71" s="20">
        <f t="shared" si="16"/>
        <v>-0.1483746028982984</v>
      </c>
      <c r="E71" s="20">
        <f t="shared" si="16"/>
        <v>-0.27771003890146895</v>
      </c>
      <c r="F71" s="20">
        <f t="shared" si="16"/>
        <v>4.6685529506871548E-2</v>
      </c>
      <c r="G71" s="20">
        <f t="shared" si="16"/>
        <v>-0.20577698163905056</v>
      </c>
      <c r="H71" s="20">
        <f t="shared" si="16"/>
        <v>-9.3418913616234112E-2</v>
      </c>
      <c r="I71" s="20">
        <f t="shared" si="16"/>
        <v>-0.18380170195923218</v>
      </c>
      <c r="J71" s="20">
        <f t="shared" si="16"/>
        <v>-0.25466292819700109</v>
      </c>
      <c r="K71" s="20">
        <f t="shared" si="16"/>
        <v>-0.42718826405867971</v>
      </c>
      <c r="L71" s="20">
        <f t="shared" si="16"/>
        <v>-0.79411764705882359</v>
      </c>
      <c r="M71" s="20">
        <f t="shared" si="16"/>
        <v>-0.35032321727047544</v>
      </c>
      <c r="N71" s="20">
        <f t="shared" si="16"/>
        <v>-0.27607771868402065</v>
      </c>
      <c r="O71" s="20">
        <f t="shared" si="16"/>
        <v>1.1521486643437884E-2</v>
      </c>
      <c r="P71" s="20">
        <f t="shared" si="16"/>
        <v>-7.0336391437308854E-2</v>
      </c>
      <c r="Q71" s="20">
        <f t="shared" si="16"/>
        <v>-0.12045603214652834</v>
      </c>
      <c r="R71" s="20">
        <f t="shared" si="16"/>
        <v>-0.35420743639921726</v>
      </c>
      <c r="S71" s="20">
        <f t="shared" si="16"/>
        <v>-0.33826575910032552</v>
      </c>
      <c r="T71" s="20">
        <f t="shared" si="16"/>
        <v>-0.13852091870770988</v>
      </c>
      <c r="U71" s="20">
        <f t="shared" si="16"/>
        <v>-0.2493346150096597</v>
      </c>
    </row>
    <row r="72" spans="1:21" s="4" customFormat="1" ht="14.1" hidden="1" customHeight="1" x14ac:dyDescent="0.3">
      <c r="A72" s="21" t="s">
        <v>8</v>
      </c>
      <c r="B72" s="22">
        <f t="shared" si="16"/>
        <v>-0.19000309359375256</v>
      </c>
      <c r="C72" s="22">
        <f t="shared" si="16"/>
        <v>-9.764248938668596E-2</v>
      </c>
      <c r="D72" s="22">
        <f t="shared" si="16"/>
        <v>-0.10721859176872806</v>
      </c>
      <c r="E72" s="22">
        <f t="shared" si="16"/>
        <v>-0.26832305167242065</v>
      </c>
      <c r="F72" s="22">
        <f t="shared" si="16"/>
        <v>8.0468454854552229E-2</v>
      </c>
      <c r="G72" s="22">
        <f t="shared" si="16"/>
        <v>-0.23066224118855694</v>
      </c>
      <c r="H72" s="22">
        <f t="shared" si="16"/>
        <v>-7.633738473252305E-2</v>
      </c>
      <c r="I72" s="22">
        <f t="shared" si="16"/>
        <v>-5.1262927605409736E-2</v>
      </c>
      <c r="J72" s="22">
        <f t="shared" si="16"/>
        <v>-0.18621096051856212</v>
      </c>
      <c r="K72" s="22">
        <f t="shared" si="16"/>
        <v>-0.35556444355564443</v>
      </c>
      <c r="L72" s="22">
        <f t="shared" si="16"/>
        <v>-0.83430232558139539</v>
      </c>
      <c r="M72" s="22">
        <f t="shared" si="16"/>
        <v>-0.32012811867835467</v>
      </c>
      <c r="N72" s="22">
        <f t="shared" si="16"/>
        <v>-0.24335317325813144</v>
      </c>
      <c r="O72" s="22">
        <f t="shared" si="16"/>
        <v>-2.0924308588064044E-2</v>
      </c>
      <c r="P72" s="22">
        <f t="shared" si="16"/>
        <v>-0.1439732142857143</v>
      </c>
      <c r="Q72" s="22">
        <f t="shared" si="16"/>
        <v>-0.1232748098770069</v>
      </c>
      <c r="R72" s="22">
        <f t="shared" si="16"/>
        <v>-0.33817360438851241</v>
      </c>
      <c r="S72" s="22">
        <f t="shared" si="16"/>
        <v>-0.33881466255566972</v>
      </c>
      <c r="T72" s="22">
        <f t="shared" si="16"/>
        <v>-0.16016957915417229</v>
      </c>
      <c r="U72" s="22">
        <f t="shared" si="16"/>
        <v>-0.18153450429319895</v>
      </c>
    </row>
    <row r="73" spans="1:21" s="4" customFormat="1" ht="14.1" hidden="1" customHeight="1" x14ac:dyDescent="0.3">
      <c r="A73" s="19" t="s">
        <v>9</v>
      </c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</row>
    <row r="74" spans="1:21" s="4" customFormat="1" ht="14.1" hidden="1" customHeight="1" x14ac:dyDescent="0.3">
      <c r="A74" s="21" t="s">
        <v>10</v>
      </c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</row>
    <row r="75" spans="1:21" s="4" customFormat="1" ht="14.1" hidden="1" customHeight="1" x14ac:dyDescent="0.3">
      <c r="A75" s="19" t="s">
        <v>11</v>
      </c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</row>
    <row r="76" spans="1:21" s="4" customFormat="1" ht="14.1" hidden="1" customHeight="1" x14ac:dyDescent="0.3">
      <c r="A76" s="21" t="s">
        <v>12</v>
      </c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</row>
    <row r="77" spans="1:21" s="4" customFormat="1" ht="14.1" hidden="1" customHeight="1" thickBot="1" x14ac:dyDescent="0.35">
      <c r="A77" s="13" t="str">
        <f>A15</f>
        <v xml:space="preserve">Tρέχον έτος </v>
      </c>
      <c r="B77" s="24">
        <f>IF(B47=0,"",(B15/B47 -1))</f>
        <v>-0.50959052005932437</v>
      </c>
      <c r="C77" s="24">
        <f t="shared" ref="C77:U77" si="17">IF(C47=0,"",(C15/C47 -1))</f>
        <v>-0.53638764218969004</v>
      </c>
      <c r="D77" s="24">
        <f t="shared" si="17"/>
        <v>-0.4565625281354101</v>
      </c>
      <c r="E77" s="24">
        <f t="shared" si="17"/>
        <v>-0.48389276864158592</v>
      </c>
      <c r="F77" s="24">
        <f t="shared" si="17"/>
        <v>-0.19760217029841598</v>
      </c>
      <c r="G77" s="24">
        <f t="shared" si="17"/>
        <v>-0.53248609571280658</v>
      </c>
      <c r="H77" s="24">
        <f t="shared" si="17"/>
        <v>-0.45562654993778184</v>
      </c>
      <c r="I77" s="24">
        <f t="shared" si="17"/>
        <v>-0.46470198618530278</v>
      </c>
      <c r="J77" s="24">
        <f t="shared" si="17"/>
        <v>-0.43751853389478679</v>
      </c>
      <c r="K77" s="24">
        <f t="shared" si="17"/>
        <v>-0.44577706952948082</v>
      </c>
      <c r="L77" s="24">
        <f t="shared" si="17"/>
        <v>-0.74890404286410139</v>
      </c>
      <c r="M77" s="24">
        <f t="shared" si="17"/>
        <v>-0.49310193661517832</v>
      </c>
      <c r="N77" s="24">
        <f t="shared" si="17"/>
        <v>-0.59408427009996501</v>
      </c>
      <c r="O77" s="24">
        <f t="shared" si="17"/>
        <v>-0.13535694210230464</v>
      </c>
      <c r="P77" s="24">
        <f t="shared" si="17"/>
        <v>-0.35637462235649542</v>
      </c>
      <c r="Q77" s="24">
        <f t="shared" si="17"/>
        <v>-0.346433770014556</v>
      </c>
      <c r="R77" s="24">
        <f t="shared" si="17"/>
        <v>-0.42249097642150657</v>
      </c>
      <c r="S77" s="24">
        <f t="shared" si="17"/>
        <v>-0.60327594557703312</v>
      </c>
      <c r="T77" s="24">
        <f t="shared" si="17"/>
        <v>-0.43018458377518554</v>
      </c>
      <c r="U77" s="24">
        <f t="shared" si="17"/>
        <v>-0.50328462164022159</v>
      </c>
    </row>
    <row r="78" spans="1:21" s="61" customFormat="1" ht="14.1" customHeight="1" thickTop="1" x14ac:dyDescent="0.25">
      <c r="A78" s="26" t="s">
        <v>55</v>
      </c>
      <c r="B78" s="59"/>
      <c r="C78" s="59"/>
      <c r="D78" s="59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</row>
    <row r="79" spans="1:21" s="61" customFormat="1" ht="14.1" customHeight="1" x14ac:dyDescent="0.25">
      <c r="A79" s="26" t="s">
        <v>33</v>
      </c>
      <c r="B79" s="59"/>
      <c r="C79" s="59"/>
      <c r="D79" s="59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</row>
    <row r="80" spans="1:21" s="4" customFormat="1" ht="15" customHeight="1" x14ac:dyDescent="0.3">
      <c r="A80" s="34"/>
      <c r="B80" s="34"/>
      <c r="C80" s="34"/>
      <c r="D80" s="34"/>
      <c r="E80" s="35"/>
      <c r="F80" s="35"/>
      <c r="G80" s="30"/>
      <c r="H80" s="30"/>
      <c r="I80" s="37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</row>
    <row r="81" spans="1:21" s="4" customFormat="1" ht="15" customHeight="1" x14ac:dyDescent="0.3">
      <c r="A81" s="34"/>
      <c r="B81" s="34"/>
      <c r="C81" s="34"/>
      <c r="D81" s="34"/>
      <c r="E81" s="35"/>
      <c r="F81" s="35"/>
      <c r="G81" s="30"/>
      <c r="H81" s="30"/>
      <c r="I81" s="37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</row>
    <row r="82" spans="1:21" ht="15" customHeight="1" x14ac:dyDescent="0.3">
      <c r="A82" s="33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</row>
    <row r="83" spans="1:21" ht="15" customHeight="1" x14ac:dyDescent="0.3">
      <c r="A83" s="33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</row>
    <row r="85" spans="1:21" ht="15" customHeight="1" x14ac:dyDescent="0.3">
      <c r="B85" s="38"/>
      <c r="C85" s="38"/>
      <c r="D85" s="39"/>
    </row>
    <row r="86" spans="1:21" ht="15" customHeight="1" x14ac:dyDescent="0.3">
      <c r="B86" s="28"/>
      <c r="C86" s="28"/>
    </row>
    <row r="87" spans="1:21" ht="15" customHeight="1" x14ac:dyDescent="0.3">
      <c r="B87" s="28"/>
      <c r="C87" s="28"/>
    </row>
    <row r="88" spans="1:21" ht="15" customHeight="1" x14ac:dyDescent="0.3">
      <c r="B88" s="28"/>
      <c r="C88" s="28"/>
    </row>
    <row r="89" spans="1:21" ht="15" customHeight="1" x14ac:dyDescent="0.3">
      <c r="B89" s="28"/>
      <c r="C89" s="28"/>
    </row>
  </sheetData>
  <mergeCells count="1">
    <mergeCell ref="A1:Q1"/>
  </mergeCells>
  <conditionalFormatting sqref="B16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paperSize="9" scale="45" orientation="landscape" verticalDpi="598" r:id="rId1"/>
  <ignoredErrors>
    <ignoredError sqref="B32:U47 B31:U31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38DD5-1271-4243-B394-2BF92179EDBD}">
  <sheetPr>
    <pageSetUpPr fitToPage="1"/>
  </sheetPr>
  <dimension ref="A1:U35"/>
  <sheetViews>
    <sheetView showGridLines="0" showZeros="0" zoomScale="90" zoomScaleNormal="90" workbookViewId="0"/>
  </sheetViews>
  <sheetFormatPr defaultRowHeight="15" customHeight="1" x14ac:dyDescent="0.3"/>
  <cols>
    <col min="1" max="1" width="13.77734375" style="30" customWidth="1"/>
    <col min="2" max="14" width="10.77734375" style="33" customWidth="1"/>
    <col min="15" max="17" width="10.77734375" style="30" customWidth="1"/>
    <col min="18" max="21" width="8.88671875" style="30"/>
  </cols>
  <sheetData>
    <row r="1" spans="1:21" s="4" customFormat="1" ht="14.1" customHeight="1" x14ac:dyDescent="0.3">
      <c r="A1" s="32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30"/>
      <c r="P1" s="30"/>
      <c r="Q1" s="30"/>
      <c r="R1" s="30"/>
      <c r="S1" s="30"/>
      <c r="T1" s="30"/>
      <c r="U1" s="30"/>
    </row>
    <row r="2" spans="1:21" ht="15" customHeight="1" x14ac:dyDescent="0.3">
      <c r="A2" s="77" t="s">
        <v>66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40"/>
      <c r="M2" s="40"/>
      <c r="N2" s="40"/>
    </row>
    <row r="3" spans="1:21" s="2" customFormat="1" ht="14.1" customHeight="1" x14ac:dyDescent="0.3">
      <c r="A3" s="82" t="s">
        <v>64</v>
      </c>
      <c r="B3" s="78" t="s">
        <v>57</v>
      </c>
      <c r="C3" s="79"/>
      <c r="D3" s="79"/>
      <c r="E3" s="79"/>
      <c r="F3" s="84"/>
      <c r="G3" s="78" t="s">
        <v>58</v>
      </c>
      <c r="H3" s="79"/>
      <c r="I3" s="79"/>
      <c r="J3" s="79"/>
      <c r="K3" s="79"/>
      <c r="L3" s="78" t="s">
        <v>60</v>
      </c>
      <c r="M3" s="79"/>
      <c r="N3" s="79"/>
      <c r="O3" s="79"/>
      <c r="P3" s="79"/>
      <c r="Q3" s="57"/>
      <c r="R3" s="57"/>
      <c r="S3" s="57"/>
      <c r="T3" s="57"/>
      <c r="U3" s="57"/>
    </row>
    <row r="4" spans="1:21" s="2" customFormat="1" ht="14.1" customHeight="1" x14ac:dyDescent="0.3">
      <c r="A4" s="83"/>
      <c r="B4" s="45">
        <f>'table 3'!A2</f>
        <v>2021</v>
      </c>
      <c r="C4" s="45">
        <f>'table 3'!A17</f>
        <v>2020</v>
      </c>
      <c r="D4" s="45">
        <f>'table 3'!A33</f>
        <v>2019</v>
      </c>
      <c r="E4" s="45" t="str">
        <f>'table 3'!A49</f>
        <v>Δ2021/2020</v>
      </c>
      <c r="F4" s="45" t="str">
        <f>'table 3'!A64</f>
        <v>Δ2021/2019</v>
      </c>
      <c r="G4" s="45">
        <f>B4</f>
        <v>2021</v>
      </c>
      <c r="H4" s="45">
        <f t="shared" ref="H4:K4" si="0">C4</f>
        <v>2020</v>
      </c>
      <c r="I4" s="45">
        <f t="shared" si="0"/>
        <v>2019</v>
      </c>
      <c r="J4" s="45" t="str">
        <f t="shared" si="0"/>
        <v>Δ2021/2020</v>
      </c>
      <c r="K4" s="45" t="str">
        <f t="shared" si="0"/>
        <v>Δ2021/2019</v>
      </c>
      <c r="L4" s="45">
        <f>B4</f>
        <v>2021</v>
      </c>
      <c r="M4" s="45">
        <f t="shared" ref="M4:P4" si="1">C4</f>
        <v>2020</v>
      </c>
      <c r="N4" s="45">
        <f t="shared" si="1"/>
        <v>2019</v>
      </c>
      <c r="O4" s="45" t="str">
        <f t="shared" si="1"/>
        <v>Δ2021/2020</v>
      </c>
      <c r="P4" s="45" t="str">
        <f t="shared" si="1"/>
        <v>Δ2021/2019</v>
      </c>
      <c r="Q4" s="57"/>
      <c r="R4" s="57"/>
      <c r="S4" s="57"/>
      <c r="T4" s="57"/>
      <c r="U4" s="57"/>
    </row>
    <row r="5" spans="1:21" s="4" customFormat="1" ht="14.1" customHeight="1" x14ac:dyDescent="0.3">
      <c r="A5" s="7" t="s">
        <v>1</v>
      </c>
      <c r="B5" s="8">
        <f>'table 3'!U3-'table 3'!B3</f>
        <v>53421</v>
      </c>
      <c r="C5" s="8">
        <f>'table 3'!U18-'table 3'!B18</f>
        <v>237735</v>
      </c>
      <c r="D5" s="8">
        <f>'table 3'!U34-'table 3'!B34</f>
        <v>247663</v>
      </c>
      <c r="E5" s="20">
        <f>IFERROR(B5/C5-1,"")</f>
        <v>-0.7752918165183923</v>
      </c>
      <c r="F5" s="63">
        <f>IFERROR(B5/D5-1,"")</f>
        <v>-0.78429963296899419</v>
      </c>
      <c r="G5" s="8">
        <f>SUM('table 3'!D3:F3)</f>
        <v>9738</v>
      </c>
      <c r="H5" s="8">
        <f>SUM('table 3'!D18:F18)</f>
        <v>37883</v>
      </c>
      <c r="I5" s="8">
        <f>SUM('table 3'!D34:F34)</f>
        <v>36905</v>
      </c>
      <c r="J5" s="20">
        <f>IFERROR(G5/H5-1,"")</f>
        <v>-0.74294538447324654</v>
      </c>
      <c r="K5" s="20">
        <f>IFERROR(G5/I5-1,"")</f>
        <v>-0.73613331526893377</v>
      </c>
      <c r="L5" s="46">
        <f>SUM('table 3'!M3:O3)</f>
        <v>4782</v>
      </c>
      <c r="M5" s="8">
        <f>SUM('table 3'!M18:O18)</f>
        <v>20139</v>
      </c>
      <c r="N5" s="8">
        <f>SUM('table 3'!M34:O34)</f>
        <v>22894</v>
      </c>
      <c r="O5" s="20">
        <f>IFERROR(L5/M5-1,"")</f>
        <v>-0.76255027558468647</v>
      </c>
      <c r="P5" s="20">
        <f>IFERROR(L5/N5-1,"")</f>
        <v>-0.79112431204682454</v>
      </c>
      <c r="Q5" s="30"/>
      <c r="R5" s="30"/>
      <c r="S5" s="30"/>
      <c r="T5" s="30"/>
      <c r="U5" s="30"/>
    </row>
    <row r="6" spans="1:21" s="4" customFormat="1" ht="14.1" customHeight="1" x14ac:dyDescent="0.3">
      <c r="A6" s="10" t="s">
        <v>2</v>
      </c>
      <c r="B6" s="11">
        <f>'table 3'!U4-'table 3'!B4</f>
        <v>50041</v>
      </c>
      <c r="C6" s="11">
        <f>'table 3'!U19-'table 3'!B19</f>
        <v>229895</v>
      </c>
      <c r="D6" s="11">
        <f>'table 3'!U35-'table 3'!B35</f>
        <v>239370</v>
      </c>
      <c r="E6" s="22">
        <f>IFERROR(B6/C6-1,"")</f>
        <v>-0.78233106418147413</v>
      </c>
      <c r="F6" s="64">
        <f>IFERROR(B6/D6-1,"")</f>
        <v>-0.79094706939048331</v>
      </c>
      <c r="G6" s="11">
        <f>SUM('table 3'!D4:F4)</f>
        <v>8326</v>
      </c>
      <c r="H6" s="11">
        <f>SUM('table 3'!D19:F19)</f>
        <v>34127</v>
      </c>
      <c r="I6" s="11">
        <f>SUM('table 3'!D35:F35)</f>
        <v>32894</v>
      </c>
      <c r="J6" s="22">
        <f>IFERROR(G6/H6-1,"")</f>
        <v>-0.75602895068420894</v>
      </c>
      <c r="K6" s="22">
        <f>IFERROR(G6/I6-1,"")</f>
        <v>-0.74688393020003652</v>
      </c>
      <c r="L6" s="47">
        <f>SUM('table 3'!M4:O4)</f>
        <v>4107</v>
      </c>
      <c r="M6" s="11">
        <f>SUM('table 3'!M19:O19)</f>
        <v>19628</v>
      </c>
      <c r="N6" s="11">
        <f>SUM('table 3'!M35:O35)</f>
        <v>23659</v>
      </c>
      <c r="O6" s="22">
        <f>IFERROR(L6/M6-1,"")</f>
        <v>-0.79075810067250862</v>
      </c>
      <c r="P6" s="22">
        <f>IFERROR(L6/N6-1,"")</f>
        <v>-0.82640855488397646</v>
      </c>
      <c r="Q6" s="30"/>
      <c r="R6" s="30"/>
      <c r="S6" s="30"/>
      <c r="T6" s="30"/>
      <c r="U6" s="30"/>
    </row>
    <row r="7" spans="1:21" s="4" customFormat="1" ht="14.1" customHeight="1" x14ac:dyDescent="0.3">
      <c r="A7" s="7" t="s">
        <v>3</v>
      </c>
      <c r="B7" s="8">
        <f>'table 3'!U5-'table 3'!B5</f>
        <v>59467</v>
      </c>
      <c r="C7" s="8">
        <f>'table 3'!U20-'table 3'!B20</f>
        <v>119517</v>
      </c>
      <c r="D7" s="8">
        <f>'table 3'!U36-'table 3'!B36</f>
        <v>286069</v>
      </c>
      <c r="E7" s="20">
        <f t="shared" ref="E7:E12" si="2">IFERROR(B7/C7-1,"")</f>
        <v>-0.50243898357555827</v>
      </c>
      <c r="F7" s="63">
        <f t="shared" ref="F7:F12" si="3">IFERROR(B7/D7-1,"")</f>
        <v>-0.7921235785771964</v>
      </c>
      <c r="G7" s="8">
        <f>SUM('table 3'!D5:F5)</f>
        <v>10214</v>
      </c>
      <c r="H7" s="8">
        <f>SUM('table 3'!D20:F20)</f>
        <v>21591</v>
      </c>
      <c r="I7" s="8">
        <f>SUM('table 3'!D36:F36)</f>
        <v>39326</v>
      </c>
      <c r="J7" s="20">
        <f t="shared" ref="J7:J12" si="4">IFERROR(G7/H7-1,"")</f>
        <v>-0.52693251817887088</v>
      </c>
      <c r="K7" s="20">
        <f t="shared" ref="K7:K12" si="5">IFERROR(G7/I7-1,"")</f>
        <v>-0.74027361033413008</v>
      </c>
      <c r="L7" s="46">
        <f>SUM('table 3'!M5:O5)</f>
        <v>5646</v>
      </c>
      <c r="M7" s="8">
        <f>SUM('table 3'!M20:O20)</f>
        <v>11584</v>
      </c>
      <c r="N7" s="8">
        <f>SUM('table 3'!M36:O36)</f>
        <v>36240</v>
      </c>
      <c r="O7" s="20">
        <f t="shared" ref="O7:O12" si="6">IFERROR(L7/M7-1,"")</f>
        <v>-0.51260359116022092</v>
      </c>
      <c r="P7" s="20">
        <f t="shared" ref="P7:P12" si="7">IFERROR(L7/N7-1,"")</f>
        <v>-0.84420529801324506</v>
      </c>
      <c r="Q7" s="30"/>
      <c r="R7" s="30"/>
      <c r="S7" s="30"/>
      <c r="T7" s="30"/>
      <c r="U7" s="30"/>
    </row>
    <row r="8" spans="1:21" s="4" customFormat="1" ht="14.1" customHeight="1" x14ac:dyDescent="0.3">
      <c r="A8" s="10" t="s">
        <v>4</v>
      </c>
      <c r="B8" s="11">
        <f>'table 3'!U6-'table 3'!B6</f>
        <v>84563</v>
      </c>
      <c r="C8" s="11">
        <f>'table 3'!U21-'table 3'!B21</f>
        <v>6132</v>
      </c>
      <c r="D8" s="11">
        <f>'table 3'!U37-'table 3'!B37</f>
        <v>326971</v>
      </c>
      <c r="E8" s="22">
        <f t="shared" si="2"/>
        <v>12.790443574690149</v>
      </c>
      <c r="F8" s="64">
        <f t="shared" si="3"/>
        <v>-0.74137461732080223</v>
      </c>
      <c r="G8" s="11">
        <f>SUM('table 3'!D6:F6)</f>
        <v>14123</v>
      </c>
      <c r="H8" s="11">
        <f>SUM('table 3'!D21:F21)</f>
        <v>1227</v>
      </c>
      <c r="I8" s="11">
        <f>SUM('table 3'!D37:F37)</f>
        <v>47684</v>
      </c>
      <c r="J8" s="22">
        <f t="shared" si="4"/>
        <v>10.510187449062755</v>
      </c>
      <c r="K8" s="22">
        <f t="shared" si="5"/>
        <v>-0.70382098817213323</v>
      </c>
      <c r="L8" s="47">
        <f>SUM('table 3'!M6:O6)</f>
        <v>10464</v>
      </c>
      <c r="M8" s="11">
        <f>SUM('table 3'!M21:O21)</f>
        <v>373</v>
      </c>
      <c r="N8" s="11">
        <f>SUM('table 3'!M37:O37)</f>
        <v>72324</v>
      </c>
      <c r="O8" s="22">
        <f t="shared" si="6"/>
        <v>27.053619302949063</v>
      </c>
      <c r="P8" s="22">
        <f t="shared" si="7"/>
        <v>-0.8553177368508379</v>
      </c>
      <c r="Q8" s="30"/>
      <c r="R8" s="30"/>
      <c r="S8" s="30"/>
      <c r="T8" s="30"/>
      <c r="U8" s="30"/>
    </row>
    <row r="9" spans="1:21" s="4" customFormat="1" ht="14.1" customHeight="1" x14ac:dyDescent="0.3">
      <c r="A9" s="7" t="s">
        <v>5</v>
      </c>
      <c r="B9" s="8">
        <f>'table 3'!U7-'table 3'!B7</f>
        <v>146723</v>
      </c>
      <c r="C9" s="8">
        <f>'table 3'!U22-'table 3'!B22</f>
        <v>31290</v>
      </c>
      <c r="D9" s="8">
        <f>'table 3'!U38-'table 3'!B38</f>
        <v>371363</v>
      </c>
      <c r="E9" s="20">
        <f t="shared" si="2"/>
        <v>3.6891339085969959</v>
      </c>
      <c r="F9" s="63">
        <f t="shared" si="3"/>
        <v>-0.60490678931395969</v>
      </c>
      <c r="G9" s="8">
        <f>SUM('table 3'!D7:F7)</f>
        <v>25052</v>
      </c>
      <c r="H9" s="8">
        <f>SUM('table 3'!D22:F22)</f>
        <v>5125</v>
      </c>
      <c r="I9" s="8">
        <f>SUM('table 3'!D38:F38)</f>
        <v>50294</v>
      </c>
      <c r="J9" s="20">
        <f t="shared" si="4"/>
        <v>3.8881951219512194</v>
      </c>
      <c r="K9" s="20">
        <f t="shared" si="5"/>
        <v>-0.50188889330735276</v>
      </c>
      <c r="L9" s="46">
        <f>SUM('table 3'!M7:O7)</f>
        <v>25283</v>
      </c>
      <c r="M9" s="8">
        <f>SUM('table 3'!M22:O22)</f>
        <v>3122</v>
      </c>
      <c r="N9" s="8">
        <f>SUM('table 3'!M38:O38)</f>
        <v>105596</v>
      </c>
      <c r="O9" s="20">
        <f t="shared" si="6"/>
        <v>7.0983344010249834</v>
      </c>
      <c r="P9" s="20">
        <f t="shared" si="7"/>
        <v>-0.76056858214326306</v>
      </c>
      <c r="Q9" s="30"/>
      <c r="R9" s="30"/>
      <c r="S9" s="30"/>
      <c r="T9" s="30"/>
      <c r="U9" s="30"/>
    </row>
    <row r="10" spans="1:21" s="4" customFormat="1" ht="14.1" customHeight="1" x14ac:dyDescent="0.3">
      <c r="A10" s="10" t="s">
        <v>6</v>
      </c>
      <c r="B10" s="11">
        <f>'table 3'!U8-'table 3'!B8</f>
        <v>256567</v>
      </c>
      <c r="C10" s="11">
        <f>'table 3'!U23-'table 3'!B23</f>
        <v>107867</v>
      </c>
      <c r="D10" s="11">
        <f>'table 3'!U39-'table 3'!B39</f>
        <v>428769</v>
      </c>
      <c r="E10" s="22">
        <f t="shared" si="2"/>
        <v>1.3785495100447775</v>
      </c>
      <c r="F10" s="64">
        <f t="shared" si="3"/>
        <v>-0.40161952006791535</v>
      </c>
      <c r="G10" s="11">
        <f>SUM('table 3'!D8:F8)</f>
        <v>35521</v>
      </c>
      <c r="H10" s="11">
        <f>SUM('table 3'!D23:F23)</f>
        <v>19865</v>
      </c>
      <c r="I10" s="11">
        <f>SUM('table 3'!D39:F39)</f>
        <v>53778</v>
      </c>
      <c r="J10" s="22">
        <f t="shared" si="4"/>
        <v>0.7881198087087844</v>
      </c>
      <c r="K10" s="22">
        <f t="shared" si="5"/>
        <v>-0.33948826657741082</v>
      </c>
      <c r="L10" s="47">
        <f>SUM('table 3'!M8:O8)</f>
        <v>66389</v>
      </c>
      <c r="M10" s="11">
        <f>SUM('table 3'!M23:O23)</f>
        <v>14890</v>
      </c>
      <c r="N10" s="11">
        <f>SUM('table 3'!M39:O39)</f>
        <v>135368</v>
      </c>
      <c r="O10" s="22">
        <f t="shared" si="6"/>
        <v>3.4586299529885833</v>
      </c>
      <c r="P10" s="22">
        <f t="shared" si="7"/>
        <v>-0.50956651498138406</v>
      </c>
      <c r="Q10" s="30"/>
      <c r="R10" s="30"/>
      <c r="S10" s="30"/>
      <c r="T10" s="30"/>
      <c r="U10" s="30"/>
    </row>
    <row r="11" spans="1:21" s="4" customFormat="1" ht="14.1" customHeight="1" x14ac:dyDescent="0.3">
      <c r="A11" s="7" t="s">
        <v>7</v>
      </c>
      <c r="B11" s="8">
        <f>'table 3'!U9-'table 3'!B9</f>
        <v>394843</v>
      </c>
      <c r="C11" s="8">
        <f>'table 3'!U24-'table 3'!B24</f>
        <v>240404</v>
      </c>
      <c r="D11" s="8">
        <f>'table 3'!U40-'table 3'!B40</f>
        <v>497720</v>
      </c>
      <c r="E11" s="20">
        <f t="shared" si="2"/>
        <v>0.64241443569990508</v>
      </c>
      <c r="F11" s="63">
        <f t="shared" si="3"/>
        <v>-0.2066965362050952</v>
      </c>
      <c r="G11" s="8">
        <f>SUM('table 3'!D9:F9)</f>
        <v>56758</v>
      </c>
      <c r="H11" s="8">
        <f>SUM('table 3'!D24:F24)</f>
        <v>36699</v>
      </c>
      <c r="I11" s="8">
        <f>SUM('table 3'!D40:F40)</f>
        <v>68129</v>
      </c>
      <c r="J11" s="20">
        <f t="shared" si="4"/>
        <v>0.54658165072617781</v>
      </c>
      <c r="K11" s="20">
        <f t="shared" si="5"/>
        <v>-0.16690396160225451</v>
      </c>
      <c r="L11" s="46">
        <f>SUM('table 3'!M9:O9)</f>
        <v>108208</v>
      </c>
      <c r="M11" s="8">
        <f>SUM('table 3'!M24:O24)</f>
        <v>53780</v>
      </c>
      <c r="N11" s="8">
        <f>SUM('table 3'!M40:O40)</f>
        <v>146016</v>
      </c>
      <c r="O11" s="20">
        <f t="shared" si="6"/>
        <v>1.0120490888806248</v>
      </c>
      <c r="P11" s="20">
        <f t="shared" si="7"/>
        <v>-0.25893052816129736</v>
      </c>
      <c r="Q11" s="30"/>
      <c r="R11" s="30"/>
      <c r="S11" s="30"/>
      <c r="T11" s="30"/>
      <c r="U11" s="30"/>
    </row>
    <row r="12" spans="1:21" s="4" customFormat="1" ht="14.1" customHeight="1" x14ac:dyDescent="0.3">
      <c r="A12" s="10" t="s">
        <v>8</v>
      </c>
      <c r="B12" s="11">
        <f>'table 3'!U10-'table 3'!B10</f>
        <v>406707</v>
      </c>
      <c r="C12" s="11">
        <f>'table 3'!U25-'table 3'!B25</f>
        <v>262771</v>
      </c>
      <c r="D12" s="11">
        <f>'table 3'!U41-'table 3'!B41</f>
        <v>491964</v>
      </c>
      <c r="E12" s="22">
        <f t="shared" si="2"/>
        <v>0.54776211986863088</v>
      </c>
      <c r="F12" s="64">
        <f t="shared" si="3"/>
        <v>-0.1732992657999366</v>
      </c>
      <c r="G12" s="11">
        <f>SUM('table 3'!D10:F10)</f>
        <v>59907</v>
      </c>
      <c r="H12" s="11">
        <f>SUM('table 3'!D25:F25)</f>
        <v>38028</v>
      </c>
      <c r="I12" s="11">
        <f>SUM('table 3'!D41:F41)</f>
        <v>69177</v>
      </c>
      <c r="J12" s="22">
        <f t="shared" si="4"/>
        <v>0.57533922372988333</v>
      </c>
      <c r="K12" s="22">
        <f t="shared" si="5"/>
        <v>-0.13400407649941459</v>
      </c>
      <c r="L12" s="47">
        <f>SUM('table 3'!M10:O10)</f>
        <v>109596</v>
      </c>
      <c r="M12" s="11">
        <f>SUM('table 3'!M25:O25)</f>
        <v>62142</v>
      </c>
      <c r="N12" s="11">
        <f>SUM('table 3'!M41:O41)</f>
        <v>143197</v>
      </c>
      <c r="O12" s="22">
        <f t="shared" si="6"/>
        <v>0.76363811914647095</v>
      </c>
      <c r="P12" s="22">
        <f t="shared" si="7"/>
        <v>-0.23464877057480249</v>
      </c>
      <c r="Q12" s="30"/>
      <c r="R12" s="30"/>
      <c r="S12" s="30"/>
      <c r="T12" s="30"/>
      <c r="U12" s="30"/>
    </row>
    <row r="13" spans="1:21" s="4" customFormat="1" ht="14.1" customHeight="1" x14ac:dyDescent="0.3">
      <c r="A13" s="7" t="s">
        <v>9</v>
      </c>
      <c r="B13" s="8">
        <f>'table 3'!U11-'table 3'!B11</f>
        <v>0</v>
      </c>
      <c r="C13" s="8">
        <f>'table 3'!U26-'table 3'!B26</f>
        <v>177481</v>
      </c>
      <c r="D13" s="8">
        <f>'table 3'!U42-'table 3'!B42</f>
        <v>427125</v>
      </c>
      <c r="E13" s="20"/>
      <c r="F13" s="63"/>
      <c r="G13" s="8">
        <f>SUM('table 3'!D11:F11)</f>
        <v>0</v>
      </c>
      <c r="H13" s="8">
        <f>SUM('table 3'!D26:F26)</f>
        <v>25869</v>
      </c>
      <c r="I13" s="8">
        <f>SUM('table 3'!D42:F42)</f>
        <v>53827</v>
      </c>
      <c r="J13" s="20"/>
      <c r="K13" s="20"/>
      <c r="L13" s="46">
        <f>SUM('table 3'!M11:O11)</f>
        <v>0</v>
      </c>
      <c r="M13" s="8">
        <f>SUM('table 3'!M26:O26)</f>
        <v>36183</v>
      </c>
      <c r="N13" s="8">
        <f>SUM('table 3'!M42:O42)</f>
        <v>128040</v>
      </c>
      <c r="O13" s="20"/>
      <c r="P13" s="20"/>
      <c r="Q13" s="30"/>
      <c r="R13" s="30"/>
      <c r="S13" s="30"/>
      <c r="T13" s="30"/>
      <c r="U13" s="30"/>
    </row>
    <row r="14" spans="1:21" s="4" customFormat="1" ht="14.1" customHeight="1" x14ac:dyDescent="0.3">
      <c r="A14" s="10" t="s">
        <v>10</v>
      </c>
      <c r="B14" s="11">
        <f>'table 3'!U12-'table 3'!B12</f>
        <v>0</v>
      </c>
      <c r="C14" s="11">
        <f>'table 3'!U27-'table 3'!B27</f>
        <v>139221</v>
      </c>
      <c r="D14" s="11">
        <f>'table 3'!U43-'table 3'!B43</f>
        <v>335975</v>
      </c>
      <c r="E14" s="22"/>
      <c r="F14" s="64"/>
      <c r="G14" s="11">
        <f>SUM('table 3'!D12:F12)</f>
        <v>0</v>
      </c>
      <c r="H14" s="11">
        <f>SUM('table 3'!D27:F27)</f>
        <v>21821</v>
      </c>
      <c r="I14" s="11">
        <f>SUM('table 3'!D43:F43)</f>
        <v>42795</v>
      </c>
      <c r="J14" s="22"/>
      <c r="K14" s="22"/>
      <c r="L14" s="47">
        <f>SUM('table 3'!M12:O12)</f>
        <v>0</v>
      </c>
      <c r="M14" s="11">
        <f>SUM('table 3'!M27:O27)</f>
        <v>20326</v>
      </c>
      <c r="N14" s="11">
        <f>SUM('table 3'!M43:O43)</f>
        <v>81353</v>
      </c>
      <c r="O14" s="22"/>
      <c r="P14" s="22"/>
      <c r="Q14" s="30"/>
      <c r="R14" s="30"/>
      <c r="S14" s="30"/>
      <c r="T14" s="30"/>
      <c r="U14" s="30"/>
    </row>
    <row r="15" spans="1:21" s="4" customFormat="1" ht="14.1" customHeight="1" x14ac:dyDescent="0.3">
      <c r="A15" s="7" t="s">
        <v>11</v>
      </c>
      <c r="B15" s="8">
        <f>'table 3'!U13-'table 3'!B13</f>
        <v>0</v>
      </c>
      <c r="C15" s="8">
        <f>'table 3'!U28-'table 3'!B28</f>
        <v>41956</v>
      </c>
      <c r="D15" s="8">
        <f>'table 3'!U44-'table 3'!B44</f>
        <v>260678</v>
      </c>
      <c r="E15" s="20"/>
      <c r="F15" s="63"/>
      <c r="G15" s="8">
        <f>SUM('table 3'!D13:F13)</f>
        <v>0</v>
      </c>
      <c r="H15" s="8">
        <f>SUM('table 3'!D28:F28)</f>
        <v>9318</v>
      </c>
      <c r="I15" s="8">
        <f>SUM('table 3'!D44:F44)</f>
        <v>36598</v>
      </c>
      <c r="J15" s="20"/>
      <c r="K15" s="20"/>
      <c r="L15" s="46">
        <f>SUM('table 3'!M13:O13)</f>
        <v>0</v>
      </c>
      <c r="M15" s="8">
        <f>SUM('table 3'!M28:O28)</f>
        <v>3693</v>
      </c>
      <c r="N15" s="8">
        <f>SUM('table 3'!M44:O44)</f>
        <v>30230</v>
      </c>
      <c r="O15" s="20"/>
      <c r="P15" s="20"/>
      <c r="Q15" s="30"/>
      <c r="R15" s="30"/>
      <c r="S15" s="30"/>
      <c r="T15" s="30"/>
      <c r="U15" s="30"/>
    </row>
    <row r="16" spans="1:21" s="4" customFormat="1" ht="14.1" customHeight="1" x14ac:dyDescent="0.3">
      <c r="A16" s="48" t="s">
        <v>12</v>
      </c>
      <c r="B16" s="11">
        <f>'table 3'!U14-'table 3'!B14</f>
        <v>0</v>
      </c>
      <c r="C16" s="11">
        <f>'table 3'!U29-'table 3'!B29</f>
        <v>46982</v>
      </c>
      <c r="D16" s="11">
        <f>'table 3'!U45-'table 3'!B45</f>
        <v>249188</v>
      </c>
      <c r="E16" s="22"/>
      <c r="F16" s="65"/>
      <c r="G16" s="11">
        <f>SUM('table 3'!D14:F14)</f>
        <v>0</v>
      </c>
      <c r="H16" s="11">
        <f>SUM('table 3'!D29:F29)</f>
        <v>7985</v>
      </c>
      <c r="I16" s="11">
        <f>SUM('table 3'!D45:F45)</f>
        <v>36577</v>
      </c>
      <c r="J16" s="22"/>
      <c r="K16" s="22"/>
      <c r="L16" s="47">
        <f>SUM('table 3'!M14:O14)</f>
        <v>0</v>
      </c>
      <c r="M16" s="11">
        <f>SUM('table 3'!M29:O29)</f>
        <v>2662</v>
      </c>
      <c r="N16" s="11">
        <f>SUM('table 3'!M45:O45)</f>
        <v>19391</v>
      </c>
      <c r="O16" s="22"/>
      <c r="P16" s="22"/>
      <c r="Q16" s="30"/>
      <c r="R16" s="30"/>
      <c r="S16" s="30"/>
      <c r="T16" s="30"/>
      <c r="U16" s="30"/>
    </row>
    <row r="17" spans="1:21" s="4" customFormat="1" ht="14.1" customHeight="1" thickBot="1" x14ac:dyDescent="0.35">
      <c r="A17" s="49" t="s">
        <v>13</v>
      </c>
      <c r="B17" s="50">
        <f>SUM(B5:B12)</f>
        <v>1452332</v>
      </c>
      <c r="C17" s="50">
        <f>SUM(C5:C12)</f>
        <v>1235611</v>
      </c>
      <c r="D17" s="50">
        <f>SUM(D5:D12)</f>
        <v>2889889</v>
      </c>
      <c r="E17" s="51">
        <f>IFERROR(B17/C17-1,"")</f>
        <v>0.17539581632083245</v>
      </c>
      <c r="F17" s="51">
        <f>IFERROR(B17/D17-1,"")</f>
        <v>-0.4974436734421287</v>
      </c>
      <c r="G17" s="52">
        <f>SUM(G5:G12)</f>
        <v>219639</v>
      </c>
      <c r="H17" s="50">
        <f>SUM(H5:H12)</f>
        <v>194545</v>
      </c>
      <c r="I17" s="50">
        <f>SUM(I5:I12)</f>
        <v>398187</v>
      </c>
      <c r="J17" s="51">
        <f>IFERROR(G17/H17-1,"")</f>
        <v>0.12898815184147616</v>
      </c>
      <c r="K17" s="51">
        <f>IFERROR(G17/I17-1,"")</f>
        <v>-0.4484023838045943</v>
      </c>
      <c r="L17" s="52">
        <f>SUM(L5:L12)</f>
        <v>334475</v>
      </c>
      <c r="M17" s="50">
        <f>SUM(M5:M12)</f>
        <v>185658</v>
      </c>
      <c r="N17" s="50">
        <f>SUM(N5:N12)</f>
        <v>685294</v>
      </c>
      <c r="O17" s="51">
        <f>IFERROR(L17/M17-1,"")</f>
        <v>0.80156524361998938</v>
      </c>
      <c r="P17" s="51">
        <f>IFERROR(L17/N17-1,"")</f>
        <v>-0.51192480891413028</v>
      </c>
      <c r="Q17" s="30"/>
      <c r="R17" s="30"/>
      <c r="S17" s="30"/>
      <c r="T17" s="30"/>
      <c r="U17" s="30"/>
    </row>
    <row r="18" spans="1:21" s="4" customFormat="1" ht="14.1" customHeight="1" thickTop="1" thickBot="1" x14ac:dyDescent="0.35">
      <c r="A18" s="53"/>
      <c r="B18" s="54"/>
      <c r="C18" s="54"/>
      <c r="D18" s="54"/>
      <c r="E18" s="55"/>
      <c r="F18" s="55"/>
      <c r="G18" s="54"/>
      <c r="H18" s="54"/>
      <c r="I18" s="54"/>
      <c r="J18" s="55"/>
      <c r="K18" s="55"/>
      <c r="L18" s="33"/>
      <c r="M18" s="33"/>
      <c r="N18" s="33"/>
      <c r="O18" s="30"/>
      <c r="P18" s="30"/>
      <c r="Q18" s="30"/>
      <c r="R18" s="30"/>
      <c r="S18" s="30"/>
      <c r="T18" s="30"/>
      <c r="U18" s="30"/>
    </row>
    <row r="19" spans="1:21" s="4" customFormat="1" ht="15" customHeight="1" thickTop="1" x14ac:dyDescent="0.3">
      <c r="A19" s="82" t="s">
        <v>64</v>
      </c>
      <c r="B19" s="80" t="s">
        <v>61</v>
      </c>
      <c r="C19" s="81"/>
      <c r="D19" s="81"/>
      <c r="E19" s="81"/>
      <c r="F19" s="81"/>
      <c r="G19" s="80" t="s">
        <v>62</v>
      </c>
      <c r="H19" s="81"/>
      <c r="I19" s="81"/>
      <c r="J19" s="81"/>
      <c r="K19" s="81"/>
      <c r="L19" s="85"/>
      <c r="M19" s="85"/>
      <c r="N19" s="85"/>
      <c r="O19" s="85"/>
      <c r="P19" s="85"/>
      <c r="Q19" s="30"/>
      <c r="R19" s="30"/>
      <c r="S19" s="37"/>
      <c r="T19" s="30"/>
      <c r="U19" s="30"/>
    </row>
    <row r="20" spans="1:21" s="4" customFormat="1" ht="15" customHeight="1" x14ac:dyDescent="0.3">
      <c r="A20" s="83"/>
      <c r="B20" s="45">
        <f>B4</f>
        <v>2021</v>
      </c>
      <c r="C20" s="45">
        <f t="shared" ref="C20:F20" si="8">C4</f>
        <v>2020</v>
      </c>
      <c r="D20" s="45">
        <f t="shared" si="8"/>
        <v>2019</v>
      </c>
      <c r="E20" s="45" t="str">
        <f t="shared" si="8"/>
        <v>Δ2021/2020</v>
      </c>
      <c r="F20" s="45" t="str">
        <f t="shared" si="8"/>
        <v>Δ2021/2019</v>
      </c>
      <c r="G20" s="45">
        <f>B4</f>
        <v>2021</v>
      </c>
      <c r="H20" s="45">
        <f t="shared" ref="H20:K20" si="9">C4</f>
        <v>2020</v>
      </c>
      <c r="I20" s="45">
        <f t="shared" si="9"/>
        <v>2019</v>
      </c>
      <c r="J20" s="45" t="str">
        <f t="shared" si="9"/>
        <v>Δ2021/2020</v>
      </c>
      <c r="K20" s="45" t="str">
        <f t="shared" si="9"/>
        <v>Δ2021/2019</v>
      </c>
      <c r="L20"/>
      <c r="M20"/>
      <c r="N20"/>
      <c r="O20"/>
      <c r="P20"/>
      <c r="Q20" s="30"/>
      <c r="R20" s="30"/>
      <c r="S20" s="37"/>
      <c r="T20" s="30"/>
      <c r="U20" s="30"/>
    </row>
    <row r="21" spans="1:21" ht="15" customHeight="1" x14ac:dyDescent="0.3">
      <c r="A21" s="7" t="s">
        <v>1</v>
      </c>
      <c r="B21" s="8">
        <f>SUM('table 3'!G3:H3)</f>
        <v>15491</v>
      </c>
      <c r="C21" s="8">
        <f>SUM('table 3'!G18:H18)</f>
        <v>70609</v>
      </c>
      <c r="D21" s="8">
        <f>SUM('table 3'!G34:H34)</f>
        <v>70451</v>
      </c>
      <c r="E21" s="20">
        <f>IFERROR(B21/C21-1,"")</f>
        <v>-0.78060870427282647</v>
      </c>
      <c r="F21" s="20">
        <f>IFERROR(B21/D21-1,"")</f>
        <v>-0.78011667683922159</v>
      </c>
      <c r="G21" s="46">
        <f>SUM('table 3'!I3:L3)</f>
        <v>3048</v>
      </c>
      <c r="H21" s="8">
        <f>SUM('table 3'!I18:L18)</f>
        <v>12914</v>
      </c>
      <c r="I21" s="8">
        <f>SUM('table 3'!I34:L34)</f>
        <v>12784</v>
      </c>
      <c r="J21" s="20">
        <f>IFERROR(G21/H21-1,"")</f>
        <v>-0.76397707913891899</v>
      </c>
      <c r="K21" s="20">
        <f>IFERROR(G21/I21-1,"")</f>
        <v>-0.76157697121401746</v>
      </c>
      <c r="L21"/>
      <c r="M21"/>
      <c r="N21"/>
      <c r="O21"/>
      <c r="P21"/>
    </row>
    <row r="22" spans="1:21" ht="15" customHeight="1" x14ac:dyDescent="0.3">
      <c r="A22" s="10" t="s">
        <v>2</v>
      </c>
      <c r="B22" s="11">
        <f>SUM('table 3'!G4:H4)</f>
        <v>14089</v>
      </c>
      <c r="C22" s="11">
        <f>SUM('table 3'!G19:H19)</f>
        <v>68759</v>
      </c>
      <c r="D22" s="11">
        <f>SUM('table 3'!G35:H35)</f>
        <v>67696</v>
      </c>
      <c r="E22" s="22">
        <f>IFERROR(B22/C22-1,"")</f>
        <v>-0.79509591471661889</v>
      </c>
      <c r="F22" s="22">
        <f>IFERROR(B22/D22-1,"")</f>
        <v>-0.79187839754195222</v>
      </c>
      <c r="G22" s="47">
        <f>SUM('table 3'!I4:L4)</f>
        <v>3121</v>
      </c>
      <c r="H22" s="11">
        <f>SUM('table 3'!I19:L19)</f>
        <v>13475</v>
      </c>
      <c r="I22" s="11">
        <f>SUM('table 3'!I35:L35)</f>
        <v>12781</v>
      </c>
      <c r="J22" s="22">
        <f>IFERROR(G22/H22-1,"")</f>
        <v>-0.76838589981447125</v>
      </c>
      <c r="K22" s="22">
        <f>IFERROR(G22/I22-1,"")</f>
        <v>-0.75580940458493073</v>
      </c>
      <c r="L22"/>
      <c r="M22"/>
      <c r="N22"/>
      <c r="O22"/>
      <c r="P22"/>
    </row>
    <row r="23" spans="1:21" ht="15" customHeight="1" x14ac:dyDescent="0.3">
      <c r="A23" s="7" t="s">
        <v>3</v>
      </c>
      <c r="B23" s="8">
        <f>SUM('table 3'!G5:H5)</f>
        <v>15545</v>
      </c>
      <c r="C23" s="8">
        <f>SUM('table 3'!G20:H20)</f>
        <v>33909</v>
      </c>
      <c r="D23" s="8">
        <f>SUM('table 3'!G36:H36)</f>
        <v>78209</v>
      </c>
      <c r="E23" s="20">
        <f t="shared" ref="E23:E28" si="10">IFERROR(B23/C23-1,"")</f>
        <v>-0.54156713556872804</v>
      </c>
      <c r="F23" s="20">
        <f t="shared" ref="F23:F28" si="11">IFERROR(B23/D23-1,"")</f>
        <v>-0.801237709215052</v>
      </c>
      <c r="G23" s="46">
        <f>SUM('table 3'!I5:L5)</f>
        <v>3922</v>
      </c>
      <c r="H23" s="8">
        <f>SUM('table 3'!I20:L20)</f>
        <v>7146</v>
      </c>
      <c r="I23" s="8">
        <f>SUM('table 3'!I36:L36)</f>
        <v>14986</v>
      </c>
      <c r="J23" s="20">
        <f t="shared" ref="J23:J28" si="12">IFERROR(G23/H23-1,"")</f>
        <v>-0.4511614889448643</v>
      </c>
      <c r="K23" s="20">
        <f t="shared" ref="K23:K28" si="13">IFERROR(G23/I23-1,"")</f>
        <v>-0.73828906979847853</v>
      </c>
      <c r="L23"/>
      <c r="M23"/>
      <c r="N23"/>
      <c r="O23"/>
      <c r="P23"/>
    </row>
    <row r="24" spans="1:21" ht="15" customHeight="1" x14ac:dyDescent="0.3">
      <c r="A24" s="10" t="s">
        <v>4</v>
      </c>
      <c r="B24" s="11">
        <f>SUM('table 3'!G6:H6)</f>
        <v>22619</v>
      </c>
      <c r="C24" s="11">
        <f>SUM('table 3'!G21:H21)</f>
        <v>1582</v>
      </c>
      <c r="D24" s="11">
        <f>SUM('table 3'!G37:H37)</f>
        <v>81227</v>
      </c>
      <c r="E24" s="22">
        <f t="shared" si="10"/>
        <v>13.29772439949431</v>
      </c>
      <c r="F24" s="22">
        <f t="shared" si="11"/>
        <v>-0.72153348024671593</v>
      </c>
      <c r="G24" s="47">
        <f>SUM('table 3'!I6:L6)</f>
        <v>5140</v>
      </c>
      <c r="H24" s="11">
        <f>SUM('table 3'!I21:L21)</f>
        <v>518</v>
      </c>
      <c r="I24" s="11">
        <f>SUM('table 3'!I37:L37)</f>
        <v>18221</v>
      </c>
      <c r="J24" s="22">
        <f t="shared" si="12"/>
        <v>8.922779922779922</v>
      </c>
      <c r="K24" s="22">
        <f t="shared" si="13"/>
        <v>-0.71790790845727459</v>
      </c>
      <c r="L24"/>
      <c r="M24"/>
      <c r="N24"/>
      <c r="O24"/>
      <c r="P24"/>
    </row>
    <row r="25" spans="1:21" ht="15" customHeight="1" x14ac:dyDescent="0.3">
      <c r="A25" s="7" t="s">
        <v>5</v>
      </c>
      <c r="B25" s="8">
        <f>SUM('table 3'!G7:H7)</f>
        <v>39308</v>
      </c>
      <c r="C25" s="8">
        <f>SUM('table 3'!G22:H22)</f>
        <v>9626</v>
      </c>
      <c r="D25" s="8">
        <f>SUM('table 3'!G38:H38)</f>
        <v>82377</v>
      </c>
      <c r="E25" s="20">
        <f t="shared" si="10"/>
        <v>3.0835237897361312</v>
      </c>
      <c r="F25" s="20">
        <f t="shared" si="11"/>
        <v>-0.52282797382764601</v>
      </c>
      <c r="G25" s="46">
        <f>SUM('table 3'!I7:L7)</f>
        <v>8888</v>
      </c>
      <c r="H25" s="8">
        <f>SUM('table 3'!I22:L22)</f>
        <v>1966</v>
      </c>
      <c r="I25" s="8">
        <f>SUM('table 3'!I38:L38)</f>
        <v>20382</v>
      </c>
      <c r="J25" s="20">
        <f t="shared" si="12"/>
        <v>3.5208545269582912</v>
      </c>
      <c r="K25" s="20">
        <f t="shared" si="13"/>
        <v>-0.563928956922775</v>
      </c>
      <c r="L25"/>
      <c r="M25"/>
      <c r="N25"/>
      <c r="O25"/>
      <c r="P25"/>
    </row>
    <row r="26" spans="1:21" ht="15" customHeight="1" x14ac:dyDescent="0.3">
      <c r="A26" s="10" t="s">
        <v>6</v>
      </c>
      <c r="B26" s="11">
        <f>SUM('table 3'!G8:H8)</f>
        <v>56978</v>
      </c>
      <c r="C26" s="11">
        <f>SUM('table 3'!G23:H23)</f>
        <v>29972</v>
      </c>
      <c r="D26" s="11">
        <f>SUM('table 3'!G39:H39)</f>
        <v>86285</v>
      </c>
      <c r="E26" s="22">
        <f t="shared" si="10"/>
        <v>0.90104097157346863</v>
      </c>
      <c r="F26" s="22">
        <f t="shared" si="11"/>
        <v>-0.33965347395259893</v>
      </c>
      <c r="G26" s="47">
        <f>SUM('table 3'!I8:L8)</f>
        <v>16463</v>
      </c>
      <c r="H26" s="11">
        <f>SUM('table 3'!I23:L23)</f>
        <v>6854</v>
      </c>
      <c r="I26" s="11">
        <f>SUM('table 3'!I39:L39)</f>
        <v>30344</v>
      </c>
      <c r="J26" s="22">
        <f t="shared" si="12"/>
        <v>1.401955062737088</v>
      </c>
      <c r="K26" s="22">
        <f t="shared" si="13"/>
        <v>-0.45745452148694965</v>
      </c>
      <c r="L26"/>
      <c r="M26"/>
      <c r="N26"/>
      <c r="O26"/>
      <c r="P26"/>
    </row>
    <row r="27" spans="1:21" ht="15" customHeight="1" x14ac:dyDescent="0.3">
      <c r="A27" s="7" t="s">
        <v>7</v>
      </c>
      <c r="B27" s="8">
        <f>SUM('table 3'!G9:H9)</f>
        <v>82003</v>
      </c>
      <c r="C27" s="8">
        <f>SUM('table 3'!G24:H24)</f>
        <v>55076</v>
      </c>
      <c r="D27" s="8">
        <f>SUM('table 3'!G40:H40)</f>
        <v>98202</v>
      </c>
      <c r="E27" s="20">
        <f t="shared" si="10"/>
        <v>0.48890623865204441</v>
      </c>
      <c r="F27" s="20">
        <f t="shared" si="11"/>
        <v>-0.16495590721166575</v>
      </c>
      <c r="G27" s="46">
        <f>SUM('table 3'!I9:L9)</f>
        <v>28755</v>
      </c>
      <c r="H27" s="8">
        <f>SUM('table 3'!I24:L24)</f>
        <v>14928</v>
      </c>
      <c r="I27" s="8">
        <f>SUM('table 3'!I40:L40)</f>
        <v>40034</v>
      </c>
      <c r="J27" s="20">
        <f t="shared" si="12"/>
        <v>0.9262459807073955</v>
      </c>
      <c r="K27" s="20">
        <f t="shared" si="13"/>
        <v>-0.28173552480391673</v>
      </c>
      <c r="L27"/>
      <c r="M27"/>
      <c r="N27"/>
      <c r="O27"/>
      <c r="P27"/>
    </row>
    <row r="28" spans="1:21" ht="15" customHeight="1" x14ac:dyDescent="0.3">
      <c r="A28" s="10" t="s">
        <v>8</v>
      </c>
      <c r="B28" s="11">
        <f>SUM('table 3'!G10:H10)</f>
        <v>81430</v>
      </c>
      <c r="C28" s="11">
        <f>SUM('table 3'!G25:H25)</f>
        <v>59396</v>
      </c>
      <c r="D28" s="11">
        <f>SUM('table 3'!G41:H41)</f>
        <v>98731</v>
      </c>
      <c r="E28" s="22">
        <f t="shared" si="10"/>
        <v>0.37096774193548376</v>
      </c>
      <c r="F28" s="22">
        <f t="shared" si="11"/>
        <v>-0.17523371585418968</v>
      </c>
      <c r="G28" s="47">
        <f>SUM('table 3'!I10:L10)</f>
        <v>32716</v>
      </c>
      <c r="H28" s="11">
        <f>SUM('table 3'!I25:L25)</f>
        <v>17950</v>
      </c>
      <c r="I28" s="11">
        <f>SUM('table 3'!I41:L41)</f>
        <v>40318</v>
      </c>
      <c r="J28" s="22">
        <f t="shared" si="12"/>
        <v>0.82261838440111412</v>
      </c>
      <c r="K28" s="22">
        <f t="shared" si="13"/>
        <v>-0.18855101939580332</v>
      </c>
      <c r="L28"/>
      <c r="M28"/>
      <c r="N28"/>
      <c r="O28"/>
      <c r="P28"/>
    </row>
    <row r="29" spans="1:21" ht="15" customHeight="1" x14ac:dyDescent="0.3">
      <c r="A29" s="7" t="s">
        <v>9</v>
      </c>
      <c r="B29" s="8">
        <f>SUM('table 3'!G11:H11)</f>
        <v>0</v>
      </c>
      <c r="C29" s="8">
        <f>SUM('table 3'!G26:H26)</f>
        <v>43347</v>
      </c>
      <c r="D29" s="8">
        <f>SUM('table 3'!G42:H42)</f>
        <v>89285</v>
      </c>
      <c r="E29" s="20"/>
      <c r="F29" s="20"/>
      <c r="G29" s="46">
        <f>SUM('table 3'!I11:L11)</f>
        <v>0</v>
      </c>
      <c r="H29" s="8">
        <f>SUM('table 3'!I26:L26)</f>
        <v>10761</v>
      </c>
      <c r="I29" s="8">
        <f>SUM('table 3'!I42:L42)</f>
        <v>28208</v>
      </c>
      <c r="J29" s="20"/>
      <c r="K29" s="20"/>
      <c r="L29"/>
      <c r="M29"/>
      <c r="N29"/>
      <c r="O29"/>
      <c r="P29"/>
    </row>
    <row r="30" spans="1:21" ht="15" customHeight="1" x14ac:dyDescent="0.3">
      <c r="A30" s="10" t="s">
        <v>10</v>
      </c>
      <c r="B30" s="11">
        <f>SUM('table 3'!G12:H12)</f>
        <v>0</v>
      </c>
      <c r="C30" s="11">
        <f>SUM('table 3'!G27:H27)</f>
        <v>40067</v>
      </c>
      <c r="D30" s="11">
        <f>SUM('table 3'!G43:H43)</f>
        <v>81155</v>
      </c>
      <c r="E30" s="22"/>
      <c r="F30" s="22"/>
      <c r="G30" s="47">
        <f>SUM('table 3'!I12:L12)</f>
        <v>0</v>
      </c>
      <c r="H30" s="11">
        <f>SUM('table 3'!I27:L27)</f>
        <v>7667</v>
      </c>
      <c r="I30" s="11">
        <f>SUM('table 3'!I43:L43)</f>
        <v>18338</v>
      </c>
      <c r="J30" s="22"/>
      <c r="K30" s="22"/>
      <c r="L30"/>
      <c r="M30"/>
      <c r="N30"/>
      <c r="O30"/>
      <c r="P30"/>
    </row>
    <row r="31" spans="1:21" ht="15" customHeight="1" x14ac:dyDescent="0.3">
      <c r="A31" s="7" t="s">
        <v>11</v>
      </c>
      <c r="B31" s="8">
        <f>SUM('table 3'!G13:H13)</f>
        <v>0</v>
      </c>
      <c r="C31" s="8">
        <f>SUM('table 3'!G28:H28)</f>
        <v>13233</v>
      </c>
      <c r="D31" s="8">
        <f>SUM('table 3'!G44:H44)</f>
        <v>73165</v>
      </c>
      <c r="E31" s="20"/>
      <c r="F31" s="20"/>
      <c r="G31" s="46">
        <f>SUM('table 3'!I13:L13)</f>
        <v>0</v>
      </c>
      <c r="H31" s="8">
        <f>SUM('table 3'!I28:L28)</f>
        <v>2866</v>
      </c>
      <c r="I31" s="8">
        <f>SUM('table 3'!I44:L44)</f>
        <v>13902</v>
      </c>
      <c r="J31" s="20"/>
      <c r="K31" s="20"/>
      <c r="L31"/>
      <c r="M31"/>
      <c r="N31"/>
      <c r="O31"/>
      <c r="P31"/>
    </row>
    <row r="32" spans="1:21" ht="15" customHeight="1" x14ac:dyDescent="0.3">
      <c r="A32" s="48" t="s">
        <v>12</v>
      </c>
      <c r="B32" s="11">
        <f>SUM('table 3'!G14:H14)</f>
        <v>0</v>
      </c>
      <c r="C32" s="11">
        <f>SUM('table 3'!G29:H29)</f>
        <v>13493</v>
      </c>
      <c r="D32" s="11">
        <f>SUM('table 3'!G45:H45)</f>
        <v>73292</v>
      </c>
      <c r="E32" s="22"/>
      <c r="F32" s="22"/>
      <c r="G32" s="47">
        <f>SUM('table 3'!I14:L14)</f>
        <v>0</v>
      </c>
      <c r="H32" s="11">
        <f>SUM('table 3'!I29:L29)</f>
        <v>3300</v>
      </c>
      <c r="I32" s="11">
        <f>SUM('table 3'!I45:L45)</f>
        <v>14077</v>
      </c>
      <c r="J32" s="22"/>
      <c r="K32" s="22"/>
      <c r="L32"/>
      <c r="M32"/>
      <c r="N32"/>
      <c r="O32"/>
      <c r="P32"/>
    </row>
    <row r="33" spans="1:21" ht="15" customHeight="1" thickBot="1" x14ac:dyDescent="0.35">
      <c r="A33" s="49" t="s">
        <v>13</v>
      </c>
      <c r="B33" s="50">
        <f>SUM(B21:B28)</f>
        <v>327463</v>
      </c>
      <c r="C33" s="50">
        <f>SUM(C21:C28)</f>
        <v>328929</v>
      </c>
      <c r="D33" s="50">
        <f>SUM(D21:D28)</f>
        <v>663178</v>
      </c>
      <c r="E33" s="51">
        <f>IFERROR(B33/C33-1,"")</f>
        <v>-4.4568888726747025E-3</v>
      </c>
      <c r="F33" s="51">
        <f>IFERROR(B33/D33-1,"")</f>
        <v>-0.50622155740992614</v>
      </c>
      <c r="G33" s="52">
        <f>SUM(G21:G28)</f>
        <v>102053</v>
      </c>
      <c r="H33" s="50">
        <f>SUM(H21:H28)</f>
        <v>75751</v>
      </c>
      <c r="I33" s="50">
        <f>SUM(I21:I28)</f>
        <v>189850</v>
      </c>
      <c r="J33" s="51">
        <f>IFERROR(G33/H33-1,"")</f>
        <v>0.34721653839553279</v>
      </c>
      <c r="K33" s="51">
        <f>IFERROR(G33/I33-1,"")</f>
        <v>-0.46245456939689233</v>
      </c>
      <c r="L33">
        <f>SUM(L21:L28)</f>
        <v>0</v>
      </c>
      <c r="M33">
        <f>SUM(M21:M28)</f>
        <v>0</v>
      </c>
      <c r="N33">
        <f>SUM(N21:N28)</f>
        <v>0</v>
      </c>
      <c r="O33"/>
      <c r="P33"/>
    </row>
    <row r="34" spans="1:21" s="61" customFormat="1" ht="14.1" customHeight="1" thickTop="1" x14ac:dyDescent="0.25">
      <c r="A34" s="26" t="s">
        <v>55</v>
      </c>
      <c r="B34" s="59"/>
      <c r="C34" s="59"/>
      <c r="D34" s="59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</row>
    <row r="35" spans="1:21" s="61" customFormat="1" ht="14.1" customHeight="1" x14ac:dyDescent="0.25">
      <c r="A35" s="26" t="s">
        <v>33</v>
      </c>
      <c r="B35" s="68"/>
      <c r="C35" s="59"/>
      <c r="D35" s="59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</row>
  </sheetData>
  <mergeCells count="9">
    <mergeCell ref="A19:A20"/>
    <mergeCell ref="B19:F19"/>
    <mergeCell ref="G19:K19"/>
    <mergeCell ref="L19:P19"/>
    <mergeCell ref="A2:K2"/>
    <mergeCell ref="A3:A4"/>
    <mergeCell ref="B3:F3"/>
    <mergeCell ref="G3:K3"/>
    <mergeCell ref="L3:P3"/>
  </mergeCells>
  <pageMargins left="0.25" right="0.25" top="0.75" bottom="0.75" header="0.3" footer="0.3"/>
  <pageSetup paperSize="9" scale="45" orientation="landscape" verticalDpi="598" r:id="rId1"/>
  <ignoredErrors>
    <ignoredError sqref="G5:P17 B21:K33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8330-E1B2-41F5-8256-16F45DAD239B}">
  <sheetPr>
    <pageSetUpPr fitToPage="1"/>
  </sheetPr>
  <dimension ref="A1:U89"/>
  <sheetViews>
    <sheetView showGridLines="0" showZeros="0" zoomScale="90" zoomScaleNormal="90" workbookViewId="0">
      <selection sqref="A1:Q1"/>
    </sheetView>
  </sheetViews>
  <sheetFormatPr defaultRowHeight="15" customHeight="1" x14ac:dyDescent="0.3"/>
  <cols>
    <col min="1" max="1" width="13.77734375" style="30" customWidth="1"/>
    <col min="2" max="17" width="10.77734375" style="33" customWidth="1"/>
    <col min="18" max="21" width="8.88671875" style="30"/>
  </cols>
  <sheetData>
    <row r="1" spans="1:21" s="1" customFormat="1" ht="21" customHeight="1" x14ac:dyDescent="0.35">
      <c r="A1" s="77" t="s">
        <v>88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30"/>
      <c r="S1" s="30"/>
      <c r="T1" s="30"/>
      <c r="U1" s="30"/>
    </row>
    <row r="2" spans="1:21" s="2" customFormat="1" ht="13.5" customHeight="1" x14ac:dyDescent="0.3">
      <c r="A2" s="41">
        <v>2021</v>
      </c>
      <c r="B2" s="44" t="s">
        <v>14</v>
      </c>
      <c r="C2" s="44" t="s">
        <v>15</v>
      </c>
      <c r="D2" s="44" t="s">
        <v>16</v>
      </c>
      <c r="E2" s="44" t="s">
        <v>17</v>
      </c>
      <c r="F2" s="44" t="s">
        <v>18</v>
      </c>
      <c r="G2" s="44" t="s">
        <v>19</v>
      </c>
      <c r="H2" s="44" t="s">
        <v>20</v>
      </c>
      <c r="I2" s="44" t="s">
        <v>21</v>
      </c>
      <c r="J2" s="44" t="s">
        <v>22</v>
      </c>
      <c r="K2" s="44" t="s">
        <v>23</v>
      </c>
      <c r="L2" s="44" t="s">
        <v>24</v>
      </c>
      <c r="M2" s="44" t="s">
        <v>25</v>
      </c>
      <c r="N2" s="44" t="s">
        <v>26</v>
      </c>
      <c r="O2" s="44" t="s">
        <v>27</v>
      </c>
      <c r="P2" s="44" t="s">
        <v>28</v>
      </c>
      <c r="Q2" s="44" t="s">
        <v>0</v>
      </c>
      <c r="R2" s="57"/>
      <c r="S2" s="57"/>
      <c r="T2" s="57"/>
      <c r="U2" s="57"/>
    </row>
    <row r="3" spans="1:21" s="4" customFormat="1" ht="14.1" customHeight="1" x14ac:dyDescent="0.3">
      <c r="A3" s="7" t="s">
        <v>1</v>
      </c>
      <c r="B3" s="8">
        <v>921</v>
      </c>
      <c r="C3" s="8">
        <v>103</v>
      </c>
      <c r="D3" s="8">
        <v>0</v>
      </c>
      <c r="E3" s="8">
        <v>0</v>
      </c>
      <c r="F3" s="8">
        <v>6236</v>
      </c>
      <c r="G3" s="8">
        <v>0</v>
      </c>
      <c r="H3" s="8">
        <v>0</v>
      </c>
      <c r="I3" s="8">
        <v>6433</v>
      </c>
      <c r="J3" s="8">
        <v>0</v>
      </c>
      <c r="K3" s="8">
        <v>24234</v>
      </c>
      <c r="L3" s="8">
        <v>12446</v>
      </c>
      <c r="M3" s="8">
        <v>0</v>
      </c>
      <c r="N3" s="8">
        <v>1398</v>
      </c>
      <c r="O3" s="8">
        <v>15512</v>
      </c>
      <c r="P3" s="8">
        <v>0</v>
      </c>
      <c r="Q3" s="8">
        <f>SUM(B3:P3)</f>
        <v>67283</v>
      </c>
      <c r="R3" s="76"/>
      <c r="S3" s="30"/>
      <c r="T3" s="30"/>
      <c r="U3" s="30"/>
    </row>
    <row r="4" spans="1:21" s="4" customFormat="1" ht="14.1" customHeight="1" x14ac:dyDescent="0.3">
      <c r="A4" s="10" t="s">
        <v>2</v>
      </c>
      <c r="B4" s="11">
        <v>1051</v>
      </c>
      <c r="C4" s="11">
        <v>153</v>
      </c>
      <c r="D4" s="11">
        <v>0</v>
      </c>
      <c r="E4" s="11">
        <v>0</v>
      </c>
      <c r="F4" s="11">
        <v>7209</v>
      </c>
      <c r="G4" s="11">
        <v>0</v>
      </c>
      <c r="H4" s="11">
        <v>0</v>
      </c>
      <c r="I4" s="11">
        <v>6620</v>
      </c>
      <c r="J4" s="11">
        <v>0</v>
      </c>
      <c r="K4" s="11">
        <v>24355</v>
      </c>
      <c r="L4" s="11">
        <v>9305</v>
      </c>
      <c r="M4" s="11">
        <v>0</v>
      </c>
      <c r="N4" s="11">
        <v>1938</v>
      </c>
      <c r="O4" s="11">
        <v>15554</v>
      </c>
      <c r="P4" s="11">
        <v>0</v>
      </c>
      <c r="Q4" s="11">
        <f t="shared" ref="Q4:Q14" si="0">SUM(B4:P4)</f>
        <v>66185</v>
      </c>
      <c r="R4" s="76"/>
      <c r="S4" s="30"/>
      <c r="T4" s="30"/>
      <c r="U4" s="30"/>
    </row>
    <row r="5" spans="1:21" s="4" customFormat="1" ht="14.1" customHeight="1" x14ac:dyDescent="0.3">
      <c r="A5" s="7" t="s">
        <v>3</v>
      </c>
      <c r="B5" s="8">
        <v>1242</v>
      </c>
      <c r="C5" s="8">
        <v>158</v>
      </c>
      <c r="D5" s="8">
        <v>0</v>
      </c>
      <c r="E5" s="8">
        <v>0</v>
      </c>
      <c r="F5" s="8">
        <v>8247</v>
      </c>
      <c r="G5" s="8">
        <v>0</v>
      </c>
      <c r="H5" s="8">
        <v>0</v>
      </c>
      <c r="I5" s="8">
        <v>8260</v>
      </c>
      <c r="J5" s="8">
        <v>0</v>
      </c>
      <c r="K5" s="8">
        <v>18413</v>
      </c>
      <c r="L5" s="8">
        <v>9127</v>
      </c>
      <c r="M5" s="8">
        <v>0</v>
      </c>
      <c r="N5" s="8">
        <v>2725</v>
      </c>
      <c r="O5" s="8">
        <v>20466</v>
      </c>
      <c r="P5" s="8">
        <v>0</v>
      </c>
      <c r="Q5" s="8">
        <f t="shared" si="0"/>
        <v>68638</v>
      </c>
      <c r="R5" s="76"/>
      <c r="S5" s="30"/>
      <c r="T5" s="30"/>
      <c r="U5" s="30"/>
    </row>
    <row r="6" spans="1:21" s="4" customFormat="1" ht="14.1" customHeight="1" x14ac:dyDescent="0.3">
      <c r="A6" s="10" t="s">
        <v>4</v>
      </c>
      <c r="B6" s="11">
        <v>2617</v>
      </c>
      <c r="C6" s="11">
        <v>158</v>
      </c>
      <c r="D6" s="11">
        <v>0</v>
      </c>
      <c r="E6" s="11">
        <v>0</v>
      </c>
      <c r="F6" s="11">
        <v>6948</v>
      </c>
      <c r="G6" s="11">
        <v>0</v>
      </c>
      <c r="H6" s="11">
        <v>0</v>
      </c>
      <c r="I6" s="11">
        <v>6936</v>
      </c>
      <c r="J6" s="11">
        <v>0</v>
      </c>
      <c r="K6" s="11">
        <v>20996</v>
      </c>
      <c r="L6" s="11">
        <v>9605</v>
      </c>
      <c r="M6" s="11">
        <v>0</v>
      </c>
      <c r="N6" s="11">
        <v>2752</v>
      </c>
      <c r="O6" s="11">
        <v>28168</v>
      </c>
      <c r="P6" s="11">
        <v>0</v>
      </c>
      <c r="Q6" s="11">
        <f t="shared" si="0"/>
        <v>78180</v>
      </c>
      <c r="R6" s="76"/>
      <c r="S6" s="30"/>
      <c r="T6" s="30"/>
      <c r="U6" s="30"/>
    </row>
    <row r="7" spans="1:21" s="4" customFormat="1" ht="14.1" customHeight="1" x14ac:dyDescent="0.3">
      <c r="A7" s="7" t="s">
        <v>5</v>
      </c>
      <c r="B7" s="8">
        <v>6473</v>
      </c>
      <c r="C7" s="8">
        <v>187</v>
      </c>
      <c r="D7" s="8">
        <v>1789</v>
      </c>
      <c r="E7" s="8">
        <v>0</v>
      </c>
      <c r="F7" s="8">
        <v>11139</v>
      </c>
      <c r="G7" s="8">
        <v>0</v>
      </c>
      <c r="H7" s="8">
        <v>0</v>
      </c>
      <c r="I7" s="8">
        <v>5727</v>
      </c>
      <c r="J7" s="8">
        <v>0</v>
      </c>
      <c r="K7" s="8">
        <v>56075</v>
      </c>
      <c r="L7" s="8">
        <v>4227</v>
      </c>
      <c r="M7" s="8">
        <v>0</v>
      </c>
      <c r="N7" s="8">
        <v>2713</v>
      </c>
      <c r="O7" s="8">
        <v>53434</v>
      </c>
      <c r="P7" s="8">
        <v>0</v>
      </c>
      <c r="Q7" s="8">
        <f t="shared" si="0"/>
        <v>141764</v>
      </c>
      <c r="R7" s="76"/>
      <c r="S7" s="30"/>
      <c r="T7" s="30"/>
      <c r="U7" s="30"/>
    </row>
    <row r="8" spans="1:21" s="4" customFormat="1" ht="14.1" customHeight="1" x14ac:dyDescent="0.3">
      <c r="A8" s="10" t="s">
        <v>6</v>
      </c>
      <c r="B8" s="11">
        <v>34479</v>
      </c>
      <c r="C8" s="11">
        <v>231</v>
      </c>
      <c r="D8" s="11">
        <v>6658</v>
      </c>
      <c r="E8" s="11">
        <v>0</v>
      </c>
      <c r="F8" s="11">
        <v>17092</v>
      </c>
      <c r="G8" s="11">
        <v>0</v>
      </c>
      <c r="H8" s="11">
        <v>0</v>
      </c>
      <c r="I8" s="11">
        <v>7428</v>
      </c>
      <c r="J8" s="11">
        <v>0</v>
      </c>
      <c r="K8" s="11">
        <v>172046</v>
      </c>
      <c r="L8" s="11">
        <v>17125</v>
      </c>
      <c r="M8" s="11">
        <v>0</v>
      </c>
      <c r="N8" s="11">
        <v>3477</v>
      </c>
      <c r="O8" s="11">
        <v>145451</v>
      </c>
      <c r="P8" s="11">
        <v>4666</v>
      </c>
      <c r="Q8" s="11">
        <f t="shared" si="0"/>
        <v>408653</v>
      </c>
      <c r="R8" s="76"/>
      <c r="S8" s="30"/>
      <c r="T8" s="30"/>
      <c r="U8" s="30"/>
    </row>
    <row r="9" spans="1:21" s="4" customFormat="1" ht="14.1" customHeight="1" x14ac:dyDescent="0.3">
      <c r="A9" s="7" t="s">
        <v>7</v>
      </c>
      <c r="B9" s="8">
        <v>57912</v>
      </c>
      <c r="C9" s="8">
        <v>15101</v>
      </c>
      <c r="D9" s="8">
        <v>38208</v>
      </c>
      <c r="E9" s="8">
        <v>0</v>
      </c>
      <c r="F9" s="8">
        <v>25476</v>
      </c>
      <c r="G9" s="8">
        <v>0</v>
      </c>
      <c r="H9" s="8">
        <v>512</v>
      </c>
      <c r="I9" s="8">
        <v>11628</v>
      </c>
      <c r="J9" s="8">
        <v>23269</v>
      </c>
      <c r="K9" s="8">
        <v>331667</v>
      </c>
      <c r="L9" s="8">
        <v>38776</v>
      </c>
      <c r="M9" s="8">
        <v>647</v>
      </c>
      <c r="N9" s="8">
        <v>16243</v>
      </c>
      <c r="O9" s="8">
        <v>350680</v>
      </c>
      <c r="P9" s="8">
        <v>11939</v>
      </c>
      <c r="Q9" s="8">
        <f t="shared" si="0"/>
        <v>922058</v>
      </c>
      <c r="R9" s="76"/>
      <c r="S9" s="30"/>
      <c r="T9" s="30"/>
      <c r="U9" s="30"/>
    </row>
    <row r="10" spans="1:21" s="4" customFormat="1" ht="14.1" customHeight="1" x14ac:dyDescent="0.3">
      <c r="A10" s="10" t="s">
        <v>8</v>
      </c>
      <c r="B10" s="11">
        <v>48791</v>
      </c>
      <c r="C10" s="11">
        <v>19764</v>
      </c>
      <c r="D10" s="11">
        <v>65182</v>
      </c>
      <c r="E10" s="11">
        <v>0</v>
      </c>
      <c r="F10" s="11">
        <v>36309</v>
      </c>
      <c r="G10" s="11">
        <v>0</v>
      </c>
      <c r="H10" s="11">
        <v>17491</v>
      </c>
      <c r="I10" s="11">
        <v>53750</v>
      </c>
      <c r="J10" s="11">
        <v>26690</v>
      </c>
      <c r="K10" s="11">
        <v>302201</v>
      </c>
      <c r="L10" s="11">
        <v>66812</v>
      </c>
      <c r="M10" s="11">
        <v>3045</v>
      </c>
      <c r="N10" s="11">
        <v>18398</v>
      </c>
      <c r="O10" s="11">
        <v>365608</v>
      </c>
      <c r="P10" s="11">
        <v>27755</v>
      </c>
      <c r="Q10" s="11">
        <f t="shared" si="0"/>
        <v>1051796</v>
      </c>
      <c r="R10" s="76"/>
      <c r="S10" s="30"/>
      <c r="T10" s="30"/>
      <c r="U10" s="30"/>
    </row>
    <row r="11" spans="1:21" s="4" customFormat="1" ht="14.1" customHeight="1" x14ac:dyDescent="0.3">
      <c r="A11" s="7" t="s">
        <v>9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>
        <f t="shared" si="0"/>
        <v>0</v>
      </c>
      <c r="R11" s="30"/>
      <c r="S11" s="30"/>
      <c r="T11" s="30"/>
      <c r="U11" s="30"/>
    </row>
    <row r="12" spans="1:21" s="4" customFormat="1" ht="14.1" customHeight="1" x14ac:dyDescent="0.3">
      <c r="A12" s="10" t="s">
        <v>10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>
        <f t="shared" si="0"/>
        <v>0</v>
      </c>
      <c r="R12" s="30"/>
      <c r="S12" s="30"/>
      <c r="T12" s="30"/>
      <c r="U12" s="30"/>
    </row>
    <row r="13" spans="1:21" s="4" customFormat="1" ht="14.1" customHeight="1" x14ac:dyDescent="0.3">
      <c r="A13" s="7" t="s">
        <v>11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>
        <f t="shared" si="0"/>
        <v>0</v>
      </c>
      <c r="R13" s="30"/>
      <c r="S13" s="30"/>
      <c r="T13" s="30"/>
      <c r="U13" s="30"/>
    </row>
    <row r="14" spans="1:21" s="4" customFormat="1" ht="14.1" customHeight="1" x14ac:dyDescent="0.3">
      <c r="A14" s="10" t="s">
        <v>12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>
        <f t="shared" si="0"/>
        <v>0</v>
      </c>
      <c r="R14" s="30"/>
      <c r="S14" s="30"/>
      <c r="T14" s="30"/>
      <c r="U14" s="30"/>
    </row>
    <row r="15" spans="1:21" s="4" customFormat="1" ht="14.1" customHeight="1" thickBot="1" x14ac:dyDescent="0.35">
      <c r="A15" s="13" t="s">
        <v>83</v>
      </c>
      <c r="B15" s="14">
        <f>SUM(B3:B14)</f>
        <v>153486</v>
      </c>
      <c r="C15" s="14">
        <f t="shared" ref="C15:Q15" si="1">SUM(C3:C14)</f>
        <v>35855</v>
      </c>
      <c r="D15" s="14">
        <f t="shared" si="1"/>
        <v>111837</v>
      </c>
      <c r="E15" s="14">
        <f t="shared" si="1"/>
        <v>0</v>
      </c>
      <c r="F15" s="14">
        <f t="shared" si="1"/>
        <v>118656</v>
      </c>
      <c r="G15" s="14">
        <f t="shared" si="1"/>
        <v>0</v>
      </c>
      <c r="H15" s="14">
        <f t="shared" si="1"/>
        <v>18003</v>
      </c>
      <c r="I15" s="14">
        <f t="shared" si="1"/>
        <v>106782</v>
      </c>
      <c r="J15" s="14">
        <f t="shared" si="1"/>
        <v>49959</v>
      </c>
      <c r="K15" s="14">
        <f t="shared" si="1"/>
        <v>949987</v>
      </c>
      <c r="L15" s="14">
        <f t="shared" si="1"/>
        <v>167423</v>
      </c>
      <c r="M15" s="14">
        <f t="shared" si="1"/>
        <v>3692</v>
      </c>
      <c r="N15" s="14">
        <f t="shared" si="1"/>
        <v>49644</v>
      </c>
      <c r="O15" s="14">
        <f t="shared" si="1"/>
        <v>994873</v>
      </c>
      <c r="P15" s="14">
        <f t="shared" si="1"/>
        <v>44360</v>
      </c>
      <c r="Q15" s="14">
        <f t="shared" si="1"/>
        <v>2804557</v>
      </c>
      <c r="R15" s="30"/>
      <c r="S15" s="30"/>
      <c r="T15" s="30"/>
      <c r="U15" s="30"/>
    </row>
    <row r="16" spans="1:21" ht="14.25" customHeight="1" thickTop="1" x14ac:dyDescent="0.3">
      <c r="A16" s="27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</row>
    <row r="17" spans="1:21" s="2" customFormat="1" ht="14.1" customHeight="1" x14ac:dyDescent="0.3">
      <c r="A17" s="41">
        <v>2020</v>
      </c>
      <c r="B17" s="44" t="str">
        <f>B2</f>
        <v>Nυμφαία</v>
      </c>
      <c r="C17" s="44" t="str">
        <f t="shared" ref="C17:Q17" si="2">C2</f>
        <v>Νίκη</v>
      </c>
      <c r="D17" s="44" t="str">
        <f t="shared" si="2"/>
        <v>Κρυσταλλoπηγή</v>
      </c>
      <c r="E17" s="44" t="str">
        <f t="shared" si="2"/>
        <v>Αγ. Κωνσταντίνος</v>
      </c>
      <c r="F17" s="44" t="str">
        <f t="shared" si="2"/>
        <v>Ορμένιο</v>
      </c>
      <c r="G17" s="44" t="str">
        <f t="shared" si="2"/>
        <v>Κυπρίνος</v>
      </c>
      <c r="H17" s="44" t="str">
        <f t="shared" si="2"/>
        <v>Καστανιές</v>
      </c>
      <c r="I17" s="44" t="str">
        <f t="shared" si="2"/>
        <v>Κήποι</v>
      </c>
      <c r="J17" s="44" t="str">
        <f t="shared" si="2"/>
        <v>Δοϊράνη</v>
      </c>
      <c r="K17" s="44" t="str">
        <f t="shared" si="2"/>
        <v>Εύζωνοι</v>
      </c>
      <c r="L17" s="44" t="str">
        <f t="shared" si="2"/>
        <v>Κακαβιά</v>
      </c>
      <c r="M17" s="44" t="str">
        <f t="shared" si="2"/>
        <v>Μέρτζανη</v>
      </c>
      <c r="N17" s="44" t="str">
        <f t="shared" si="2"/>
        <v>Εξοχή</v>
      </c>
      <c r="O17" s="44" t="str">
        <f t="shared" si="2"/>
        <v>Προμαχώνας</v>
      </c>
      <c r="P17" s="44" t="str">
        <f t="shared" si="2"/>
        <v>Σαγιάδα</v>
      </c>
      <c r="Q17" s="44" t="str">
        <f t="shared" si="2"/>
        <v>Σύνολο</v>
      </c>
      <c r="R17" s="57"/>
      <c r="S17" s="57"/>
      <c r="T17" s="57"/>
      <c r="U17" s="57"/>
    </row>
    <row r="18" spans="1:21" s="4" customFormat="1" ht="14.1" customHeight="1" x14ac:dyDescent="0.3">
      <c r="A18" s="7" t="s">
        <v>1</v>
      </c>
      <c r="B18" s="8">
        <v>50551</v>
      </c>
      <c r="C18" s="8">
        <v>23195</v>
      </c>
      <c r="D18" s="8">
        <v>77376</v>
      </c>
      <c r="E18" s="8">
        <v>4303</v>
      </c>
      <c r="F18" s="8">
        <v>16473</v>
      </c>
      <c r="G18" s="8">
        <v>4784</v>
      </c>
      <c r="H18" s="8">
        <v>16051</v>
      </c>
      <c r="I18" s="8">
        <v>42925</v>
      </c>
      <c r="J18" s="8">
        <v>9991</v>
      </c>
      <c r="K18" s="8">
        <v>115834</v>
      </c>
      <c r="L18" s="8">
        <v>79164</v>
      </c>
      <c r="M18" s="8">
        <v>2207</v>
      </c>
      <c r="N18" s="8">
        <v>13842</v>
      </c>
      <c r="O18" s="8">
        <v>151528</v>
      </c>
      <c r="P18" s="8">
        <v>17474</v>
      </c>
      <c r="Q18" s="8">
        <f>SUM(B18:P18)</f>
        <v>625698</v>
      </c>
      <c r="R18" s="30"/>
      <c r="S18" s="30"/>
      <c r="T18" s="30"/>
      <c r="U18" s="30"/>
    </row>
    <row r="19" spans="1:21" s="4" customFormat="1" ht="14.1" customHeight="1" x14ac:dyDescent="0.3">
      <c r="A19" s="10" t="s">
        <v>2</v>
      </c>
      <c r="B19" s="11">
        <v>48219</v>
      </c>
      <c r="C19" s="11">
        <v>19062</v>
      </c>
      <c r="D19" s="11">
        <v>49124</v>
      </c>
      <c r="E19" s="11">
        <v>2951</v>
      </c>
      <c r="F19" s="11">
        <v>17160</v>
      </c>
      <c r="G19" s="11">
        <v>4691</v>
      </c>
      <c r="H19" s="11">
        <v>14539</v>
      </c>
      <c r="I19" s="11">
        <v>32012</v>
      </c>
      <c r="J19" s="11">
        <v>33977</v>
      </c>
      <c r="K19" s="11">
        <v>109647</v>
      </c>
      <c r="L19" s="11">
        <v>44825</v>
      </c>
      <c r="M19" s="11">
        <v>1468</v>
      </c>
      <c r="N19" s="11">
        <v>11526</v>
      </c>
      <c r="O19" s="11">
        <v>127099</v>
      </c>
      <c r="P19" s="11">
        <v>12545</v>
      </c>
      <c r="Q19" s="11">
        <f t="shared" ref="Q19:Q29" si="3">SUM(B19:P19)</f>
        <v>528845</v>
      </c>
      <c r="R19" s="30"/>
      <c r="S19" s="30"/>
      <c r="T19" s="30"/>
      <c r="U19" s="30"/>
    </row>
    <row r="20" spans="1:21" s="4" customFormat="1" ht="14.1" customHeight="1" x14ac:dyDescent="0.3">
      <c r="A20" s="7" t="s">
        <v>3</v>
      </c>
      <c r="B20" s="8">
        <v>25116</v>
      </c>
      <c r="C20" s="8">
        <v>18241</v>
      </c>
      <c r="D20" s="8">
        <v>25057</v>
      </c>
      <c r="E20" s="8">
        <v>1716</v>
      </c>
      <c r="F20" s="8">
        <v>9382</v>
      </c>
      <c r="G20" s="8">
        <v>2170</v>
      </c>
      <c r="H20" s="8">
        <v>0</v>
      </c>
      <c r="I20" s="8">
        <v>15231</v>
      </c>
      <c r="J20" s="8">
        <v>5033</v>
      </c>
      <c r="K20" s="8">
        <v>27935</v>
      </c>
      <c r="L20" s="8">
        <v>21191</v>
      </c>
      <c r="M20" s="8">
        <v>803</v>
      </c>
      <c r="N20" s="8">
        <v>6574</v>
      </c>
      <c r="O20" s="8">
        <v>78290</v>
      </c>
      <c r="P20" s="8">
        <v>6002</v>
      </c>
      <c r="Q20" s="8">
        <f t="shared" si="3"/>
        <v>242741</v>
      </c>
      <c r="R20" s="30"/>
      <c r="S20" s="30"/>
      <c r="T20" s="30"/>
      <c r="U20" s="30"/>
    </row>
    <row r="21" spans="1:21" s="4" customFormat="1" ht="14.1" customHeight="1" x14ac:dyDescent="0.3">
      <c r="A21" s="10" t="s">
        <v>4</v>
      </c>
      <c r="B21" s="11"/>
      <c r="C21" s="11"/>
      <c r="D21" s="11"/>
      <c r="E21" s="11">
        <v>0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>
        <f t="shared" si="3"/>
        <v>0</v>
      </c>
      <c r="R21" s="30"/>
      <c r="S21" s="30"/>
      <c r="T21" s="30"/>
      <c r="U21" s="30"/>
    </row>
    <row r="22" spans="1:21" s="4" customFormat="1" ht="14.1" customHeight="1" x14ac:dyDescent="0.3">
      <c r="A22" s="7" t="s">
        <v>5</v>
      </c>
      <c r="B22" s="8"/>
      <c r="C22" s="8"/>
      <c r="D22" s="8"/>
      <c r="E22" s="8">
        <v>0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>
        <f t="shared" si="3"/>
        <v>0</v>
      </c>
      <c r="R22" s="30"/>
      <c r="S22" s="30"/>
      <c r="T22" s="30"/>
      <c r="U22" s="30"/>
    </row>
    <row r="23" spans="1:21" s="4" customFormat="1" ht="14.1" customHeight="1" x14ac:dyDescent="0.3">
      <c r="A23" s="10" t="s">
        <v>6</v>
      </c>
      <c r="B23" s="11">
        <v>36876</v>
      </c>
      <c r="C23" s="11">
        <v>791</v>
      </c>
      <c r="D23" s="11">
        <v>22364</v>
      </c>
      <c r="E23" s="11">
        <v>0</v>
      </c>
      <c r="F23" s="11">
        <v>15359</v>
      </c>
      <c r="G23" s="11">
        <v>2448</v>
      </c>
      <c r="H23" s="11">
        <v>0</v>
      </c>
      <c r="I23" s="11">
        <v>5879</v>
      </c>
      <c r="J23" s="11">
        <v>4855</v>
      </c>
      <c r="K23" s="11">
        <v>15113</v>
      </c>
      <c r="L23" s="11">
        <v>14127</v>
      </c>
      <c r="M23" s="11">
        <v>590</v>
      </c>
      <c r="N23" s="11">
        <v>10681</v>
      </c>
      <c r="O23" s="11">
        <v>214692</v>
      </c>
      <c r="P23" s="11">
        <v>6157</v>
      </c>
      <c r="Q23" s="11">
        <f t="shared" si="3"/>
        <v>349932</v>
      </c>
      <c r="R23" s="30"/>
      <c r="S23" s="30"/>
      <c r="T23" s="30"/>
      <c r="U23" s="30"/>
    </row>
    <row r="24" spans="1:21" s="4" customFormat="1" ht="14.1" customHeight="1" x14ac:dyDescent="0.3">
      <c r="A24" s="7" t="s">
        <v>7</v>
      </c>
      <c r="B24" s="8">
        <v>34084</v>
      </c>
      <c r="C24" s="8">
        <v>21147</v>
      </c>
      <c r="D24" s="8">
        <v>883</v>
      </c>
      <c r="E24" s="8">
        <v>0</v>
      </c>
      <c r="F24" s="8">
        <v>7900</v>
      </c>
      <c r="G24" s="8">
        <v>689</v>
      </c>
      <c r="H24" s="8">
        <v>0</v>
      </c>
      <c r="I24" s="8">
        <v>77454</v>
      </c>
      <c r="J24" s="8">
        <v>2739</v>
      </c>
      <c r="K24" s="8">
        <v>15447</v>
      </c>
      <c r="L24" s="8">
        <v>26171</v>
      </c>
      <c r="M24" s="8">
        <v>868</v>
      </c>
      <c r="N24" s="8">
        <v>3374</v>
      </c>
      <c r="O24" s="8">
        <v>282029</v>
      </c>
      <c r="P24" s="8">
        <v>10808</v>
      </c>
      <c r="Q24" s="8">
        <f t="shared" si="3"/>
        <v>483593</v>
      </c>
      <c r="R24" s="30"/>
      <c r="S24" s="30"/>
      <c r="T24" s="30"/>
      <c r="U24" s="30"/>
    </row>
    <row r="25" spans="1:21" s="4" customFormat="1" ht="14.1" customHeight="1" x14ac:dyDescent="0.3">
      <c r="A25" s="10" t="s">
        <v>8</v>
      </c>
      <c r="B25" s="11">
        <v>1796</v>
      </c>
      <c r="C25" s="11">
        <v>0</v>
      </c>
      <c r="D25" s="11">
        <v>24156</v>
      </c>
      <c r="E25" s="11">
        <v>0</v>
      </c>
      <c r="F25" s="11">
        <v>4315</v>
      </c>
      <c r="G25" s="11">
        <v>0</v>
      </c>
      <c r="H25" s="11">
        <v>0</v>
      </c>
      <c r="I25" s="11">
        <v>5551</v>
      </c>
      <c r="J25" s="11">
        <v>0</v>
      </c>
      <c r="K25" s="11">
        <v>14699</v>
      </c>
      <c r="L25" s="11">
        <v>22390</v>
      </c>
      <c r="M25" s="11">
        <v>0</v>
      </c>
      <c r="N25" s="11">
        <v>0</v>
      </c>
      <c r="O25" s="11">
        <v>54451</v>
      </c>
      <c r="P25" s="11">
        <v>0</v>
      </c>
      <c r="Q25" s="11">
        <f t="shared" si="3"/>
        <v>127358</v>
      </c>
      <c r="R25" s="30"/>
      <c r="S25" s="30"/>
      <c r="T25" s="30"/>
      <c r="U25" s="30"/>
    </row>
    <row r="26" spans="1:21" s="4" customFormat="1" ht="14.1" customHeight="1" x14ac:dyDescent="0.3">
      <c r="A26" s="7" t="s">
        <v>9</v>
      </c>
      <c r="B26" s="8">
        <v>2390</v>
      </c>
      <c r="C26" s="8">
        <v>140</v>
      </c>
      <c r="D26" s="8">
        <v>11489</v>
      </c>
      <c r="E26" s="8">
        <v>0</v>
      </c>
      <c r="F26" s="8">
        <v>4903</v>
      </c>
      <c r="G26" s="8">
        <v>0</v>
      </c>
      <c r="H26" s="8">
        <v>0</v>
      </c>
      <c r="I26" s="8">
        <v>6370</v>
      </c>
      <c r="J26" s="8">
        <v>0</v>
      </c>
      <c r="K26" s="8">
        <v>16180</v>
      </c>
      <c r="L26" s="8">
        <v>11329</v>
      </c>
      <c r="M26" s="8">
        <v>0</v>
      </c>
      <c r="N26" s="8">
        <v>1508</v>
      </c>
      <c r="O26" s="8">
        <v>42970</v>
      </c>
      <c r="P26" s="8">
        <v>0</v>
      </c>
      <c r="Q26" s="8">
        <f t="shared" si="3"/>
        <v>97279</v>
      </c>
      <c r="R26" s="30"/>
      <c r="S26" s="30"/>
      <c r="T26" s="30"/>
      <c r="U26" s="30"/>
    </row>
    <row r="27" spans="1:21" s="4" customFormat="1" ht="14.1" customHeight="1" x14ac:dyDescent="0.3">
      <c r="A27" s="10" t="s">
        <v>10</v>
      </c>
      <c r="B27" s="11">
        <v>2384</v>
      </c>
      <c r="C27" s="11">
        <v>141</v>
      </c>
      <c r="D27" s="11">
        <v>8642</v>
      </c>
      <c r="E27" s="11">
        <v>0</v>
      </c>
      <c r="F27" s="11">
        <v>4031</v>
      </c>
      <c r="G27" s="11">
        <v>0</v>
      </c>
      <c r="H27" s="11">
        <v>0</v>
      </c>
      <c r="I27" s="11">
        <v>7524</v>
      </c>
      <c r="J27" s="11">
        <v>0</v>
      </c>
      <c r="K27" s="11">
        <v>15793</v>
      </c>
      <c r="L27" s="11">
        <v>10244</v>
      </c>
      <c r="M27" s="11">
        <v>0</v>
      </c>
      <c r="N27" s="11">
        <v>2000</v>
      </c>
      <c r="O27" s="11">
        <v>20482</v>
      </c>
      <c r="P27" s="11">
        <v>0</v>
      </c>
      <c r="Q27" s="11">
        <f t="shared" si="3"/>
        <v>71241</v>
      </c>
      <c r="R27" s="30"/>
      <c r="S27" s="30"/>
      <c r="T27" s="30"/>
      <c r="U27" s="30"/>
    </row>
    <row r="28" spans="1:21" s="4" customFormat="1" ht="14.1" customHeight="1" x14ac:dyDescent="0.3">
      <c r="A28" s="7" t="s">
        <v>11</v>
      </c>
      <c r="B28" s="8">
        <v>1213</v>
      </c>
      <c r="C28" s="8">
        <v>117</v>
      </c>
      <c r="D28" s="8">
        <v>3633</v>
      </c>
      <c r="E28" s="8">
        <v>0</v>
      </c>
      <c r="F28" s="8">
        <v>3851</v>
      </c>
      <c r="G28" s="8">
        <v>0</v>
      </c>
      <c r="H28" s="8">
        <v>0</v>
      </c>
      <c r="I28" s="8">
        <v>7282</v>
      </c>
      <c r="J28" s="8">
        <v>0</v>
      </c>
      <c r="K28" s="8">
        <v>16003</v>
      </c>
      <c r="L28" s="8">
        <v>8964</v>
      </c>
      <c r="M28" s="8">
        <v>0</v>
      </c>
      <c r="N28" s="8">
        <v>1836</v>
      </c>
      <c r="O28" s="8">
        <v>8414</v>
      </c>
      <c r="P28" s="8">
        <v>0</v>
      </c>
      <c r="Q28" s="8">
        <f t="shared" si="3"/>
        <v>51313</v>
      </c>
      <c r="R28" s="30"/>
      <c r="S28" s="30"/>
      <c r="T28" s="30"/>
      <c r="U28" s="30"/>
    </row>
    <row r="29" spans="1:21" s="4" customFormat="1" ht="14.1" customHeight="1" x14ac:dyDescent="0.3">
      <c r="A29" s="10" t="s">
        <v>12</v>
      </c>
      <c r="B29" s="11">
        <v>956</v>
      </c>
      <c r="C29" s="11">
        <v>109</v>
      </c>
      <c r="D29" s="11">
        <v>0</v>
      </c>
      <c r="E29" s="11">
        <v>0</v>
      </c>
      <c r="F29" s="11">
        <v>6250</v>
      </c>
      <c r="G29" s="11">
        <v>0</v>
      </c>
      <c r="H29" s="11">
        <v>0</v>
      </c>
      <c r="I29" s="11">
        <v>6973</v>
      </c>
      <c r="J29" s="11">
        <v>0</v>
      </c>
      <c r="K29" s="11">
        <v>17705</v>
      </c>
      <c r="L29" s="11">
        <v>7503</v>
      </c>
      <c r="M29" s="11">
        <v>0</v>
      </c>
      <c r="N29" s="11">
        <v>1601</v>
      </c>
      <c r="O29" s="11">
        <v>11235</v>
      </c>
      <c r="P29" s="11">
        <v>0</v>
      </c>
      <c r="Q29" s="11">
        <f t="shared" si="3"/>
        <v>52332</v>
      </c>
      <c r="R29" s="30"/>
      <c r="S29" s="30"/>
      <c r="T29" s="30"/>
      <c r="U29" s="30"/>
    </row>
    <row r="30" spans="1:21" s="4" customFormat="1" ht="14.1" customHeight="1" x14ac:dyDescent="0.3">
      <c r="A30" s="16" t="s">
        <v>0</v>
      </c>
      <c r="B30" s="9">
        <f>SUM(B18:B29)</f>
        <v>203585</v>
      </c>
      <c r="C30" s="9">
        <f t="shared" ref="C30:Q30" si="4">SUM(C18:C29)</f>
        <v>82943</v>
      </c>
      <c r="D30" s="9">
        <f t="shared" si="4"/>
        <v>222724</v>
      </c>
      <c r="E30" s="9">
        <f t="shared" si="4"/>
        <v>8970</v>
      </c>
      <c r="F30" s="9">
        <f t="shared" si="4"/>
        <v>89624</v>
      </c>
      <c r="G30" s="9">
        <f t="shared" si="4"/>
        <v>14782</v>
      </c>
      <c r="H30" s="9">
        <f t="shared" si="4"/>
        <v>30590</v>
      </c>
      <c r="I30" s="9">
        <f t="shared" si="4"/>
        <v>207201</v>
      </c>
      <c r="J30" s="9">
        <f t="shared" si="4"/>
        <v>56595</v>
      </c>
      <c r="K30" s="9">
        <f t="shared" si="4"/>
        <v>364356</v>
      </c>
      <c r="L30" s="9">
        <f t="shared" si="4"/>
        <v>245908</v>
      </c>
      <c r="M30" s="9">
        <f t="shared" si="4"/>
        <v>5936</v>
      </c>
      <c r="N30" s="9">
        <f t="shared" si="4"/>
        <v>52942</v>
      </c>
      <c r="O30" s="9">
        <f t="shared" si="4"/>
        <v>991190</v>
      </c>
      <c r="P30" s="9">
        <f t="shared" si="4"/>
        <v>52986</v>
      </c>
      <c r="Q30" s="9">
        <f t="shared" si="4"/>
        <v>2630332</v>
      </c>
      <c r="R30" s="30"/>
      <c r="S30" s="30"/>
      <c r="T30" s="30"/>
      <c r="U30" s="30"/>
    </row>
    <row r="31" spans="1:21" s="4" customFormat="1" ht="14.1" customHeight="1" thickBot="1" x14ac:dyDescent="0.35">
      <c r="A31" s="13" t="str">
        <f>A15</f>
        <v>Tρέχον έτος</v>
      </c>
      <c r="B31" s="14">
        <f t="shared" ref="B31:Q31" si="5">SUM(B18:B25)</f>
        <v>196642</v>
      </c>
      <c r="C31" s="14">
        <f t="shared" si="5"/>
        <v>82436</v>
      </c>
      <c r="D31" s="14">
        <f t="shared" si="5"/>
        <v>198960</v>
      </c>
      <c r="E31" s="14">
        <f t="shared" si="5"/>
        <v>8970</v>
      </c>
      <c r="F31" s="14">
        <f t="shared" si="5"/>
        <v>70589</v>
      </c>
      <c r="G31" s="14">
        <f t="shared" si="5"/>
        <v>14782</v>
      </c>
      <c r="H31" s="14">
        <f t="shared" si="5"/>
        <v>30590</v>
      </c>
      <c r="I31" s="14">
        <f t="shared" si="5"/>
        <v>179052</v>
      </c>
      <c r="J31" s="14">
        <f t="shared" si="5"/>
        <v>56595</v>
      </c>
      <c r="K31" s="14">
        <f t="shared" si="5"/>
        <v>298675</v>
      </c>
      <c r="L31" s="14">
        <f t="shared" si="5"/>
        <v>207868</v>
      </c>
      <c r="M31" s="14">
        <f t="shared" si="5"/>
        <v>5936</v>
      </c>
      <c r="N31" s="14">
        <f t="shared" si="5"/>
        <v>45997</v>
      </c>
      <c r="O31" s="14">
        <f t="shared" si="5"/>
        <v>908089</v>
      </c>
      <c r="P31" s="14">
        <f t="shared" si="5"/>
        <v>52986</v>
      </c>
      <c r="Q31" s="14">
        <f t="shared" si="5"/>
        <v>2358167</v>
      </c>
      <c r="R31" s="30"/>
      <c r="S31" s="30"/>
      <c r="T31" s="30"/>
      <c r="U31" s="30"/>
    </row>
    <row r="32" spans="1:21" s="4" customFormat="1" ht="14.1" customHeight="1" thickTop="1" x14ac:dyDescent="0.3">
      <c r="A32" s="17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30"/>
      <c r="S32" s="30"/>
      <c r="T32" s="30"/>
      <c r="U32" s="30"/>
    </row>
    <row r="33" spans="1:21" s="4" customFormat="1" ht="14.1" customHeight="1" x14ac:dyDescent="0.3">
      <c r="A33" s="43">
        <v>2019</v>
      </c>
      <c r="B33" s="42" t="str">
        <f>B2</f>
        <v>Nυμφαία</v>
      </c>
      <c r="C33" s="42" t="str">
        <f t="shared" ref="C33:Q33" si="6">C2</f>
        <v>Νίκη</v>
      </c>
      <c r="D33" s="42" t="str">
        <f t="shared" si="6"/>
        <v>Κρυσταλλoπηγή</v>
      </c>
      <c r="E33" s="42" t="str">
        <f t="shared" si="6"/>
        <v>Αγ. Κωνσταντίνος</v>
      </c>
      <c r="F33" s="42" t="str">
        <f t="shared" si="6"/>
        <v>Ορμένιο</v>
      </c>
      <c r="G33" s="42" t="str">
        <f t="shared" si="6"/>
        <v>Κυπρίνος</v>
      </c>
      <c r="H33" s="42" t="str">
        <f t="shared" si="6"/>
        <v>Καστανιές</v>
      </c>
      <c r="I33" s="42" t="str">
        <f t="shared" si="6"/>
        <v>Κήποι</v>
      </c>
      <c r="J33" s="42" t="str">
        <f t="shared" si="6"/>
        <v>Δοϊράνη</v>
      </c>
      <c r="K33" s="42" t="str">
        <f t="shared" si="6"/>
        <v>Εύζωνοι</v>
      </c>
      <c r="L33" s="42" t="str">
        <f t="shared" si="6"/>
        <v>Κακαβιά</v>
      </c>
      <c r="M33" s="42" t="str">
        <f t="shared" si="6"/>
        <v>Μέρτζανη</v>
      </c>
      <c r="N33" s="42" t="str">
        <f t="shared" si="6"/>
        <v>Εξοχή</v>
      </c>
      <c r="O33" s="42" t="str">
        <f t="shared" si="6"/>
        <v>Προμαχώνας</v>
      </c>
      <c r="P33" s="42" t="str">
        <f t="shared" si="6"/>
        <v>Σαγιάδα</v>
      </c>
      <c r="Q33" s="42" t="str">
        <f t="shared" si="6"/>
        <v>Σύνολο</v>
      </c>
      <c r="R33" s="30"/>
      <c r="S33" s="30"/>
      <c r="T33" s="30"/>
      <c r="U33" s="30"/>
    </row>
    <row r="34" spans="1:21" s="4" customFormat="1" ht="14.1" customHeight="1" x14ac:dyDescent="0.3">
      <c r="A34" s="7" t="s">
        <v>1</v>
      </c>
      <c r="B34" s="8">
        <v>70562</v>
      </c>
      <c r="C34" s="8">
        <v>17373</v>
      </c>
      <c r="D34" s="8">
        <v>67842</v>
      </c>
      <c r="E34" s="8">
        <v>2787</v>
      </c>
      <c r="F34" s="8">
        <v>14374</v>
      </c>
      <c r="G34" s="8">
        <v>4574</v>
      </c>
      <c r="H34" s="8">
        <v>10346</v>
      </c>
      <c r="I34" s="8">
        <v>33449</v>
      </c>
      <c r="J34" s="8">
        <v>6805</v>
      </c>
      <c r="K34" s="8">
        <v>53924</v>
      </c>
      <c r="L34" s="8">
        <v>73297</v>
      </c>
      <c r="M34" s="8">
        <v>1064</v>
      </c>
      <c r="N34" s="8">
        <v>9737</v>
      </c>
      <c r="O34" s="8">
        <v>78535</v>
      </c>
      <c r="P34" s="8">
        <v>16916</v>
      </c>
      <c r="Q34" s="8">
        <f>SUM(B34:P34)</f>
        <v>461585</v>
      </c>
      <c r="R34" s="30"/>
      <c r="S34" s="30"/>
      <c r="T34" s="30"/>
      <c r="U34" s="30"/>
    </row>
    <row r="35" spans="1:21" s="4" customFormat="1" ht="14.1" customHeight="1" x14ac:dyDescent="0.3">
      <c r="A35" s="10" t="s">
        <v>2</v>
      </c>
      <c r="B35" s="11">
        <v>71819</v>
      </c>
      <c r="C35" s="11">
        <v>18378</v>
      </c>
      <c r="D35" s="11">
        <v>44352</v>
      </c>
      <c r="E35" s="11">
        <v>2796</v>
      </c>
      <c r="F35" s="11">
        <v>14036</v>
      </c>
      <c r="G35" s="11">
        <v>4433</v>
      </c>
      <c r="H35" s="11">
        <v>10720</v>
      </c>
      <c r="I35" s="11">
        <v>27494</v>
      </c>
      <c r="J35" s="11">
        <v>30363</v>
      </c>
      <c r="K35" s="11">
        <v>111084</v>
      </c>
      <c r="L35" s="11">
        <v>36927</v>
      </c>
      <c r="M35" s="11">
        <v>1196</v>
      </c>
      <c r="N35" s="11">
        <v>10958</v>
      </c>
      <c r="O35" s="11">
        <v>55360</v>
      </c>
      <c r="P35" s="11">
        <v>11365</v>
      </c>
      <c r="Q35" s="11">
        <f t="shared" ref="Q35:Q45" si="7">SUM(B35:P35)</f>
        <v>451281</v>
      </c>
      <c r="R35" s="30"/>
      <c r="S35" s="30"/>
      <c r="T35" s="30"/>
      <c r="U35" s="30"/>
    </row>
    <row r="36" spans="1:21" s="4" customFormat="1" ht="14.1" customHeight="1" x14ac:dyDescent="0.3">
      <c r="A36" s="7" t="s">
        <v>3</v>
      </c>
      <c r="B36" s="8">
        <v>100489</v>
      </c>
      <c r="C36" s="8">
        <v>22663</v>
      </c>
      <c r="D36" s="8">
        <v>3512</v>
      </c>
      <c r="E36" s="8">
        <v>5142</v>
      </c>
      <c r="F36" s="8">
        <v>19274</v>
      </c>
      <c r="G36" s="8">
        <v>6644</v>
      </c>
      <c r="H36" s="8">
        <v>15927</v>
      </c>
      <c r="I36" s="8">
        <v>45330</v>
      </c>
      <c r="J36" s="8">
        <v>11206</v>
      </c>
      <c r="K36" s="8">
        <v>83305</v>
      </c>
      <c r="L36" s="8">
        <v>50379</v>
      </c>
      <c r="M36" s="8">
        <v>1842</v>
      </c>
      <c r="N36" s="8">
        <v>13277</v>
      </c>
      <c r="O36" s="8">
        <v>62330</v>
      </c>
      <c r="P36" s="8">
        <v>13679</v>
      </c>
      <c r="Q36" s="8">
        <f t="shared" si="7"/>
        <v>454999</v>
      </c>
      <c r="R36" s="30"/>
      <c r="S36" s="30"/>
      <c r="T36" s="30"/>
      <c r="U36" s="30"/>
    </row>
    <row r="37" spans="1:21" s="4" customFormat="1" ht="14.1" customHeight="1" x14ac:dyDescent="0.3">
      <c r="A37" s="10" t="s">
        <v>4</v>
      </c>
      <c r="B37" s="11">
        <v>111269</v>
      </c>
      <c r="C37" s="11">
        <v>23431</v>
      </c>
      <c r="D37" s="11">
        <v>68334</v>
      </c>
      <c r="E37" s="11">
        <v>5231</v>
      </c>
      <c r="F37" s="11">
        <v>18574</v>
      </c>
      <c r="G37" s="11">
        <v>7634</v>
      </c>
      <c r="H37" s="11">
        <v>16522</v>
      </c>
      <c r="I37" s="11">
        <v>57377</v>
      </c>
      <c r="J37" s="11">
        <v>12112</v>
      </c>
      <c r="K37" s="11">
        <v>115112</v>
      </c>
      <c r="L37" s="11">
        <v>58604</v>
      </c>
      <c r="M37" s="11">
        <v>2084</v>
      </c>
      <c r="N37" s="11">
        <v>15328</v>
      </c>
      <c r="O37" s="11">
        <v>134376</v>
      </c>
      <c r="P37" s="11">
        <v>16731</v>
      </c>
      <c r="Q37" s="11">
        <f t="shared" si="7"/>
        <v>662719</v>
      </c>
      <c r="R37" s="30"/>
      <c r="S37" s="30"/>
      <c r="T37" s="30"/>
      <c r="U37" s="30"/>
    </row>
    <row r="38" spans="1:21" s="4" customFormat="1" ht="14.1" customHeight="1" x14ac:dyDescent="0.3">
      <c r="A38" s="7" t="s">
        <v>5</v>
      </c>
      <c r="B38" s="8">
        <v>104695</v>
      </c>
      <c r="C38" s="8">
        <v>23431</v>
      </c>
      <c r="D38" s="8">
        <v>85198</v>
      </c>
      <c r="E38" s="8">
        <v>6212</v>
      </c>
      <c r="F38" s="8">
        <v>20023</v>
      </c>
      <c r="G38" s="8">
        <v>7889</v>
      </c>
      <c r="H38" s="8">
        <v>15149</v>
      </c>
      <c r="I38" s="8">
        <v>47839</v>
      </c>
      <c r="J38" s="8">
        <v>13111</v>
      </c>
      <c r="K38" s="8">
        <v>155012</v>
      </c>
      <c r="L38" s="8">
        <v>52036</v>
      </c>
      <c r="M38" s="8">
        <v>2476</v>
      </c>
      <c r="N38" s="8">
        <v>14904</v>
      </c>
      <c r="O38" s="8">
        <v>112979</v>
      </c>
      <c r="P38" s="8">
        <v>19413</v>
      </c>
      <c r="Q38" s="8">
        <f t="shared" si="7"/>
        <v>680367</v>
      </c>
      <c r="R38" s="30"/>
      <c r="S38" s="30"/>
      <c r="T38" s="30"/>
      <c r="U38" s="30"/>
    </row>
    <row r="39" spans="1:21" s="4" customFormat="1" ht="14.1" customHeight="1" x14ac:dyDescent="0.3">
      <c r="A39" s="10" t="s">
        <v>6</v>
      </c>
      <c r="B39" s="11">
        <v>215209</v>
      </c>
      <c r="C39" s="11">
        <v>43951</v>
      </c>
      <c r="D39" s="11">
        <v>71853</v>
      </c>
      <c r="E39" s="11">
        <v>12538</v>
      </c>
      <c r="F39" s="11">
        <v>30958</v>
      </c>
      <c r="G39" s="11">
        <v>10110</v>
      </c>
      <c r="H39" s="11">
        <v>19116</v>
      </c>
      <c r="I39" s="11">
        <v>77454</v>
      </c>
      <c r="J39" s="11">
        <v>34197</v>
      </c>
      <c r="K39" s="11">
        <v>406021</v>
      </c>
      <c r="L39" s="11">
        <v>56767</v>
      </c>
      <c r="M39" s="11">
        <v>2318</v>
      </c>
      <c r="N39" s="11">
        <v>24069</v>
      </c>
      <c r="O39" s="11">
        <v>307120</v>
      </c>
      <c r="P39" s="11">
        <v>22276</v>
      </c>
      <c r="Q39" s="11">
        <f t="shared" si="7"/>
        <v>1333957</v>
      </c>
      <c r="R39" s="30"/>
      <c r="S39" s="30"/>
      <c r="T39" s="30"/>
      <c r="U39" s="30"/>
    </row>
    <row r="40" spans="1:21" s="4" customFormat="1" ht="14.1" customHeight="1" x14ac:dyDescent="0.3">
      <c r="A40" s="7" t="s">
        <v>7</v>
      </c>
      <c r="B40" s="8">
        <v>284090</v>
      </c>
      <c r="C40" s="8">
        <v>56929</v>
      </c>
      <c r="D40" s="8">
        <v>85687</v>
      </c>
      <c r="E40" s="8">
        <v>13048</v>
      </c>
      <c r="F40" s="8">
        <v>44808</v>
      </c>
      <c r="G40" s="8">
        <v>9026</v>
      </c>
      <c r="H40" s="8">
        <v>23597</v>
      </c>
      <c r="I40" s="8">
        <v>91070</v>
      </c>
      <c r="J40" s="8">
        <v>155723</v>
      </c>
      <c r="K40" s="8">
        <v>499279</v>
      </c>
      <c r="L40" s="8">
        <v>78783</v>
      </c>
      <c r="M40" s="8">
        <v>2855</v>
      </c>
      <c r="N40" s="8">
        <v>31270</v>
      </c>
      <c r="O40" s="8">
        <v>690219</v>
      </c>
      <c r="P40" s="8">
        <v>39198</v>
      </c>
      <c r="Q40" s="8">
        <f t="shared" si="7"/>
        <v>2105582</v>
      </c>
      <c r="R40" s="30"/>
      <c r="S40" s="30"/>
      <c r="T40" s="30"/>
      <c r="U40" s="30"/>
    </row>
    <row r="41" spans="1:21" s="4" customFormat="1" ht="14.1" customHeight="1" x14ac:dyDescent="0.3">
      <c r="A41" s="10" t="s">
        <v>8</v>
      </c>
      <c r="B41" s="11">
        <v>321813</v>
      </c>
      <c r="C41" s="11">
        <v>71172</v>
      </c>
      <c r="D41" s="11">
        <v>113571</v>
      </c>
      <c r="E41" s="11">
        <v>16056</v>
      </c>
      <c r="F41" s="11">
        <v>31488</v>
      </c>
      <c r="G41" s="11">
        <v>8270</v>
      </c>
      <c r="H41" s="11">
        <v>65926</v>
      </c>
      <c r="I41" s="11">
        <v>206729</v>
      </c>
      <c r="J41" s="11">
        <v>70062</v>
      </c>
      <c r="K41" s="11">
        <v>479282</v>
      </c>
      <c r="L41" s="11">
        <v>121170</v>
      </c>
      <c r="M41" s="11">
        <v>4950</v>
      </c>
      <c r="N41" s="11">
        <v>28312</v>
      </c>
      <c r="O41" s="11">
        <v>896351</v>
      </c>
      <c r="P41" s="11">
        <v>52919</v>
      </c>
      <c r="Q41" s="11">
        <f t="shared" si="7"/>
        <v>2488071</v>
      </c>
      <c r="R41" s="30"/>
      <c r="S41" s="30"/>
      <c r="T41" s="30"/>
      <c r="U41" s="30"/>
    </row>
    <row r="42" spans="1:21" s="4" customFormat="1" ht="14.1" customHeight="1" x14ac:dyDescent="0.3">
      <c r="A42" s="7" t="s">
        <v>9</v>
      </c>
      <c r="B42" s="8">
        <v>170790</v>
      </c>
      <c r="C42" s="8">
        <v>41981</v>
      </c>
      <c r="D42" s="8">
        <v>92418</v>
      </c>
      <c r="E42" s="8">
        <v>10818</v>
      </c>
      <c r="F42" s="8">
        <v>24669</v>
      </c>
      <c r="G42" s="8">
        <v>6754</v>
      </c>
      <c r="H42" s="8">
        <v>26586</v>
      </c>
      <c r="I42" s="8">
        <v>91803</v>
      </c>
      <c r="J42" s="8">
        <v>27132</v>
      </c>
      <c r="K42" s="8">
        <v>290372</v>
      </c>
      <c r="L42" s="8">
        <v>70897</v>
      </c>
      <c r="M42" s="8">
        <v>2968</v>
      </c>
      <c r="N42" s="8">
        <v>29897</v>
      </c>
      <c r="O42" s="8">
        <v>700328</v>
      </c>
      <c r="P42" s="8">
        <v>28266</v>
      </c>
      <c r="Q42" s="8">
        <f t="shared" si="7"/>
        <v>1615679</v>
      </c>
      <c r="R42" s="30"/>
      <c r="S42" s="30"/>
      <c r="T42" s="30"/>
      <c r="U42" s="30"/>
    </row>
    <row r="43" spans="1:21" s="4" customFormat="1" ht="14.1" customHeight="1" x14ac:dyDescent="0.3">
      <c r="A43" s="10" t="s">
        <v>10</v>
      </c>
      <c r="B43" s="11">
        <v>69148</v>
      </c>
      <c r="C43" s="11">
        <v>34246</v>
      </c>
      <c r="D43" s="11">
        <v>77831</v>
      </c>
      <c r="E43" s="11">
        <v>4358</v>
      </c>
      <c r="F43" s="11">
        <v>17922</v>
      </c>
      <c r="G43" s="11">
        <v>5608</v>
      </c>
      <c r="H43" s="11">
        <v>17097</v>
      </c>
      <c r="I43" s="11">
        <v>58845</v>
      </c>
      <c r="J43" s="11">
        <v>27933</v>
      </c>
      <c r="K43" s="11">
        <v>98336</v>
      </c>
      <c r="L43" s="11">
        <v>63683</v>
      </c>
      <c r="M43" s="11">
        <v>2592</v>
      </c>
      <c r="N43" s="11">
        <v>21205</v>
      </c>
      <c r="O43" s="11">
        <v>369742</v>
      </c>
      <c r="P43" s="11">
        <v>17163</v>
      </c>
      <c r="Q43" s="11">
        <f t="shared" si="7"/>
        <v>885709</v>
      </c>
      <c r="R43" s="30"/>
      <c r="S43" s="30"/>
      <c r="T43" s="30"/>
      <c r="U43" s="30"/>
    </row>
    <row r="44" spans="1:21" s="4" customFormat="1" ht="14.1" customHeight="1" x14ac:dyDescent="0.3">
      <c r="A44" s="7" t="s">
        <v>11</v>
      </c>
      <c r="B44" s="8">
        <v>57777</v>
      </c>
      <c r="C44" s="8">
        <v>20130</v>
      </c>
      <c r="D44" s="8">
        <v>76434</v>
      </c>
      <c r="E44" s="8">
        <v>3769</v>
      </c>
      <c r="F44" s="8">
        <v>17862</v>
      </c>
      <c r="G44" s="8">
        <v>5195</v>
      </c>
      <c r="H44" s="8">
        <v>17176</v>
      </c>
      <c r="I44" s="8">
        <v>46269</v>
      </c>
      <c r="J44" s="8">
        <v>10243</v>
      </c>
      <c r="K44" s="8">
        <v>66616</v>
      </c>
      <c r="L44" s="8">
        <v>60580</v>
      </c>
      <c r="M44" s="8">
        <v>2252</v>
      </c>
      <c r="N44" s="8">
        <v>14162</v>
      </c>
      <c r="O44" s="8">
        <v>197893</v>
      </c>
      <c r="P44" s="8">
        <v>18117</v>
      </c>
      <c r="Q44" s="8">
        <f t="shared" si="7"/>
        <v>614475</v>
      </c>
      <c r="R44" s="30"/>
      <c r="S44" s="30"/>
      <c r="T44" s="30"/>
      <c r="U44" s="30"/>
    </row>
    <row r="45" spans="1:21" s="4" customFormat="1" ht="14.1" customHeight="1" x14ac:dyDescent="0.3">
      <c r="A45" s="10" t="s">
        <v>12</v>
      </c>
      <c r="B45" s="11">
        <v>65589</v>
      </c>
      <c r="C45" s="11">
        <v>28815</v>
      </c>
      <c r="D45" s="11">
        <v>60948</v>
      </c>
      <c r="E45" s="11">
        <v>4112</v>
      </c>
      <c r="F45" s="11">
        <v>18589</v>
      </c>
      <c r="G45" s="11">
        <v>5670</v>
      </c>
      <c r="H45" s="11">
        <v>18526</v>
      </c>
      <c r="I45" s="11">
        <v>46123</v>
      </c>
      <c r="J45" s="11">
        <v>10884</v>
      </c>
      <c r="K45" s="11">
        <v>79506</v>
      </c>
      <c r="L45" s="11">
        <v>59018</v>
      </c>
      <c r="M45" s="11">
        <v>1219</v>
      </c>
      <c r="N45" s="11">
        <v>18582</v>
      </c>
      <c r="O45" s="11">
        <v>151456</v>
      </c>
      <c r="P45" s="11">
        <v>19415</v>
      </c>
      <c r="Q45" s="11">
        <f t="shared" si="7"/>
        <v>588452</v>
      </c>
      <c r="R45" s="30"/>
      <c r="S45" s="30"/>
      <c r="T45" s="30"/>
      <c r="U45" s="30"/>
    </row>
    <row r="46" spans="1:21" s="4" customFormat="1" ht="14.1" customHeight="1" x14ac:dyDescent="0.3">
      <c r="A46" s="16" t="s">
        <v>0</v>
      </c>
      <c r="B46" s="9">
        <f>SUM(B34:B45)</f>
        <v>1643250</v>
      </c>
      <c r="C46" s="9">
        <f t="shared" ref="C46:P46" si="8">SUM(C34:C45)</f>
        <v>402500</v>
      </c>
      <c r="D46" s="9">
        <f t="shared" si="8"/>
        <v>847980</v>
      </c>
      <c r="E46" s="9">
        <f t="shared" si="8"/>
        <v>86867</v>
      </c>
      <c r="F46" s="9">
        <f t="shared" si="8"/>
        <v>272577</v>
      </c>
      <c r="G46" s="9">
        <f t="shared" si="8"/>
        <v>81807</v>
      </c>
      <c r="H46" s="9">
        <f t="shared" si="8"/>
        <v>256688</v>
      </c>
      <c r="I46" s="9">
        <f t="shared" si="8"/>
        <v>829782</v>
      </c>
      <c r="J46" s="9">
        <f t="shared" si="8"/>
        <v>409771</v>
      </c>
      <c r="K46" s="9">
        <f t="shared" si="8"/>
        <v>2437849</v>
      </c>
      <c r="L46" s="9">
        <f t="shared" si="8"/>
        <v>782141</v>
      </c>
      <c r="M46" s="9">
        <f t="shared" si="8"/>
        <v>27816</v>
      </c>
      <c r="N46" s="9">
        <f t="shared" si="8"/>
        <v>231701</v>
      </c>
      <c r="O46" s="9">
        <f t="shared" si="8"/>
        <v>3756689</v>
      </c>
      <c r="P46" s="9">
        <f t="shared" si="8"/>
        <v>275458</v>
      </c>
      <c r="Q46" s="9">
        <f>SUM(Q34:Q45)</f>
        <v>12342876</v>
      </c>
      <c r="R46" s="30"/>
      <c r="S46" s="30"/>
      <c r="T46" s="30"/>
      <c r="U46" s="30"/>
    </row>
    <row r="47" spans="1:21" s="4" customFormat="1" ht="14.1" customHeight="1" thickBot="1" x14ac:dyDescent="0.35">
      <c r="A47" s="13" t="str">
        <f>A15</f>
        <v>Tρέχον έτος</v>
      </c>
      <c r="B47" s="14">
        <f t="shared" ref="B47:Q47" si="9">SUM(B34:B41)</f>
        <v>1279946</v>
      </c>
      <c r="C47" s="14">
        <f t="shared" si="9"/>
        <v>277328</v>
      </c>
      <c r="D47" s="14">
        <f t="shared" si="9"/>
        <v>540349</v>
      </c>
      <c r="E47" s="14">
        <f t="shared" si="9"/>
        <v>63810</v>
      </c>
      <c r="F47" s="14">
        <f t="shared" si="9"/>
        <v>193535</v>
      </c>
      <c r="G47" s="14">
        <f t="shared" si="9"/>
        <v>58580</v>
      </c>
      <c r="H47" s="14">
        <f t="shared" si="9"/>
        <v>177303</v>
      </c>
      <c r="I47" s="14">
        <f t="shared" si="9"/>
        <v>586742</v>
      </c>
      <c r="J47" s="14">
        <f t="shared" si="9"/>
        <v>333579</v>
      </c>
      <c r="K47" s="14">
        <f t="shared" si="9"/>
        <v>1903019</v>
      </c>
      <c r="L47" s="14">
        <f t="shared" si="9"/>
        <v>527963</v>
      </c>
      <c r="M47" s="14">
        <f t="shared" si="9"/>
        <v>18785</v>
      </c>
      <c r="N47" s="14">
        <f t="shared" si="9"/>
        <v>147855</v>
      </c>
      <c r="O47" s="14">
        <f t="shared" si="9"/>
        <v>2337270</v>
      </c>
      <c r="P47" s="14">
        <f t="shared" si="9"/>
        <v>192497</v>
      </c>
      <c r="Q47" s="14">
        <f t="shared" si="9"/>
        <v>8638561</v>
      </c>
      <c r="R47" s="30"/>
      <c r="S47" s="30"/>
      <c r="T47" s="30"/>
      <c r="U47" s="30"/>
    </row>
    <row r="48" spans="1:21" s="4" customFormat="1" ht="14.1" customHeight="1" thickTop="1" x14ac:dyDescent="0.3">
      <c r="A48" s="17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30"/>
      <c r="S48" s="30"/>
      <c r="T48" s="30"/>
      <c r="U48" s="30"/>
    </row>
    <row r="49" spans="1:21" s="2" customFormat="1" ht="14.1" customHeight="1" x14ac:dyDescent="0.3">
      <c r="A49" s="41" t="s">
        <v>85</v>
      </c>
      <c r="B49" s="44" t="str">
        <f>B2</f>
        <v>Nυμφαία</v>
      </c>
      <c r="C49" s="44" t="str">
        <f t="shared" ref="C49:Q49" si="10">C2</f>
        <v>Νίκη</v>
      </c>
      <c r="D49" s="44" t="str">
        <f t="shared" si="10"/>
        <v>Κρυσταλλoπηγή</v>
      </c>
      <c r="E49" s="44" t="str">
        <f t="shared" si="10"/>
        <v>Αγ. Κωνσταντίνος</v>
      </c>
      <c r="F49" s="44" t="str">
        <f t="shared" si="10"/>
        <v>Ορμένιο</v>
      </c>
      <c r="G49" s="44" t="str">
        <f t="shared" si="10"/>
        <v>Κυπρίνος</v>
      </c>
      <c r="H49" s="44" t="str">
        <f t="shared" si="10"/>
        <v>Καστανιές</v>
      </c>
      <c r="I49" s="44" t="str">
        <f t="shared" si="10"/>
        <v>Κήποι</v>
      </c>
      <c r="J49" s="44" t="str">
        <f t="shared" si="10"/>
        <v>Δοϊράνη</v>
      </c>
      <c r="K49" s="44" t="str">
        <f t="shared" si="10"/>
        <v>Εύζωνοι</v>
      </c>
      <c r="L49" s="44" t="str">
        <f t="shared" si="10"/>
        <v>Κακαβιά</v>
      </c>
      <c r="M49" s="44" t="str">
        <f t="shared" si="10"/>
        <v>Μέρτζανη</v>
      </c>
      <c r="N49" s="44" t="str">
        <f t="shared" si="10"/>
        <v>Εξοχή</v>
      </c>
      <c r="O49" s="44" t="str">
        <f t="shared" si="10"/>
        <v>Προμαχώνας</v>
      </c>
      <c r="P49" s="44" t="str">
        <f t="shared" si="10"/>
        <v>Σαγιάδα</v>
      </c>
      <c r="Q49" s="44" t="str">
        <f t="shared" si="10"/>
        <v>Σύνολο</v>
      </c>
      <c r="R49" s="57"/>
      <c r="S49" s="57"/>
      <c r="T49" s="57"/>
      <c r="U49" s="57"/>
    </row>
    <row r="50" spans="1:21" s="3" customFormat="1" ht="14.1" customHeight="1" x14ac:dyDescent="0.3">
      <c r="A50" s="19" t="s">
        <v>1</v>
      </c>
      <c r="B50" s="20">
        <f>IF(B18=0,"",(B3/B18 -1))</f>
        <v>-0.98178077585013157</v>
      </c>
      <c r="C50" s="20">
        <f t="shared" ref="C50:Q50" si="11">IF(C18=0,"",(C3/C18 -1))</f>
        <v>-0.99555938779909459</v>
      </c>
      <c r="D50" s="20">
        <f t="shared" si="11"/>
        <v>-1</v>
      </c>
      <c r="E50" s="20">
        <f t="shared" si="11"/>
        <v>-1</v>
      </c>
      <c r="F50" s="20">
        <f t="shared" si="11"/>
        <v>-0.62144114611788992</v>
      </c>
      <c r="G50" s="20">
        <f t="shared" si="11"/>
        <v>-1</v>
      </c>
      <c r="H50" s="20">
        <f t="shared" si="11"/>
        <v>-1</v>
      </c>
      <c r="I50" s="20">
        <f t="shared" si="11"/>
        <v>-0.85013395457192775</v>
      </c>
      <c r="J50" s="20">
        <f t="shared" si="11"/>
        <v>-1</v>
      </c>
      <c r="K50" s="20">
        <f t="shared" si="11"/>
        <v>-0.79078681561544972</v>
      </c>
      <c r="L50" s="20">
        <f t="shared" si="11"/>
        <v>-0.84278207265928962</v>
      </c>
      <c r="M50" s="20">
        <f t="shared" si="11"/>
        <v>-1</v>
      </c>
      <c r="N50" s="20">
        <f t="shared" si="11"/>
        <v>-0.89900303424360639</v>
      </c>
      <c r="O50" s="20">
        <f t="shared" si="11"/>
        <v>-0.8976294810200095</v>
      </c>
      <c r="P50" s="20">
        <f t="shared" si="11"/>
        <v>-1</v>
      </c>
      <c r="Q50" s="20">
        <f t="shared" si="11"/>
        <v>-0.89246729252770507</v>
      </c>
      <c r="R50" s="58"/>
      <c r="S50" s="58"/>
      <c r="T50" s="58"/>
      <c r="U50" s="58"/>
    </row>
    <row r="51" spans="1:21" s="3" customFormat="1" ht="14.1" customHeight="1" x14ac:dyDescent="0.3">
      <c r="A51" s="21" t="s">
        <v>2</v>
      </c>
      <c r="B51" s="22">
        <f t="shared" ref="B51:Q57" si="12">IF(B19=0,"",(B4/B19 -1))</f>
        <v>-0.97820361268379685</v>
      </c>
      <c r="C51" s="22">
        <f t="shared" si="12"/>
        <v>-0.99197355996222847</v>
      </c>
      <c r="D51" s="22">
        <f t="shared" si="12"/>
        <v>-1</v>
      </c>
      <c r="E51" s="22">
        <f t="shared" si="12"/>
        <v>-1</v>
      </c>
      <c r="F51" s="22">
        <f t="shared" si="12"/>
        <v>-0.57989510489510487</v>
      </c>
      <c r="G51" s="22">
        <f t="shared" si="12"/>
        <v>-1</v>
      </c>
      <c r="H51" s="22">
        <f t="shared" si="12"/>
        <v>-1</v>
      </c>
      <c r="I51" s="22">
        <f t="shared" si="12"/>
        <v>-0.79320254904410847</v>
      </c>
      <c r="J51" s="22">
        <f t="shared" si="12"/>
        <v>-1</v>
      </c>
      <c r="K51" s="22">
        <f t="shared" si="12"/>
        <v>-0.77787809972001054</v>
      </c>
      <c r="L51" s="22">
        <f t="shared" si="12"/>
        <v>-0.79241494701617399</v>
      </c>
      <c r="M51" s="22">
        <f t="shared" si="12"/>
        <v>-1</v>
      </c>
      <c r="N51" s="22">
        <f t="shared" si="12"/>
        <v>-0.83185840707964598</v>
      </c>
      <c r="O51" s="22">
        <f t="shared" si="12"/>
        <v>-0.8776229553340309</v>
      </c>
      <c r="P51" s="22">
        <f t="shared" si="12"/>
        <v>-1</v>
      </c>
      <c r="Q51" s="22">
        <f t="shared" si="12"/>
        <v>-0.87484990876343727</v>
      </c>
      <c r="R51" s="58"/>
      <c r="S51" s="58"/>
      <c r="T51" s="58"/>
      <c r="U51" s="58"/>
    </row>
    <row r="52" spans="1:21" s="3" customFormat="1" ht="14.1" customHeight="1" x14ac:dyDescent="0.3">
      <c r="A52" s="19" t="s">
        <v>3</v>
      </c>
      <c r="B52" s="20">
        <f t="shared" si="12"/>
        <v>-0.9505494505494505</v>
      </c>
      <c r="C52" s="20">
        <f t="shared" si="12"/>
        <v>-0.99133819417795077</v>
      </c>
      <c r="D52" s="20">
        <f t="shared" si="12"/>
        <v>-1</v>
      </c>
      <c r="E52" s="20">
        <f t="shared" si="12"/>
        <v>-1</v>
      </c>
      <c r="F52" s="20">
        <f t="shared" si="12"/>
        <v>-0.12097633766787463</v>
      </c>
      <c r="G52" s="20">
        <f t="shared" si="12"/>
        <v>-1</v>
      </c>
      <c r="H52" s="20" t="str">
        <f t="shared" si="12"/>
        <v/>
      </c>
      <c r="I52" s="20">
        <f t="shared" si="12"/>
        <v>-0.45768498457094087</v>
      </c>
      <c r="J52" s="20">
        <f t="shared" si="12"/>
        <v>-1</v>
      </c>
      <c r="K52" s="20">
        <f t="shared" si="12"/>
        <v>-0.34086271702165738</v>
      </c>
      <c r="L52" s="20">
        <f t="shared" si="12"/>
        <v>-0.56929828700863572</v>
      </c>
      <c r="M52" s="20">
        <f t="shared" si="12"/>
        <v>-1</v>
      </c>
      <c r="N52" s="20">
        <f t="shared" si="12"/>
        <v>-0.58548828719196844</v>
      </c>
      <c r="O52" s="20">
        <f t="shared" si="12"/>
        <v>-0.73858730361476566</v>
      </c>
      <c r="P52" s="20">
        <f t="shared" si="12"/>
        <v>-1</v>
      </c>
      <c r="Q52" s="20">
        <f t="shared" si="12"/>
        <v>-0.71723771427158989</v>
      </c>
      <c r="R52" s="58"/>
      <c r="S52" s="58"/>
      <c r="T52" s="58"/>
      <c r="U52" s="58"/>
    </row>
    <row r="53" spans="1:21" s="3" customFormat="1" ht="14.1" customHeight="1" x14ac:dyDescent="0.3">
      <c r="A53" s="21" t="s">
        <v>4</v>
      </c>
      <c r="B53" s="22" t="str">
        <f t="shared" si="12"/>
        <v/>
      </c>
      <c r="C53" s="22" t="str">
        <f t="shared" si="12"/>
        <v/>
      </c>
      <c r="D53" s="22" t="str">
        <f t="shared" si="12"/>
        <v/>
      </c>
      <c r="E53" s="22" t="str">
        <f t="shared" si="12"/>
        <v/>
      </c>
      <c r="F53" s="22" t="str">
        <f t="shared" si="12"/>
        <v/>
      </c>
      <c r="G53" s="22" t="str">
        <f t="shared" si="12"/>
        <v/>
      </c>
      <c r="H53" s="22" t="str">
        <f t="shared" si="12"/>
        <v/>
      </c>
      <c r="I53" s="22" t="str">
        <f t="shared" si="12"/>
        <v/>
      </c>
      <c r="J53" s="22" t="str">
        <f t="shared" si="12"/>
        <v/>
      </c>
      <c r="K53" s="22" t="str">
        <f t="shared" si="12"/>
        <v/>
      </c>
      <c r="L53" s="22" t="str">
        <f t="shared" si="12"/>
        <v/>
      </c>
      <c r="M53" s="22" t="str">
        <f t="shared" si="12"/>
        <v/>
      </c>
      <c r="N53" s="22" t="str">
        <f t="shared" si="12"/>
        <v/>
      </c>
      <c r="O53" s="22" t="str">
        <f t="shared" si="12"/>
        <v/>
      </c>
      <c r="P53" s="22" t="str">
        <f t="shared" si="12"/>
        <v/>
      </c>
      <c r="Q53" s="22" t="str">
        <f t="shared" si="12"/>
        <v/>
      </c>
      <c r="R53" s="58"/>
      <c r="S53" s="58"/>
      <c r="T53" s="58"/>
      <c r="U53" s="58"/>
    </row>
    <row r="54" spans="1:21" s="3" customFormat="1" ht="14.1" customHeight="1" x14ac:dyDescent="0.3">
      <c r="A54" s="19" t="s">
        <v>5</v>
      </c>
      <c r="B54" s="20" t="str">
        <f t="shared" si="12"/>
        <v/>
      </c>
      <c r="C54" s="20" t="str">
        <f t="shared" si="12"/>
        <v/>
      </c>
      <c r="D54" s="20" t="str">
        <f t="shared" si="12"/>
        <v/>
      </c>
      <c r="E54" s="20" t="str">
        <f t="shared" si="12"/>
        <v/>
      </c>
      <c r="F54" s="20" t="str">
        <f t="shared" si="12"/>
        <v/>
      </c>
      <c r="G54" s="20" t="str">
        <f t="shared" si="12"/>
        <v/>
      </c>
      <c r="H54" s="20" t="str">
        <f t="shared" si="12"/>
        <v/>
      </c>
      <c r="I54" s="20" t="str">
        <f t="shared" si="12"/>
        <v/>
      </c>
      <c r="J54" s="20" t="str">
        <f t="shared" si="12"/>
        <v/>
      </c>
      <c r="K54" s="20" t="str">
        <f t="shared" si="12"/>
        <v/>
      </c>
      <c r="L54" s="20" t="str">
        <f t="shared" si="12"/>
        <v/>
      </c>
      <c r="M54" s="20" t="str">
        <f t="shared" si="12"/>
        <v/>
      </c>
      <c r="N54" s="20" t="str">
        <f t="shared" si="12"/>
        <v/>
      </c>
      <c r="O54" s="20" t="str">
        <f t="shared" si="12"/>
        <v/>
      </c>
      <c r="P54" s="20" t="str">
        <f t="shared" si="12"/>
        <v/>
      </c>
      <c r="Q54" s="20" t="str">
        <f t="shared" si="12"/>
        <v/>
      </c>
      <c r="R54" s="58"/>
      <c r="S54" s="58"/>
      <c r="T54" s="58"/>
      <c r="U54" s="58"/>
    </row>
    <row r="55" spans="1:21" s="3" customFormat="1" ht="14.1" customHeight="1" x14ac:dyDescent="0.3">
      <c r="A55" s="21" t="s">
        <v>6</v>
      </c>
      <c r="B55" s="22">
        <f t="shared" si="12"/>
        <v>-6.5001627074520063E-2</v>
      </c>
      <c r="C55" s="22">
        <f t="shared" si="12"/>
        <v>-0.70796460176991149</v>
      </c>
      <c r="D55" s="22">
        <f t="shared" si="12"/>
        <v>-0.7022893936683956</v>
      </c>
      <c r="E55" s="22" t="str">
        <f t="shared" si="12"/>
        <v/>
      </c>
      <c r="F55" s="22">
        <f t="shared" si="12"/>
        <v>0.11283286672309401</v>
      </c>
      <c r="G55" s="22">
        <f t="shared" si="12"/>
        <v>-1</v>
      </c>
      <c r="H55" s="22" t="str">
        <f t="shared" si="12"/>
        <v/>
      </c>
      <c r="I55" s="22">
        <f t="shared" si="12"/>
        <v>0.2634801837047116</v>
      </c>
      <c r="J55" s="22">
        <f t="shared" si="12"/>
        <v>-1</v>
      </c>
      <c r="K55" s="22">
        <f t="shared" si="12"/>
        <v>10.383974062065771</v>
      </c>
      <c r="L55" s="22">
        <f t="shared" si="12"/>
        <v>0.21221773908119212</v>
      </c>
      <c r="M55" s="22">
        <f t="shared" si="12"/>
        <v>-1</v>
      </c>
      <c r="N55" s="22">
        <f t="shared" si="12"/>
        <v>-0.67446868270761162</v>
      </c>
      <c r="O55" s="22">
        <f t="shared" si="12"/>
        <v>-0.32251318167421239</v>
      </c>
      <c r="P55" s="22">
        <f t="shared" si="12"/>
        <v>-0.24216339126197828</v>
      </c>
      <c r="Q55" s="22">
        <f t="shared" si="12"/>
        <v>0.16780688819542089</v>
      </c>
      <c r="R55" s="58"/>
      <c r="S55" s="58"/>
      <c r="T55" s="58"/>
      <c r="U55" s="58"/>
    </row>
    <row r="56" spans="1:21" s="3" customFormat="1" ht="14.1" customHeight="1" x14ac:dyDescent="0.3">
      <c r="A56" s="19" t="s">
        <v>7</v>
      </c>
      <c r="B56" s="20">
        <f t="shared" si="12"/>
        <v>0.69909635019363914</v>
      </c>
      <c r="C56" s="20">
        <f t="shared" si="12"/>
        <v>-0.2859034378398827</v>
      </c>
      <c r="D56" s="20">
        <f t="shared" si="12"/>
        <v>42.270668176670441</v>
      </c>
      <c r="E56" s="20" t="str">
        <f t="shared" si="12"/>
        <v/>
      </c>
      <c r="F56" s="20">
        <f t="shared" si="12"/>
        <v>2.2248101265822786</v>
      </c>
      <c r="G56" s="20">
        <f t="shared" si="12"/>
        <v>-1</v>
      </c>
      <c r="H56" s="20" t="str">
        <f t="shared" si="12"/>
        <v/>
      </c>
      <c r="I56" s="20">
        <f t="shared" si="12"/>
        <v>-0.84987218219846616</v>
      </c>
      <c r="J56" s="20">
        <f t="shared" si="12"/>
        <v>7.4954362906170129</v>
      </c>
      <c r="K56" s="20">
        <f t="shared" si="12"/>
        <v>20.47128892341555</v>
      </c>
      <c r="L56" s="20">
        <f t="shared" si="12"/>
        <v>0.48163998318749757</v>
      </c>
      <c r="M56" s="20">
        <f t="shared" si="12"/>
        <v>-0.25460829493087556</v>
      </c>
      <c r="N56" s="20">
        <f t="shared" si="12"/>
        <v>3.8141671606401895</v>
      </c>
      <c r="O56" s="20">
        <f t="shared" si="12"/>
        <v>0.24341823004017327</v>
      </c>
      <c r="P56" s="20">
        <f t="shared" si="12"/>
        <v>0.10464470762398226</v>
      </c>
      <c r="Q56" s="20">
        <f t="shared" si="12"/>
        <v>0.90668185850498251</v>
      </c>
      <c r="R56" s="58"/>
      <c r="S56" s="58"/>
      <c r="T56" s="58"/>
      <c r="U56" s="58"/>
    </row>
    <row r="57" spans="1:21" s="3" customFormat="1" ht="14.1" customHeight="1" x14ac:dyDescent="0.3">
      <c r="A57" s="21" t="s">
        <v>8</v>
      </c>
      <c r="B57" s="22">
        <f t="shared" si="12"/>
        <v>26.166481069042316</v>
      </c>
      <c r="C57" s="22" t="str">
        <f t="shared" si="12"/>
        <v/>
      </c>
      <c r="D57" s="22">
        <f t="shared" si="12"/>
        <v>1.6983772147706575</v>
      </c>
      <c r="E57" s="22" t="str">
        <f t="shared" si="12"/>
        <v/>
      </c>
      <c r="F57" s="22">
        <f t="shared" si="12"/>
        <v>7.4146002317497111</v>
      </c>
      <c r="G57" s="22" t="str">
        <f t="shared" si="12"/>
        <v/>
      </c>
      <c r="H57" s="22" t="str">
        <f t="shared" si="12"/>
        <v/>
      </c>
      <c r="I57" s="22">
        <f t="shared" si="12"/>
        <v>8.6829400108088635</v>
      </c>
      <c r="J57" s="22" t="str">
        <f t="shared" si="12"/>
        <v/>
      </c>
      <c r="K57" s="22">
        <f t="shared" si="12"/>
        <v>19.559289747601877</v>
      </c>
      <c r="L57" s="22">
        <f t="shared" si="12"/>
        <v>1.9840107190710139</v>
      </c>
      <c r="M57" s="22" t="str">
        <f t="shared" si="12"/>
        <v/>
      </c>
      <c r="N57" s="22" t="str">
        <f t="shared" si="12"/>
        <v/>
      </c>
      <c r="O57" s="22">
        <f t="shared" si="12"/>
        <v>5.7144405061431378</v>
      </c>
      <c r="P57" s="22" t="str">
        <f t="shared" si="12"/>
        <v/>
      </c>
      <c r="Q57" s="22">
        <f t="shared" si="12"/>
        <v>7.2585781811900318</v>
      </c>
      <c r="R57" s="58"/>
      <c r="S57" s="58"/>
      <c r="T57" s="58"/>
      <c r="U57" s="58"/>
    </row>
    <row r="58" spans="1:21" s="3" customFormat="1" ht="14.1" customHeight="1" x14ac:dyDescent="0.3">
      <c r="A58" s="19" t="s">
        <v>9</v>
      </c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58"/>
      <c r="S58" s="58"/>
      <c r="T58" s="58"/>
      <c r="U58" s="58"/>
    </row>
    <row r="59" spans="1:21" s="3" customFormat="1" ht="14.1" customHeight="1" x14ac:dyDescent="0.3">
      <c r="A59" s="21" t="s">
        <v>10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58"/>
      <c r="S59" s="58"/>
      <c r="T59" s="58"/>
      <c r="U59" s="58"/>
    </row>
    <row r="60" spans="1:21" s="3" customFormat="1" ht="14.1" customHeight="1" x14ac:dyDescent="0.3">
      <c r="A60" s="19" t="s">
        <v>11</v>
      </c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58"/>
      <c r="S60" s="58"/>
      <c r="T60" s="58"/>
      <c r="U60" s="58"/>
    </row>
    <row r="61" spans="1:21" s="3" customFormat="1" ht="14.1" customHeight="1" x14ac:dyDescent="0.3">
      <c r="A61" s="21" t="s">
        <v>12</v>
      </c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58"/>
      <c r="S61" s="58"/>
      <c r="T61" s="58"/>
      <c r="U61" s="58"/>
    </row>
    <row r="62" spans="1:21" s="4" customFormat="1" ht="14.1" customHeight="1" thickBot="1" x14ac:dyDescent="0.35">
      <c r="A62" s="23" t="str">
        <f>A15</f>
        <v>Tρέχον έτος</v>
      </c>
      <c r="B62" s="24">
        <f>IF(B31=0,"",(B15/B31 -1))</f>
        <v>-0.21946481423093744</v>
      </c>
      <c r="C62" s="24">
        <f t="shared" ref="C62:Q62" si="13">IF(C31=0,"",(C15/C31 -1))</f>
        <v>-0.56505652870105294</v>
      </c>
      <c r="D62" s="24">
        <f t="shared" si="13"/>
        <v>-0.43789203860072379</v>
      </c>
      <c r="E62" s="24">
        <f t="shared" si="13"/>
        <v>-1</v>
      </c>
      <c r="F62" s="24">
        <f t="shared" si="13"/>
        <v>0.68094178979727715</v>
      </c>
      <c r="G62" s="24">
        <f t="shared" si="13"/>
        <v>-1</v>
      </c>
      <c r="H62" s="24">
        <f t="shared" si="13"/>
        <v>-0.41147433801896049</v>
      </c>
      <c r="I62" s="24">
        <f t="shared" si="13"/>
        <v>-0.40362576234836811</v>
      </c>
      <c r="J62" s="24">
        <f t="shared" si="13"/>
        <v>-0.11725417439703156</v>
      </c>
      <c r="K62" s="24">
        <f t="shared" si="13"/>
        <v>2.1806712982338663</v>
      </c>
      <c r="L62" s="24">
        <f t="shared" si="13"/>
        <v>-0.19457059287624834</v>
      </c>
      <c r="M62" s="24">
        <f t="shared" si="13"/>
        <v>-0.37803234501347704</v>
      </c>
      <c r="N62" s="24">
        <f t="shared" si="13"/>
        <v>7.9287779637802425E-2</v>
      </c>
      <c r="O62" s="24">
        <f t="shared" si="13"/>
        <v>9.556772518993184E-2</v>
      </c>
      <c r="P62" s="24">
        <f t="shared" si="13"/>
        <v>-0.16279772015249316</v>
      </c>
      <c r="Q62" s="24">
        <f t="shared" si="13"/>
        <v>0.1892953298048865</v>
      </c>
      <c r="R62" s="30"/>
      <c r="S62" s="30"/>
      <c r="T62" s="30"/>
      <c r="U62" s="30"/>
    </row>
    <row r="63" spans="1:21" s="4" customFormat="1" ht="14.1" customHeight="1" thickTop="1" x14ac:dyDescent="0.3">
      <c r="A63" s="25"/>
      <c r="B63" s="25"/>
      <c r="C63" s="25"/>
      <c r="D63" s="25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</row>
    <row r="64" spans="1:21" ht="15" customHeight="1" x14ac:dyDescent="0.3">
      <c r="A64" s="43" t="s">
        <v>86</v>
      </c>
      <c r="B64" s="42" t="str">
        <f>B2</f>
        <v>Nυμφαία</v>
      </c>
      <c r="C64" s="42" t="str">
        <f t="shared" ref="C64:Q64" si="14">C2</f>
        <v>Νίκη</v>
      </c>
      <c r="D64" s="42" t="str">
        <f t="shared" si="14"/>
        <v>Κρυσταλλoπηγή</v>
      </c>
      <c r="E64" s="42" t="str">
        <f t="shared" si="14"/>
        <v>Αγ. Κωνσταντίνος</v>
      </c>
      <c r="F64" s="42" t="str">
        <f t="shared" si="14"/>
        <v>Ορμένιο</v>
      </c>
      <c r="G64" s="42" t="str">
        <f t="shared" si="14"/>
        <v>Κυπρίνος</v>
      </c>
      <c r="H64" s="42" t="str">
        <f t="shared" si="14"/>
        <v>Καστανιές</v>
      </c>
      <c r="I64" s="42" t="str">
        <f t="shared" si="14"/>
        <v>Κήποι</v>
      </c>
      <c r="J64" s="42" t="str">
        <f t="shared" si="14"/>
        <v>Δοϊράνη</v>
      </c>
      <c r="K64" s="42" t="str">
        <f t="shared" si="14"/>
        <v>Εύζωνοι</v>
      </c>
      <c r="L64" s="42" t="str">
        <f t="shared" si="14"/>
        <v>Κακαβιά</v>
      </c>
      <c r="M64" s="42" t="str">
        <f t="shared" si="14"/>
        <v>Μέρτζανη</v>
      </c>
      <c r="N64" s="42" t="str">
        <f t="shared" si="14"/>
        <v>Εξοχή</v>
      </c>
      <c r="O64" s="42" t="str">
        <f t="shared" si="14"/>
        <v>Προμαχώνας</v>
      </c>
      <c r="P64" s="42" t="str">
        <f t="shared" si="14"/>
        <v>Σαγιάδα</v>
      </c>
      <c r="Q64" s="42" t="str">
        <f t="shared" si="14"/>
        <v>Σύνολο</v>
      </c>
    </row>
    <row r="65" spans="1:21" s="2" customFormat="1" ht="14.1" customHeight="1" x14ac:dyDescent="0.3">
      <c r="A65" s="19" t="s">
        <v>1</v>
      </c>
      <c r="B65" s="20">
        <f>IF(B34=0,"",(B3/B34 -1))</f>
        <v>-0.9869476488761656</v>
      </c>
      <c r="C65" s="20">
        <f t="shared" ref="C65:Q65" si="15">IF(C34=0,"",(C3/C34 -1))</f>
        <v>-0.9940712600011512</v>
      </c>
      <c r="D65" s="20">
        <f t="shared" si="15"/>
        <v>-1</v>
      </c>
      <c r="E65" s="20">
        <f t="shared" si="15"/>
        <v>-1</v>
      </c>
      <c r="F65" s="20">
        <f t="shared" si="15"/>
        <v>-0.56616112425212184</v>
      </c>
      <c r="G65" s="20">
        <f t="shared" si="15"/>
        <v>-1</v>
      </c>
      <c r="H65" s="20">
        <f t="shared" si="15"/>
        <v>-1</v>
      </c>
      <c r="I65" s="20">
        <f t="shared" si="15"/>
        <v>-0.80767735956231879</v>
      </c>
      <c r="J65" s="20">
        <f t="shared" si="15"/>
        <v>-1</v>
      </c>
      <c r="K65" s="20">
        <f t="shared" si="15"/>
        <v>-0.55058971886358576</v>
      </c>
      <c r="L65" s="20">
        <f t="shared" si="15"/>
        <v>-0.83019768885493272</v>
      </c>
      <c r="M65" s="20">
        <f t="shared" si="15"/>
        <v>-1</v>
      </c>
      <c r="N65" s="20">
        <f t="shared" si="15"/>
        <v>-0.85642394988189374</v>
      </c>
      <c r="O65" s="20">
        <f t="shared" si="15"/>
        <v>-0.80248296937671104</v>
      </c>
      <c r="P65" s="20">
        <f t="shared" si="15"/>
        <v>-1</v>
      </c>
      <c r="Q65" s="20">
        <f t="shared" si="15"/>
        <v>-0.85423486465114773</v>
      </c>
      <c r="R65" s="57"/>
      <c r="S65" s="57"/>
      <c r="T65" s="57"/>
      <c r="U65" s="57"/>
    </row>
    <row r="66" spans="1:21" s="2" customFormat="1" ht="14.1" customHeight="1" x14ac:dyDescent="0.3">
      <c r="A66" s="21" t="s">
        <v>2</v>
      </c>
      <c r="B66" s="22">
        <f t="shared" ref="B66:Q72" si="16">IF(B35=0,"",(B4/B35 -1))</f>
        <v>-0.98536598950138543</v>
      </c>
      <c r="C66" s="22">
        <f t="shared" si="16"/>
        <v>-0.99167482859941236</v>
      </c>
      <c r="D66" s="22">
        <f t="shared" si="16"/>
        <v>-1</v>
      </c>
      <c r="E66" s="22">
        <f t="shared" si="16"/>
        <v>-1</v>
      </c>
      <c r="F66" s="22">
        <f t="shared" si="16"/>
        <v>-0.48639213451125674</v>
      </c>
      <c r="G66" s="22">
        <f t="shared" si="16"/>
        <v>-1</v>
      </c>
      <c r="H66" s="22">
        <f t="shared" si="16"/>
        <v>-1</v>
      </c>
      <c r="I66" s="22">
        <f t="shared" si="16"/>
        <v>-0.75922019349676295</v>
      </c>
      <c r="J66" s="22">
        <f t="shared" si="16"/>
        <v>-1</v>
      </c>
      <c r="K66" s="22">
        <f t="shared" si="16"/>
        <v>-0.78075150336682153</v>
      </c>
      <c r="L66" s="22">
        <f t="shared" si="16"/>
        <v>-0.74801635659544508</v>
      </c>
      <c r="M66" s="22">
        <f t="shared" si="16"/>
        <v>-1</v>
      </c>
      <c r="N66" s="22">
        <f t="shared" si="16"/>
        <v>-0.82314290929001643</v>
      </c>
      <c r="O66" s="22">
        <f t="shared" si="16"/>
        <v>-0.71903901734104048</v>
      </c>
      <c r="P66" s="22">
        <f t="shared" si="16"/>
        <v>-1</v>
      </c>
      <c r="Q66" s="22">
        <f t="shared" si="16"/>
        <v>-0.85333971516638196</v>
      </c>
      <c r="R66" s="57"/>
      <c r="S66" s="57"/>
      <c r="T66" s="57"/>
      <c r="U66" s="57"/>
    </row>
    <row r="67" spans="1:21" s="4" customFormat="1" ht="14.1" customHeight="1" x14ac:dyDescent="0.3">
      <c r="A67" s="19" t="s">
        <v>3</v>
      </c>
      <c r="B67" s="20">
        <f t="shared" si="16"/>
        <v>-0.9876404382569236</v>
      </c>
      <c r="C67" s="20">
        <f t="shared" si="16"/>
        <v>-0.99302828398711551</v>
      </c>
      <c r="D67" s="20">
        <f t="shared" si="16"/>
        <v>-1</v>
      </c>
      <c r="E67" s="20">
        <f t="shared" si="16"/>
        <v>-1</v>
      </c>
      <c r="F67" s="20">
        <f t="shared" si="16"/>
        <v>-0.57211787900799005</v>
      </c>
      <c r="G67" s="20">
        <f t="shared" si="16"/>
        <v>-1</v>
      </c>
      <c r="H67" s="20">
        <f t="shared" si="16"/>
        <v>-1</v>
      </c>
      <c r="I67" s="20">
        <f t="shared" si="16"/>
        <v>-0.8177807191705273</v>
      </c>
      <c r="J67" s="20">
        <f t="shared" si="16"/>
        <v>-1</v>
      </c>
      <c r="K67" s="20">
        <f t="shared" si="16"/>
        <v>-0.77896884940879896</v>
      </c>
      <c r="L67" s="20">
        <f t="shared" si="16"/>
        <v>-0.81883324401040114</v>
      </c>
      <c r="M67" s="20">
        <f t="shared" si="16"/>
        <v>-1</v>
      </c>
      <c r="N67" s="20">
        <f t="shared" si="16"/>
        <v>-0.79475785192438053</v>
      </c>
      <c r="O67" s="20">
        <f t="shared" si="16"/>
        <v>-0.6716508904219477</v>
      </c>
      <c r="P67" s="20">
        <f t="shared" si="16"/>
        <v>-1</v>
      </c>
      <c r="Q67" s="20">
        <f t="shared" si="16"/>
        <v>-0.84914692120202462</v>
      </c>
      <c r="R67" s="30"/>
      <c r="S67" s="30"/>
      <c r="T67" s="30"/>
      <c r="U67" s="30"/>
    </row>
    <row r="68" spans="1:21" s="4" customFormat="1" ht="14.1" customHeight="1" x14ac:dyDescent="0.3">
      <c r="A68" s="21" t="s">
        <v>4</v>
      </c>
      <c r="B68" s="22">
        <f t="shared" si="16"/>
        <v>-0.97648042132130242</v>
      </c>
      <c r="C68" s="22">
        <f t="shared" si="16"/>
        <v>-0.99325679655157695</v>
      </c>
      <c r="D68" s="22">
        <f t="shared" si="16"/>
        <v>-1</v>
      </c>
      <c r="E68" s="22">
        <f t="shared" si="16"/>
        <v>-1</v>
      </c>
      <c r="F68" s="22">
        <f t="shared" si="16"/>
        <v>-0.62592871756218371</v>
      </c>
      <c r="G68" s="22">
        <f t="shared" si="16"/>
        <v>-1</v>
      </c>
      <c r="H68" s="22">
        <f t="shared" si="16"/>
        <v>-1</v>
      </c>
      <c r="I68" s="22">
        <f t="shared" si="16"/>
        <v>-0.87911532495599287</v>
      </c>
      <c r="J68" s="22">
        <f t="shared" si="16"/>
        <v>-1</v>
      </c>
      <c r="K68" s="22">
        <f t="shared" si="16"/>
        <v>-0.81760372506776013</v>
      </c>
      <c r="L68" s="22">
        <f t="shared" si="16"/>
        <v>-0.83610333765613265</v>
      </c>
      <c r="M68" s="22">
        <f t="shared" si="16"/>
        <v>-1</v>
      </c>
      <c r="N68" s="22">
        <f t="shared" si="16"/>
        <v>-0.82045929018789143</v>
      </c>
      <c r="O68" s="22">
        <f t="shared" si="16"/>
        <v>-0.7903792343870929</v>
      </c>
      <c r="P68" s="22">
        <f t="shared" si="16"/>
        <v>-1</v>
      </c>
      <c r="Q68" s="22">
        <f t="shared" si="16"/>
        <v>-0.88203144922659527</v>
      </c>
      <c r="R68" s="30"/>
      <c r="S68" s="30"/>
      <c r="T68" s="30"/>
      <c r="U68" s="30"/>
    </row>
    <row r="69" spans="1:21" s="4" customFormat="1" ht="14.1" customHeight="1" x14ac:dyDescent="0.3">
      <c r="A69" s="19" t="s">
        <v>5</v>
      </c>
      <c r="B69" s="20">
        <f t="shared" si="16"/>
        <v>-0.93817278762118539</v>
      </c>
      <c r="C69" s="20">
        <f t="shared" si="16"/>
        <v>-0.9920191199692715</v>
      </c>
      <c r="D69" s="20">
        <f t="shared" si="16"/>
        <v>-0.97900185450362687</v>
      </c>
      <c r="E69" s="20">
        <f t="shared" si="16"/>
        <v>-1</v>
      </c>
      <c r="F69" s="20">
        <f t="shared" si="16"/>
        <v>-0.44368975677970335</v>
      </c>
      <c r="G69" s="20">
        <f t="shared" si="16"/>
        <v>-1</v>
      </c>
      <c r="H69" s="20">
        <f t="shared" si="16"/>
        <v>-1</v>
      </c>
      <c r="I69" s="20">
        <f t="shared" si="16"/>
        <v>-0.88028595915466457</v>
      </c>
      <c r="J69" s="20">
        <f t="shared" si="16"/>
        <v>-1</v>
      </c>
      <c r="K69" s="20">
        <f t="shared" si="16"/>
        <v>-0.63825381260805614</v>
      </c>
      <c r="L69" s="20">
        <f t="shared" si="16"/>
        <v>-0.91876777615496963</v>
      </c>
      <c r="M69" s="20">
        <f t="shared" si="16"/>
        <v>-1</v>
      </c>
      <c r="N69" s="20">
        <f t="shared" si="16"/>
        <v>-0.81796833064949004</v>
      </c>
      <c r="O69" s="20">
        <f t="shared" si="16"/>
        <v>-0.5270448490427424</v>
      </c>
      <c r="P69" s="20">
        <f t="shared" si="16"/>
        <v>-1</v>
      </c>
      <c r="Q69" s="20">
        <f t="shared" si="16"/>
        <v>-0.79163598469649465</v>
      </c>
      <c r="R69" s="30"/>
      <c r="S69" s="30"/>
      <c r="T69" s="30"/>
      <c r="U69" s="30"/>
    </row>
    <row r="70" spans="1:21" s="4" customFormat="1" ht="14.1" customHeight="1" x14ac:dyDescent="0.3">
      <c r="A70" s="21" t="s">
        <v>6</v>
      </c>
      <c r="B70" s="22">
        <f t="shared" si="16"/>
        <v>-0.8397882988164993</v>
      </c>
      <c r="C70" s="22">
        <f t="shared" si="16"/>
        <v>-0.99474414689085577</v>
      </c>
      <c r="D70" s="22">
        <f t="shared" si="16"/>
        <v>-0.90733859407401218</v>
      </c>
      <c r="E70" s="22">
        <f t="shared" si="16"/>
        <v>-1</v>
      </c>
      <c r="F70" s="22">
        <f t="shared" si="16"/>
        <v>-0.44789715097874538</v>
      </c>
      <c r="G70" s="22">
        <f t="shared" si="16"/>
        <v>-1</v>
      </c>
      <c r="H70" s="22">
        <f t="shared" si="16"/>
        <v>-1</v>
      </c>
      <c r="I70" s="22">
        <f t="shared" si="16"/>
        <v>-0.90409791618250834</v>
      </c>
      <c r="J70" s="22">
        <f t="shared" si="16"/>
        <v>-1</v>
      </c>
      <c r="K70" s="22">
        <f t="shared" si="16"/>
        <v>-0.57626329672603149</v>
      </c>
      <c r="L70" s="22">
        <f t="shared" si="16"/>
        <v>-0.69832825409128541</v>
      </c>
      <c r="M70" s="22">
        <f t="shared" si="16"/>
        <v>-1</v>
      </c>
      <c r="N70" s="22">
        <f t="shared" si="16"/>
        <v>-0.85554032157547055</v>
      </c>
      <c r="O70" s="22">
        <f t="shared" si="16"/>
        <v>-0.52640336025006507</v>
      </c>
      <c r="P70" s="22">
        <f t="shared" si="16"/>
        <v>-0.79053690070030525</v>
      </c>
      <c r="Q70" s="22">
        <f t="shared" si="16"/>
        <v>-0.69365354355500219</v>
      </c>
      <c r="R70" s="30"/>
      <c r="S70" s="30"/>
      <c r="T70" s="30"/>
      <c r="U70" s="30"/>
    </row>
    <row r="71" spans="1:21" s="4" customFormat="1" ht="14.1" customHeight="1" x14ac:dyDescent="0.3">
      <c r="A71" s="19" t="s">
        <v>7</v>
      </c>
      <c r="B71" s="20">
        <f t="shared" si="16"/>
        <v>-0.79614910767714453</v>
      </c>
      <c r="C71" s="20">
        <f t="shared" si="16"/>
        <v>-0.73473976356514248</v>
      </c>
      <c r="D71" s="20">
        <f t="shared" si="16"/>
        <v>-0.55409805454736427</v>
      </c>
      <c r="E71" s="20">
        <f t="shared" si="16"/>
        <v>-1</v>
      </c>
      <c r="F71" s="20">
        <f t="shared" si="16"/>
        <v>-0.43144081414033209</v>
      </c>
      <c r="G71" s="20">
        <f t="shared" si="16"/>
        <v>-1</v>
      </c>
      <c r="H71" s="20">
        <f t="shared" si="16"/>
        <v>-0.9783023265669365</v>
      </c>
      <c r="I71" s="20">
        <f t="shared" si="16"/>
        <v>-0.8723179971450532</v>
      </c>
      <c r="J71" s="20">
        <f t="shared" si="16"/>
        <v>-0.85057441739498985</v>
      </c>
      <c r="K71" s="20">
        <f t="shared" si="16"/>
        <v>-0.33570809106731903</v>
      </c>
      <c r="L71" s="20">
        <f t="shared" si="16"/>
        <v>-0.50781259916479438</v>
      </c>
      <c r="M71" s="20">
        <f t="shared" si="16"/>
        <v>-0.77338003502626973</v>
      </c>
      <c r="N71" s="20">
        <f t="shared" si="16"/>
        <v>-0.48055644387591945</v>
      </c>
      <c r="O71" s="20">
        <f t="shared" si="16"/>
        <v>-0.49192937314098861</v>
      </c>
      <c r="P71" s="20">
        <f t="shared" si="16"/>
        <v>-0.69541813357824378</v>
      </c>
      <c r="Q71" s="20">
        <f t="shared" si="16"/>
        <v>-0.56208877165553273</v>
      </c>
      <c r="R71" s="30"/>
      <c r="S71" s="30"/>
      <c r="T71" s="30"/>
      <c r="U71" s="30"/>
    </row>
    <row r="72" spans="1:21" s="4" customFormat="1" ht="14.1" customHeight="1" x14ac:dyDescent="0.3">
      <c r="A72" s="21" t="s">
        <v>8</v>
      </c>
      <c r="B72" s="22">
        <f t="shared" si="16"/>
        <v>-0.8483871067980473</v>
      </c>
      <c r="C72" s="22">
        <f t="shared" si="16"/>
        <v>-0.72230652503793624</v>
      </c>
      <c r="D72" s="22">
        <f t="shared" si="16"/>
        <v>-0.42606827447147599</v>
      </c>
      <c r="E72" s="22">
        <f t="shared" si="16"/>
        <v>-1</v>
      </c>
      <c r="F72" s="22">
        <f t="shared" si="16"/>
        <v>0.15310594512195119</v>
      </c>
      <c r="G72" s="22">
        <f t="shared" si="16"/>
        <v>-1</v>
      </c>
      <c r="H72" s="22">
        <f t="shared" si="16"/>
        <v>-0.73468737675575646</v>
      </c>
      <c r="I72" s="22">
        <f t="shared" si="16"/>
        <v>-0.73999777486467799</v>
      </c>
      <c r="J72" s="22">
        <f t="shared" si="16"/>
        <v>-0.61905169706831087</v>
      </c>
      <c r="K72" s="22">
        <f t="shared" si="16"/>
        <v>-0.36947141766225311</v>
      </c>
      <c r="L72" s="22">
        <f t="shared" si="16"/>
        <v>-0.4486093917636379</v>
      </c>
      <c r="M72" s="22">
        <f t="shared" si="16"/>
        <v>-0.38484848484848488</v>
      </c>
      <c r="N72" s="22">
        <f t="shared" si="16"/>
        <v>-0.35016953941791462</v>
      </c>
      <c r="O72" s="22">
        <f t="shared" si="16"/>
        <v>-0.59211514239399521</v>
      </c>
      <c r="P72" s="22">
        <f t="shared" si="16"/>
        <v>-0.47551918970502083</v>
      </c>
      <c r="Q72" s="22">
        <f t="shared" si="16"/>
        <v>-0.57726447516971979</v>
      </c>
      <c r="R72" s="30"/>
      <c r="S72" s="30"/>
      <c r="T72" s="30"/>
      <c r="U72" s="30"/>
    </row>
    <row r="73" spans="1:21" s="4" customFormat="1" ht="14.1" customHeight="1" x14ac:dyDescent="0.3">
      <c r="A73" s="19" t="s">
        <v>9</v>
      </c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30"/>
      <c r="S73" s="30"/>
      <c r="T73" s="30"/>
      <c r="U73" s="30"/>
    </row>
    <row r="74" spans="1:21" s="4" customFormat="1" ht="14.1" customHeight="1" x14ac:dyDescent="0.3">
      <c r="A74" s="21" t="s">
        <v>10</v>
      </c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30"/>
      <c r="S74" s="30"/>
      <c r="T74" s="30"/>
      <c r="U74" s="30"/>
    </row>
    <row r="75" spans="1:21" s="4" customFormat="1" ht="14.1" customHeight="1" x14ac:dyDescent="0.3">
      <c r="A75" s="19" t="s">
        <v>11</v>
      </c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30"/>
      <c r="S75" s="30"/>
      <c r="T75" s="30"/>
      <c r="U75" s="30"/>
    </row>
    <row r="76" spans="1:21" s="4" customFormat="1" ht="14.1" customHeight="1" x14ac:dyDescent="0.3">
      <c r="A76" s="21" t="s">
        <v>12</v>
      </c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30"/>
      <c r="S76" s="30"/>
      <c r="T76" s="30"/>
      <c r="U76" s="30"/>
    </row>
    <row r="77" spans="1:21" s="4" customFormat="1" ht="14.1" customHeight="1" thickBot="1" x14ac:dyDescent="0.35">
      <c r="A77" s="13" t="str">
        <f>A15</f>
        <v>Tρέχον έτος</v>
      </c>
      <c r="B77" s="24">
        <f>IF(B47=0,"",(B15/B47 -1))</f>
        <v>-0.88008400354389948</v>
      </c>
      <c r="C77" s="24">
        <f t="shared" ref="C77:Q77" si="17">IF(C47=0,"",(C15/C47 -1))</f>
        <v>-0.87071265793572949</v>
      </c>
      <c r="D77" s="24">
        <f t="shared" si="17"/>
        <v>-0.79302820954605258</v>
      </c>
      <c r="E77" s="24">
        <f t="shared" si="17"/>
        <v>-1</v>
      </c>
      <c r="F77" s="24">
        <f t="shared" si="17"/>
        <v>-0.38690159402692015</v>
      </c>
      <c r="G77" s="24">
        <f t="shared" si="17"/>
        <v>-1</v>
      </c>
      <c r="H77" s="24">
        <f t="shared" si="17"/>
        <v>-0.89846195495846093</v>
      </c>
      <c r="I77" s="24">
        <f t="shared" si="17"/>
        <v>-0.8180085966233881</v>
      </c>
      <c r="J77" s="24">
        <f t="shared" si="17"/>
        <v>-0.85023337800041365</v>
      </c>
      <c r="K77" s="24">
        <f t="shared" si="17"/>
        <v>-0.5008000445607742</v>
      </c>
      <c r="L77" s="24">
        <f t="shared" si="17"/>
        <v>-0.68288876303831891</v>
      </c>
      <c r="M77" s="24">
        <f t="shared" si="17"/>
        <v>-0.80346020761245673</v>
      </c>
      <c r="N77" s="24">
        <f t="shared" si="17"/>
        <v>-0.66423861215379931</v>
      </c>
      <c r="O77" s="24">
        <f t="shared" si="17"/>
        <v>-0.57434399962349236</v>
      </c>
      <c r="P77" s="24">
        <f t="shared" si="17"/>
        <v>-0.76955485020545777</v>
      </c>
      <c r="Q77" s="24">
        <f t="shared" si="17"/>
        <v>-0.67534442368352787</v>
      </c>
      <c r="R77" s="30"/>
      <c r="S77" s="30"/>
      <c r="T77" s="30"/>
      <c r="U77" s="30"/>
    </row>
    <row r="78" spans="1:21" s="61" customFormat="1" ht="14.1" customHeight="1" thickTop="1" x14ac:dyDescent="0.25">
      <c r="A78" s="26" t="s">
        <v>29</v>
      </c>
      <c r="B78" s="59"/>
      <c r="C78" s="59"/>
      <c r="D78" s="59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</row>
    <row r="79" spans="1:21" s="61" customFormat="1" ht="14.1" customHeight="1" x14ac:dyDescent="0.25">
      <c r="A79" s="26" t="s">
        <v>33</v>
      </c>
      <c r="B79" s="59"/>
      <c r="C79" s="59"/>
      <c r="D79" s="59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</row>
    <row r="80" spans="1:21" s="4" customFormat="1" ht="15" customHeight="1" x14ac:dyDescent="0.3">
      <c r="A80" s="34"/>
      <c r="B80" s="34"/>
      <c r="C80" s="34"/>
      <c r="D80" s="34"/>
      <c r="E80" s="35"/>
      <c r="F80" s="35"/>
      <c r="G80" s="30"/>
      <c r="H80" s="30"/>
      <c r="I80" s="37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</row>
    <row r="81" spans="1:21" s="4" customFormat="1" ht="15" customHeight="1" x14ac:dyDescent="0.3">
      <c r="A81" s="34"/>
      <c r="B81" s="34"/>
      <c r="C81" s="34"/>
      <c r="D81" s="34"/>
      <c r="E81" s="35"/>
      <c r="F81" s="35"/>
      <c r="G81" s="30"/>
      <c r="H81" s="30"/>
      <c r="I81" s="37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</row>
    <row r="82" spans="1:21" ht="15" customHeight="1" x14ac:dyDescent="0.3">
      <c r="A82" s="33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</row>
    <row r="83" spans="1:21" ht="15" customHeight="1" x14ac:dyDescent="0.3">
      <c r="A83" s="33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</row>
    <row r="85" spans="1:21" ht="15" customHeight="1" x14ac:dyDescent="0.3">
      <c r="B85" s="38"/>
      <c r="C85" s="38"/>
      <c r="D85" s="39"/>
    </row>
    <row r="86" spans="1:21" ht="15" customHeight="1" x14ac:dyDescent="0.3">
      <c r="B86" s="28"/>
      <c r="C86" s="28"/>
    </row>
    <row r="87" spans="1:21" ht="15" customHeight="1" x14ac:dyDescent="0.3">
      <c r="B87" s="28"/>
      <c r="C87" s="28"/>
    </row>
    <row r="88" spans="1:21" ht="15" customHeight="1" x14ac:dyDescent="0.3">
      <c r="B88" s="28"/>
      <c r="C88" s="28"/>
    </row>
    <row r="89" spans="1:21" ht="15" customHeight="1" x14ac:dyDescent="0.3">
      <c r="B89" s="28"/>
      <c r="C89" s="28"/>
    </row>
  </sheetData>
  <mergeCells count="1">
    <mergeCell ref="A1:Q1"/>
  </mergeCells>
  <conditionalFormatting sqref="B16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paperSize="9" scale="45" orientation="landscape" verticalDpi="598" r:id="rId1"/>
  <ignoredErrors>
    <ignoredError sqref="B31:Q47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81DBE-B116-446E-BD26-8B0E00235633}">
  <sheetPr>
    <pageSetUpPr fitToPage="1"/>
  </sheetPr>
  <dimension ref="A1:U35"/>
  <sheetViews>
    <sheetView showGridLines="0" showZeros="0" zoomScale="90" zoomScaleNormal="90" workbookViewId="0"/>
  </sheetViews>
  <sheetFormatPr defaultRowHeight="15" customHeight="1" x14ac:dyDescent="0.3"/>
  <cols>
    <col min="1" max="1" width="13.77734375" style="30" customWidth="1"/>
    <col min="2" max="11" width="10.77734375" style="33" customWidth="1"/>
    <col min="12" max="12" width="14.5546875" style="33" customWidth="1"/>
    <col min="13" max="13" width="11.88671875" style="33" customWidth="1"/>
    <col min="14" max="14" width="11.109375" style="33" customWidth="1"/>
    <col min="15" max="21" width="8.88671875" style="30"/>
  </cols>
  <sheetData>
    <row r="1" spans="1:21" s="4" customFormat="1" ht="14.1" customHeight="1" x14ac:dyDescent="0.3">
      <c r="A1" s="32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30"/>
      <c r="P1" s="30"/>
      <c r="Q1" s="30"/>
      <c r="R1" s="30"/>
      <c r="S1" s="30"/>
      <c r="T1" s="30"/>
      <c r="U1" s="30"/>
    </row>
    <row r="2" spans="1:21" ht="15" customHeight="1" x14ac:dyDescent="0.3">
      <c r="A2" s="77" t="s">
        <v>34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40"/>
      <c r="M2" s="40"/>
      <c r="N2" s="40"/>
    </row>
    <row r="3" spans="1:21" s="2" customFormat="1" ht="14.1" customHeight="1" x14ac:dyDescent="0.3">
      <c r="A3" s="41" t="s">
        <v>65</v>
      </c>
      <c r="B3" s="78" t="s">
        <v>30</v>
      </c>
      <c r="C3" s="79"/>
      <c r="D3" s="79"/>
      <c r="E3" s="79"/>
      <c r="F3" s="84"/>
      <c r="G3" s="78" t="s">
        <v>31</v>
      </c>
      <c r="H3" s="79"/>
      <c r="I3" s="79"/>
      <c r="J3" s="79"/>
      <c r="K3" s="79"/>
      <c r="L3" s="32"/>
      <c r="M3" s="56"/>
      <c r="N3" s="56"/>
      <c r="O3" s="57"/>
      <c r="P3" s="57"/>
      <c r="Q3" s="57"/>
      <c r="R3" s="57"/>
      <c r="S3" s="57"/>
      <c r="T3" s="57"/>
      <c r="U3" s="57"/>
    </row>
    <row r="4" spans="1:21" s="2" customFormat="1" ht="14.1" customHeight="1" x14ac:dyDescent="0.3">
      <c r="A4" s="41"/>
      <c r="B4" s="45">
        <f>'table 5'!A2</f>
        <v>2021</v>
      </c>
      <c r="C4" s="45">
        <f>'table 5'!A17</f>
        <v>2020</v>
      </c>
      <c r="D4" s="45">
        <f>'table 5'!A33</f>
        <v>2019</v>
      </c>
      <c r="E4" s="45" t="str">
        <f>'table 5'!A49</f>
        <v>Δ2021/2020</v>
      </c>
      <c r="F4" s="45" t="str">
        <f>'table 5'!A64</f>
        <v>Δ2021/2019</v>
      </c>
      <c r="G4" s="45">
        <f>B4</f>
        <v>2021</v>
      </c>
      <c r="H4" s="45">
        <f t="shared" ref="H4:K4" si="0">C4</f>
        <v>2020</v>
      </c>
      <c r="I4" s="45">
        <f t="shared" si="0"/>
        <v>2019</v>
      </c>
      <c r="J4" s="45" t="str">
        <f t="shared" si="0"/>
        <v>Δ2021/2020</v>
      </c>
      <c r="K4" s="45" t="str">
        <f t="shared" si="0"/>
        <v>Δ2021/2019</v>
      </c>
      <c r="L4" s="32"/>
      <c r="M4" s="56"/>
      <c r="N4" s="56"/>
      <c r="O4" s="57"/>
      <c r="P4" s="57"/>
      <c r="Q4" s="57"/>
      <c r="R4" s="57"/>
      <c r="S4" s="57"/>
      <c r="T4" s="57"/>
      <c r="U4" s="57"/>
    </row>
    <row r="5" spans="1:21" s="4" customFormat="1" ht="14.1" customHeight="1" x14ac:dyDescent="0.3">
      <c r="A5" s="7" t="s">
        <v>1</v>
      </c>
      <c r="B5" s="8">
        <f>'table 5'!D3+'table 5'!L3+'table 5'!M3+'table 5'!P3</f>
        <v>12446</v>
      </c>
      <c r="C5" s="8">
        <f>'table 5'!D18+'table 5'!L18+'table 5'!M18+'table 5'!P18</f>
        <v>176221</v>
      </c>
      <c r="D5" s="8">
        <f>'table 5'!D34+'table 5'!L34+'table 5'!M34+'table 5'!P34</f>
        <v>159119</v>
      </c>
      <c r="E5" s="20">
        <f>IFERROR(B5/C5-1,"")</f>
        <v>-0.92937277622984771</v>
      </c>
      <c r="F5" s="20">
        <f>IFERROR(B5/D5-1,"")</f>
        <v>-0.9217818110973548</v>
      </c>
      <c r="G5" s="46">
        <f>'table 5'!B3+'table 5'!E3+'table 5'!F3+'table 5'!G3+'table 5'!N3+'table 5'!O3</f>
        <v>24067</v>
      </c>
      <c r="H5" s="8">
        <f>'table 5'!B18+'table 5'!E18+'table 5'!F18+'table 5'!G18+'table 5'!N18+'table 5'!O18</f>
        <v>241481</v>
      </c>
      <c r="I5" s="8">
        <f>'table 5'!B34+'table 5'!E34+'table 5'!F34+'table 5'!G34+'table 5'!N34+'table 5'!O34</f>
        <v>180569</v>
      </c>
      <c r="J5" s="20">
        <f>IFERROR(G5/H5-1,"")</f>
        <v>-0.90033584422791024</v>
      </c>
      <c r="K5" s="20">
        <f>IFERROR(G5/I5-1,"")</f>
        <v>-0.8667157707026123</v>
      </c>
      <c r="L5" s="33"/>
      <c r="M5" s="33"/>
      <c r="N5" s="33"/>
      <c r="O5" s="30"/>
      <c r="P5" s="30"/>
      <c r="Q5" s="30"/>
      <c r="R5" s="30"/>
      <c r="S5" s="30"/>
      <c r="T5" s="30"/>
      <c r="U5" s="30"/>
    </row>
    <row r="6" spans="1:21" s="4" customFormat="1" ht="14.1" customHeight="1" x14ac:dyDescent="0.3">
      <c r="A6" s="10" t="s">
        <v>2</v>
      </c>
      <c r="B6" s="11">
        <f>'table 5'!D4+'table 5'!L4+'table 5'!M4+'table 5'!P4</f>
        <v>9305</v>
      </c>
      <c r="C6" s="11">
        <f>'table 5'!D19+'table 5'!L19+'table 5'!M19+'table 5'!P19</f>
        <v>107962</v>
      </c>
      <c r="D6" s="11">
        <f>'table 5'!D35+'table 5'!L35+'table 5'!M35+'table 5'!P35</f>
        <v>93840</v>
      </c>
      <c r="E6" s="22">
        <f>IFERROR(B6/C6-1,"")</f>
        <v>-0.91381226727922793</v>
      </c>
      <c r="F6" s="22">
        <f>IFERROR(B6/D6-1,"")</f>
        <v>-0.90084185848252341</v>
      </c>
      <c r="G6" s="47">
        <f>'table 5'!B4+'table 5'!E4+'table 5'!F4+'table 5'!G4+'table 5'!N4+'table 5'!O4</f>
        <v>25752</v>
      </c>
      <c r="H6" s="11">
        <f>'table 5'!B19+'table 5'!E19+'table 5'!F19+'table 5'!G19+'table 5'!N19+'table 5'!O19</f>
        <v>211646</v>
      </c>
      <c r="I6" s="11">
        <f>'table 5'!B35+'table 5'!E35+'table 5'!F35+'table 5'!G35+'table 5'!N35+'table 5'!O35</f>
        <v>159402</v>
      </c>
      <c r="J6" s="22">
        <f>IFERROR(G6/H6-1,"")</f>
        <v>-0.8783251278077544</v>
      </c>
      <c r="K6" s="22">
        <f>IFERROR(G6/I6-1,"")</f>
        <v>-0.83844619264501075</v>
      </c>
      <c r="L6" s="33"/>
      <c r="M6" s="33"/>
      <c r="N6" s="33"/>
      <c r="O6" s="30"/>
      <c r="P6" s="30"/>
      <c r="Q6" s="30"/>
      <c r="R6" s="30"/>
      <c r="S6" s="30"/>
      <c r="T6" s="30"/>
      <c r="U6" s="30"/>
    </row>
    <row r="7" spans="1:21" s="4" customFormat="1" ht="14.1" customHeight="1" x14ac:dyDescent="0.3">
      <c r="A7" s="7" t="s">
        <v>3</v>
      </c>
      <c r="B7" s="8">
        <f>'table 5'!D5+'table 5'!L5+'table 5'!M5+'table 5'!P5</f>
        <v>9127</v>
      </c>
      <c r="C7" s="8">
        <f>'table 5'!D20+'table 5'!L20+'table 5'!M20+'table 5'!P20</f>
        <v>53053</v>
      </c>
      <c r="D7" s="8">
        <f>'table 5'!D36+'table 5'!L36+'table 5'!M36+'table 5'!P36</f>
        <v>69412</v>
      </c>
      <c r="E7" s="20">
        <f t="shared" ref="E7:E12" si="1">IFERROR(B7/C7-1,"")</f>
        <v>-0.82796448834184688</v>
      </c>
      <c r="F7" s="20">
        <f t="shared" ref="F7:F12" si="2">IFERROR(B7/D7-1,"")</f>
        <v>-0.86850976776349909</v>
      </c>
      <c r="G7" s="46">
        <f>'table 5'!B5+'table 5'!E5+'table 5'!F5+'table 5'!G5+'table 5'!N5+'table 5'!O5</f>
        <v>32680</v>
      </c>
      <c r="H7" s="8">
        <f>'table 5'!B20+'table 5'!E20+'table 5'!F20+'table 5'!G20+'table 5'!N20+'table 5'!O20</f>
        <v>123248</v>
      </c>
      <c r="I7" s="8">
        <f>'table 5'!B36+'table 5'!E36+'table 5'!F36+'table 5'!G36+'table 5'!N36+'table 5'!O36</f>
        <v>207156</v>
      </c>
      <c r="J7" s="20">
        <f t="shared" ref="J7:J12" si="3">IFERROR(G7/H7-1,"")</f>
        <v>-0.73484356744125667</v>
      </c>
      <c r="K7" s="20">
        <f t="shared" ref="K7:K12" si="4">IFERROR(G7/I7-1,"")</f>
        <v>-0.8422444920736063</v>
      </c>
      <c r="L7" s="33"/>
      <c r="M7" s="33"/>
      <c r="N7" s="33"/>
      <c r="O7" s="30"/>
      <c r="P7" s="30"/>
      <c r="Q7" s="30"/>
      <c r="R7" s="30"/>
      <c r="S7" s="30"/>
      <c r="T7" s="30"/>
      <c r="U7" s="30"/>
    </row>
    <row r="8" spans="1:21" s="4" customFormat="1" ht="14.1" customHeight="1" x14ac:dyDescent="0.3">
      <c r="A8" s="10" t="s">
        <v>4</v>
      </c>
      <c r="B8" s="11">
        <f>'table 5'!D6+'table 5'!L6+'table 5'!M6+'table 5'!P6</f>
        <v>9605</v>
      </c>
      <c r="C8" s="11">
        <f>'table 5'!D21+'table 5'!L21+'table 5'!M21+'table 5'!P21</f>
        <v>0</v>
      </c>
      <c r="D8" s="11">
        <f>'table 5'!D37+'table 5'!L37+'table 5'!M37+'table 5'!P37</f>
        <v>145753</v>
      </c>
      <c r="E8" s="22" t="str">
        <f t="shared" si="1"/>
        <v/>
      </c>
      <c r="F8" s="22">
        <f t="shared" si="2"/>
        <v>-0.93410084183515951</v>
      </c>
      <c r="G8" s="47">
        <f>'table 5'!B6+'table 5'!E6+'table 5'!F6+'table 5'!G6+'table 5'!N6+'table 5'!O6</f>
        <v>40485</v>
      </c>
      <c r="H8" s="11">
        <f>'table 5'!B21+'table 5'!E21+'table 5'!F21+'table 5'!G21+'table 5'!N21+'table 5'!O21</f>
        <v>0</v>
      </c>
      <c r="I8" s="11">
        <f>'table 5'!B37+'table 5'!E37+'table 5'!F37+'table 5'!G37+'table 5'!N37+'table 5'!O37</f>
        <v>292412</v>
      </c>
      <c r="J8" s="22" t="str">
        <f t="shared" si="3"/>
        <v/>
      </c>
      <c r="K8" s="22">
        <f t="shared" si="4"/>
        <v>-0.86154808968168206</v>
      </c>
      <c r="L8" s="33"/>
      <c r="M8" s="33"/>
      <c r="N8" s="33"/>
      <c r="O8" s="30"/>
      <c r="P8" s="30"/>
      <c r="Q8" s="30"/>
      <c r="R8" s="30"/>
      <c r="S8" s="30"/>
      <c r="T8" s="30"/>
      <c r="U8" s="30"/>
    </row>
    <row r="9" spans="1:21" s="4" customFormat="1" ht="14.1" customHeight="1" x14ac:dyDescent="0.3">
      <c r="A9" s="7" t="s">
        <v>5</v>
      </c>
      <c r="B9" s="8">
        <f>'table 5'!D7+'table 5'!L7+'table 5'!M7+'table 5'!P7</f>
        <v>6016</v>
      </c>
      <c r="C9" s="8">
        <f>'table 5'!D22+'table 5'!L22+'table 5'!M22+'table 5'!P22</f>
        <v>0</v>
      </c>
      <c r="D9" s="8">
        <f>'table 5'!D38+'table 5'!L38+'table 5'!M38+'table 5'!P38</f>
        <v>159123</v>
      </c>
      <c r="E9" s="20" t="str">
        <f t="shared" si="1"/>
        <v/>
      </c>
      <c r="F9" s="20">
        <f t="shared" si="2"/>
        <v>-0.9621927691157155</v>
      </c>
      <c r="G9" s="46">
        <f>'table 5'!B7+'table 5'!E7+'table 5'!F7+'table 5'!G7+'table 5'!N7+'table 5'!O7</f>
        <v>73759</v>
      </c>
      <c r="H9" s="8">
        <f>'table 5'!B22+'table 5'!E22+'table 5'!F22+'table 5'!G22+'table 5'!N22+'table 5'!O22</f>
        <v>0</v>
      </c>
      <c r="I9" s="8">
        <f>'table 5'!B38+'table 5'!E38+'table 5'!F38+'table 5'!G38+'table 5'!N38+'table 5'!O38</f>
        <v>266702</v>
      </c>
      <c r="J9" s="20" t="str">
        <f t="shared" si="3"/>
        <v/>
      </c>
      <c r="K9" s="20">
        <f t="shared" si="4"/>
        <v>-0.72344039414777539</v>
      </c>
      <c r="L9" s="33"/>
      <c r="M9" s="33"/>
      <c r="N9" s="33"/>
      <c r="O9" s="30"/>
      <c r="P9" s="30"/>
      <c r="Q9" s="30"/>
      <c r="R9" s="30"/>
      <c r="S9" s="30"/>
      <c r="T9" s="30"/>
      <c r="U9" s="30"/>
    </row>
    <row r="10" spans="1:21" s="4" customFormat="1" ht="14.1" customHeight="1" x14ac:dyDescent="0.3">
      <c r="A10" s="10" t="s">
        <v>6</v>
      </c>
      <c r="B10" s="11">
        <f>'table 5'!D8+'table 5'!L8+'table 5'!M8+'table 5'!P8</f>
        <v>28449</v>
      </c>
      <c r="C10" s="11">
        <f>'table 5'!D23+'table 5'!L23+'table 5'!M23+'table 5'!P23</f>
        <v>43238</v>
      </c>
      <c r="D10" s="11">
        <f>'table 5'!D39+'table 5'!L39+'table 5'!M39+'table 5'!P39</f>
        <v>153214</v>
      </c>
      <c r="E10" s="22">
        <f t="shared" si="1"/>
        <v>-0.34203709699801099</v>
      </c>
      <c r="F10" s="22">
        <f t="shared" si="2"/>
        <v>-0.81431853485973871</v>
      </c>
      <c r="G10" s="47">
        <f>'table 5'!B8+'table 5'!E8+'table 5'!F8+'table 5'!G8+'table 5'!N8+'table 5'!O8</f>
        <v>200499</v>
      </c>
      <c r="H10" s="11">
        <f>'table 5'!B23+'table 5'!E23+'table 5'!F23+'table 5'!G23+'table 5'!N23+'table 5'!O23</f>
        <v>280056</v>
      </c>
      <c r="I10" s="11">
        <f>'table 5'!B39+'table 5'!E39+'table 5'!F39+'table 5'!G39+'table 5'!N39+'table 5'!O39</f>
        <v>600004</v>
      </c>
      <c r="J10" s="22">
        <f t="shared" si="3"/>
        <v>-0.28407532779158451</v>
      </c>
      <c r="K10" s="22">
        <f t="shared" si="4"/>
        <v>-0.66583722775181498</v>
      </c>
      <c r="L10" s="33"/>
      <c r="M10" s="33"/>
      <c r="N10" s="33"/>
      <c r="O10" s="30"/>
      <c r="P10" s="30"/>
      <c r="Q10" s="30"/>
      <c r="R10" s="30"/>
      <c r="S10" s="30"/>
      <c r="T10" s="30"/>
      <c r="U10" s="30"/>
    </row>
    <row r="11" spans="1:21" s="4" customFormat="1" ht="14.1" customHeight="1" x14ac:dyDescent="0.3">
      <c r="A11" s="7" t="s">
        <v>7</v>
      </c>
      <c r="B11" s="8">
        <f>'table 5'!D9+'table 5'!L9+'table 5'!M9+'table 5'!P9</f>
        <v>89570</v>
      </c>
      <c r="C11" s="8">
        <f>'table 5'!D24+'table 5'!L24+'table 5'!M24+'table 5'!P24</f>
        <v>38730</v>
      </c>
      <c r="D11" s="8">
        <f>'table 5'!D40+'table 5'!L40+'table 5'!M40+'table 5'!P40</f>
        <v>206523</v>
      </c>
      <c r="E11" s="20">
        <f t="shared" si="1"/>
        <v>1.3126775109734057</v>
      </c>
      <c r="F11" s="20">
        <f t="shared" si="2"/>
        <v>-0.56629527946039904</v>
      </c>
      <c r="G11" s="46">
        <f>'table 5'!B9+'table 5'!E9+'table 5'!F9+'table 5'!G9+'table 5'!N9+'table 5'!O9</f>
        <v>450311</v>
      </c>
      <c r="H11" s="8">
        <f>'table 5'!B24+'table 5'!E24+'table 5'!F24+'table 5'!G24+'table 5'!N24+'table 5'!O24</f>
        <v>328076</v>
      </c>
      <c r="I11" s="8">
        <f>'table 5'!B40+'table 5'!E40+'table 5'!F40+'table 5'!G40+'table 5'!N40+'table 5'!O40</f>
        <v>1072461</v>
      </c>
      <c r="J11" s="20">
        <f t="shared" si="3"/>
        <v>0.37258135310111062</v>
      </c>
      <c r="K11" s="20">
        <f t="shared" si="4"/>
        <v>-0.58011433515997313</v>
      </c>
      <c r="L11" s="33"/>
      <c r="M11" s="33"/>
      <c r="N11" s="33"/>
      <c r="O11" s="30"/>
      <c r="P11" s="30"/>
      <c r="Q11" s="30"/>
      <c r="R11" s="30"/>
      <c r="S11" s="30"/>
      <c r="T11" s="30"/>
      <c r="U11" s="30"/>
    </row>
    <row r="12" spans="1:21" s="4" customFormat="1" ht="14.1" customHeight="1" x14ac:dyDescent="0.3">
      <c r="A12" s="10" t="s">
        <v>8</v>
      </c>
      <c r="B12" s="11">
        <f>'table 5'!D10+'table 5'!L10+'table 5'!M10+'table 5'!P10</f>
        <v>162794</v>
      </c>
      <c r="C12" s="11">
        <f>'table 5'!D25+'table 5'!L25+'table 5'!M25+'table 5'!P25</f>
        <v>46546</v>
      </c>
      <c r="D12" s="11">
        <f>'table 5'!D41+'table 5'!L41+'table 5'!M41+'table 5'!P41</f>
        <v>292610</v>
      </c>
      <c r="E12" s="22">
        <f t="shared" si="1"/>
        <v>2.4974863575817472</v>
      </c>
      <c r="F12" s="22">
        <f t="shared" si="2"/>
        <v>-0.44364854242848839</v>
      </c>
      <c r="G12" s="47">
        <f>'table 5'!B10+'table 5'!E10+'table 5'!F10+'table 5'!G10+'table 5'!N10+'table 5'!O10</f>
        <v>469106</v>
      </c>
      <c r="H12" s="11">
        <f>'table 5'!B25+'table 5'!E25+'table 5'!F25+'table 5'!G25+'table 5'!N25+'table 5'!O25</f>
        <v>60562</v>
      </c>
      <c r="I12" s="11">
        <f>'table 5'!B41+'table 5'!E41+'table 5'!F41+'table 5'!G41+'table 5'!N41+'table 5'!O41</f>
        <v>1302290</v>
      </c>
      <c r="J12" s="22">
        <f t="shared" si="3"/>
        <v>6.7458802549453454</v>
      </c>
      <c r="K12" s="22">
        <f t="shared" si="4"/>
        <v>-0.63978376552073657</v>
      </c>
      <c r="L12" s="33"/>
      <c r="M12" s="33"/>
      <c r="N12" s="33"/>
      <c r="O12" s="30"/>
      <c r="P12" s="30"/>
      <c r="Q12" s="30"/>
      <c r="R12" s="30"/>
      <c r="S12" s="30"/>
      <c r="T12" s="30"/>
      <c r="U12" s="30"/>
    </row>
    <row r="13" spans="1:21" s="4" customFormat="1" ht="14.1" customHeight="1" x14ac:dyDescent="0.3">
      <c r="A13" s="7" t="s">
        <v>9</v>
      </c>
      <c r="B13" s="8">
        <f>'table 5'!D11+'table 5'!L11+'table 5'!M11+'table 5'!P11</f>
        <v>0</v>
      </c>
      <c r="C13" s="8">
        <f>'table 5'!D26+'table 5'!L26+'table 5'!M26+'table 5'!P26</f>
        <v>22818</v>
      </c>
      <c r="D13" s="8">
        <f>'table 5'!D42+'table 5'!L42+'table 5'!M42+'table 5'!P42</f>
        <v>194549</v>
      </c>
      <c r="E13" s="20"/>
      <c r="F13" s="20"/>
      <c r="G13" s="46">
        <f>'table 5'!B11+'table 5'!E11+'table 5'!F11+'table 5'!G11+'table 5'!N11+'table 5'!O11</f>
        <v>0</v>
      </c>
      <c r="H13" s="8">
        <f>'table 5'!B26+'table 5'!E26+'table 5'!F26+'table 5'!G26+'table 5'!N26+'table 5'!O26</f>
        <v>51771</v>
      </c>
      <c r="I13" s="8">
        <f>'table 5'!B42+'table 5'!E42+'table 5'!F42+'table 5'!G42+'table 5'!N42+'table 5'!O42</f>
        <v>943256</v>
      </c>
      <c r="J13" s="20"/>
      <c r="K13" s="20"/>
      <c r="L13" s="33"/>
      <c r="M13" s="33"/>
      <c r="N13" s="33"/>
      <c r="O13" s="30"/>
      <c r="P13" s="30"/>
      <c r="Q13" s="30"/>
      <c r="R13" s="30"/>
      <c r="S13" s="30"/>
      <c r="T13" s="30"/>
      <c r="U13" s="30"/>
    </row>
    <row r="14" spans="1:21" s="4" customFormat="1" ht="14.1" customHeight="1" x14ac:dyDescent="0.3">
      <c r="A14" s="10" t="s">
        <v>10</v>
      </c>
      <c r="B14" s="11">
        <f>'table 5'!D12+'table 5'!L12+'table 5'!M12+'table 5'!P12</f>
        <v>0</v>
      </c>
      <c r="C14" s="11">
        <f>'table 5'!D27+'table 5'!L27+'table 5'!M27+'table 5'!P27</f>
        <v>18886</v>
      </c>
      <c r="D14" s="11">
        <f>'table 5'!D43+'table 5'!L43+'table 5'!M43+'table 5'!P43</f>
        <v>161269</v>
      </c>
      <c r="E14" s="22"/>
      <c r="F14" s="22"/>
      <c r="G14" s="47">
        <f>'table 5'!B12+'table 5'!E12+'table 5'!F12+'table 5'!G12+'table 5'!N12+'table 5'!O12</f>
        <v>0</v>
      </c>
      <c r="H14" s="11">
        <f>'table 5'!B27+'table 5'!E27+'table 5'!F27+'table 5'!G27+'table 5'!N27+'table 5'!O27</f>
        <v>28897</v>
      </c>
      <c r="I14" s="11">
        <f>'table 5'!B43+'table 5'!E43+'table 5'!F43+'table 5'!G43+'table 5'!N43+'table 5'!O43</f>
        <v>487983</v>
      </c>
      <c r="J14" s="22"/>
      <c r="K14" s="22"/>
      <c r="L14" s="33"/>
      <c r="M14" s="33"/>
      <c r="N14" s="33"/>
      <c r="O14" s="30"/>
      <c r="P14" s="30"/>
      <c r="Q14" s="30"/>
      <c r="R14" s="30"/>
      <c r="S14" s="30"/>
      <c r="T14" s="30"/>
      <c r="U14" s="30"/>
    </row>
    <row r="15" spans="1:21" s="4" customFormat="1" ht="14.1" customHeight="1" x14ac:dyDescent="0.3">
      <c r="A15" s="7" t="s">
        <v>11</v>
      </c>
      <c r="B15" s="8">
        <f>'table 5'!D13+'table 5'!L13+'table 5'!M13+'table 5'!P13</f>
        <v>0</v>
      </c>
      <c r="C15" s="8">
        <f>'table 5'!D28+'table 5'!L28+'table 5'!M28+'table 5'!P28</f>
        <v>12597</v>
      </c>
      <c r="D15" s="8">
        <f>'table 5'!D44+'table 5'!L44+'table 5'!M44+'table 5'!P44</f>
        <v>157383</v>
      </c>
      <c r="E15" s="20"/>
      <c r="F15" s="20"/>
      <c r="G15" s="46">
        <f>'table 5'!B13+'table 5'!E13+'table 5'!F13+'table 5'!G13+'table 5'!N13+'table 5'!O13</f>
        <v>0</v>
      </c>
      <c r="H15" s="8">
        <f>'table 5'!B28+'table 5'!E28+'table 5'!F28+'table 5'!G28+'table 5'!N28+'table 5'!O28</f>
        <v>15314</v>
      </c>
      <c r="I15" s="8">
        <f>'table 5'!B44+'table 5'!E44+'table 5'!F44+'table 5'!G44+'table 5'!N44+'table 5'!O44</f>
        <v>296658</v>
      </c>
      <c r="J15" s="20"/>
      <c r="K15" s="20"/>
      <c r="L15" s="33"/>
      <c r="M15" s="33"/>
      <c r="N15" s="33"/>
      <c r="O15" s="30"/>
      <c r="P15" s="30"/>
      <c r="Q15" s="30"/>
      <c r="R15" s="30"/>
      <c r="S15" s="30"/>
      <c r="T15" s="30"/>
      <c r="U15" s="30"/>
    </row>
    <row r="16" spans="1:21" s="4" customFormat="1" ht="14.1" customHeight="1" x14ac:dyDescent="0.3">
      <c r="A16" s="48" t="s">
        <v>12</v>
      </c>
      <c r="B16" s="11">
        <f>'table 5'!D14+'table 5'!L14+'table 5'!M14+'table 5'!P14</f>
        <v>0</v>
      </c>
      <c r="C16" s="11">
        <f>'table 5'!D29+'table 5'!L29+'table 5'!M29+'table 5'!P29</f>
        <v>7503</v>
      </c>
      <c r="D16" s="11">
        <f>'table 5'!D45+'table 5'!L45+'table 5'!M45+'table 5'!P45</f>
        <v>140600</v>
      </c>
      <c r="E16" s="22"/>
      <c r="F16" s="22"/>
      <c r="G16" s="47">
        <f>'table 5'!B14+'table 5'!E14+'table 5'!F14+'table 5'!G14+'table 5'!N14+'table 5'!O14</f>
        <v>0</v>
      </c>
      <c r="H16" s="11">
        <f>'table 5'!B29+'table 5'!E29+'table 5'!F29+'table 5'!G29+'table 5'!N29+'table 5'!O29</f>
        <v>20042</v>
      </c>
      <c r="I16" s="11">
        <f>'table 5'!B45+'table 5'!E45+'table 5'!F45+'table 5'!G45+'table 5'!N45+'table 5'!O45</f>
        <v>263998</v>
      </c>
      <c r="J16" s="22"/>
      <c r="K16" s="22"/>
      <c r="L16" s="33"/>
      <c r="M16" s="33"/>
      <c r="N16" s="33"/>
      <c r="O16" s="30"/>
      <c r="P16" s="30"/>
      <c r="Q16" s="30"/>
      <c r="R16" s="30"/>
      <c r="S16" s="30"/>
      <c r="T16" s="30"/>
      <c r="U16" s="30"/>
    </row>
    <row r="17" spans="1:21" s="4" customFormat="1" ht="14.1" customHeight="1" thickBot="1" x14ac:dyDescent="0.35">
      <c r="A17" s="49" t="s">
        <v>13</v>
      </c>
      <c r="B17" s="50">
        <f>SUM(B5:B12)</f>
        <v>327312</v>
      </c>
      <c r="C17" s="50">
        <f>SUM(C5:C12)</f>
        <v>465750</v>
      </c>
      <c r="D17" s="50">
        <f>SUM(D5:D12)</f>
        <v>1279594</v>
      </c>
      <c r="E17" s="51">
        <f>IFERROR(B17/C17-1,"")</f>
        <v>-0.29723671497584536</v>
      </c>
      <c r="F17" s="51">
        <f>IFERROR(B17/D17-1,"")</f>
        <v>-0.74420636545654317</v>
      </c>
      <c r="G17" s="50">
        <f>SUM(G5:G12)</f>
        <v>1316659</v>
      </c>
      <c r="H17" s="50">
        <f>SUM(H5:H12)</f>
        <v>1245069</v>
      </c>
      <c r="I17" s="50">
        <f>SUM(I5:I12)</f>
        <v>4080996</v>
      </c>
      <c r="J17" s="51">
        <f>IFERROR(G17/H17-1,"")</f>
        <v>5.7498821350463247E-2</v>
      </c>
      <c r="K17" s="51">
        <f>IFERROR(G17/I17-1,"")</f>
        <v>-0.6773682208950953</v>
      </c>
      <c r="L17" s="33"/>
      <c r="M17" s="33"/>
      <c r="N17" s="33"/>
      <c r="O17" s="30"/>
      <c r="P17" s="30"/>
      <c r="Q17" s="30"/>
      <c r="R17" s="30"/>
      <c r="S17" s="30"/>
      <c r="T17" s="30"/>
      <c r="U17" s="30"/>
    </row>
    <row r="18" spans="1:21" s="4" customFormat="1" ht="14.1" customHeight="1" thickTop="1" thickBot="1" x14ac:dyDescent="0.35">
      <c r="A18" s="53"/>
      <c r="B18" s="54"/>
      <c r="C18" s="54"/>
      <c r="D18" s="54"/>
      <c r="E18" s="55"/>
      <c r="F18" s="55"/>
      <c r="G18" s="54"/>
      <c r="H18" s="54"/>
      <c r="I18" s="54"/>
      <c r="J18" s="55"/>
      <c r="K18" s="55"/>
      <c r="L18" s="33"/>
      <c r="M18" s="33"/>
      <c r="N18" s="33"/>
      <c r="O18" s="30"/>
      <c r="P18" s="30"/>
      <c r="Q18" s="30"/>
      <c r="R18" s="30"/>
      <c r="S18" s="30"/>
      <c r="T18" s="30"/>
      <c r="U18" s="30"/>
    </row>
    <row r="19" spans="1:21" s="4" customFormat="1" ht="15" customHeight="1" thickTop="1" x14ac:dyDescent="0.3">
      <c r="A19" s="41" t="s">
        <v>65</v>
      </c>
      <c r="B19" s="80" t="s">
        <v>35</v>
      </c>
      <c r="C19" s="81"/>
      <c r="D19" s="81"/>
      <c r="E19" s="81"/>
      <c r="F19" s="81"/>
      <c r="G19" s="80" t="s">
        <v>32</v>
      </c>
      <c r="H19" s="81"/>
      <c r="I19" s="81"/>
      <c r="J19" s="81"/>
      <c r="K19" s="81"/>
      <c r="L19" s="34"/>
      <c r="M19" s="34"/>
      <c r="N19" s="34"/>
      <c r="O19" s="35"/>
      <c r="P19" s="35"/>
      <c r="Q19" s="30"/>
      <c r="R19" s="30"/>
      <c r="S19" s="37"/>
      <c r="T19" s="30"/>
      <c r="U19" s="30"/>
    </row>
    <row r="20" spans="1:21" s="4" customFormat="1" ht="15" customHeight="1" x14ac:dyDescent="0.3">
      <c r="A20" s="41"/>
      <c r="B20" s="45">
        <f>B4</f>
        <v>2021</v>
      </c>
      <c r="C20" s="45">
        <f t="shared" ref="C20:K20" si="5">C4</f>
        <v>2020</v>
      </c>
      <c r="D20" s="45">
        <f t="shared" si="5"/>
        <v>2019</v>
      </c>
      <c r="E20" s="45" t="str">
        <f t="shared" si="5"/>
        <v>Δ2021/2020</v>
      </c>
      <c r="F20" s="45" t="str">
        <f t="shared" si="5"/>
        <v>Δ2021/2019</v>
      </c>
      <c r="G20" s="45">
        <f>G4</f>
        <v>2021</v>
      </c>
      <c r="H20" s="45">
        <f t="shared" si="5"/>
        <v>2020</v>
      </c>
      <c r="I20" s="45">
        <f t="shared" si="5"/>
        <v>2019</v>
      </c>
      <c r="J20" s="45" t="str">
        <f t="shared" si="5"/>
        <v>Δ2021/2020</v>
      </c>
      <c r="K20" s="45" t="str">
        <f t="shared" si="5"/>
        <v>Δ2021/2019</v>
      </c>
      <c r="L20" s="34"/>
      <c r="M20" s="34"/>
      <c r="N20" s="34"/>
      <c r="O20" s="35"/>
      <c r="P20" s="35"/>
      <c r="Q20" s="30"/>
      <c r="R20" s="30"/>
      <c r="S20" s="37"/>
      <c r="T20" s="30"/>
      <c r="U20" s="30"/>
    </row>
    <row r="21" spans="1:21" ht="15" customHeight="1" x14ac:dyDescent="0.3">
      <c r="A21" s="7" t="s">
        <v>1</v>
      </c>
      <c r="B21" s="8">
        <f>'table 5'!C3+'table 5'!J3+'table 5'!K3</f>
        <v>24337</v>
      </c>
      <c r="C21" s="8">
        <f>'table 5'!C18+'table 5'!J18+'table 5'!K18</f>
        <v>149020</v>
      </c>
      <c r="D21" s="8">
        <f>'table 5'!C34+'table 5'!J34+'table 5'!K34</f>
        <v>78102</v>
      </c>
      <c r="E21" s="20">
        <f>IFERROR(B21/C21-1,"")</f>
        <v>-0.83668635082539256</v>
      </c>
      <c r="F21" s="20">
        <f>IFERROR(B21/D21-1,"")</f>
        <v>-0.68839466338890176</v>
      </c>
      <c r="G21" s="46">
        <f>'table 5'!H3+'table 5'!I3</f>
        <v>6433</v>
      </c>
      <c r="H21" s="8">
        <f>'table 5'!H18+'table 5'!I18</f>
        <v>58976</v>
      </c>
      <c r="I21" s="8">
        <f>'table 5'!H34+'table 5'!I34</f>
        <v>43795</v>
      </c>
      <c r="J21" s="20">
        <f>IFERROR(G21/H21-1,"")</f>
        <v>-0.89092173087357573</v>
      </c>
      <c r="K21" s="20">
        <f>IFERROR(G21/I21-1,"")</f>
        <v>-0.8531110857403813</v>
      </c>
    </row>
    <row r="22" spans="1:21" ht="15" customHeight="1" x14ac:dyDescent="0.3">
      <c r="A22" s="10" t="s">
        <v>2</v>
      </c>
      <c r="B22" s="11">
        <f>'table 5'!C4+'table 5'!J4+'table 5'!K4</f>
        <v>24508</v>
      </c>
      <c r="C22" s="11">
        <f>'table 5'!C19+'table 5'!J19+'table 5'!K19</f>
        <v>162686</v>
      </c>
      <c r="D22" s="11">
        <f>'table 5'!C35+'table 5'!J35+'table 5'!K35</f>
        <v>159825</v>
      </c>
      <c r="E22" s="22">
        <f>IFERROR(B22/C22-1,"")</f>
        <v>-0.84935397022485026</v>
      </c>
      <c r="F22" s="22">
        <f>IFERROR(B22/D22-1,"")</f>
        <v>-0.84665728140153296</v>
      </c>
      <c r="G22" s="47">
        <f>'table 5'!H4+'table 5'!I4</f>
        <v>6620</v>
      </c>
      <c r="H22" s="11">
        <f>'table 5'!H19+'table 5'!I19</f>
        <v>46551</v>
      </c>
      <c r="I22" s="11">
        <f>'table 5'!H35+'table 5'!I35</f>
        <v>38214</v>
      </c>
      <c r="J22" s="22">
        <f>IFERROR(G22/H22-1,"")</f>
        <v>-0.85779038044295497</v>
      </c>
      <c r="K22" s="22">
        <f>IFERROR(G22/I22-1,"")</f>
        <v>-0.82676505992568172</v>
      </c>
    </row>
    <row r="23" spans="1:21" ht="15" customHeight="1" x14ac:dyDescent="0.3">
      <c r="A23" s="7" t="s">
        <v>3</v>
      </c>
      <c r="B23" s="8">
        <f>'table 5'!C5+'table 5'!J5+'table 5'!K5</f>
        <v>18571</v>
      </c>
      <c r="C23" s="8">
        <f>'table 5'!C20+'table 5'!J20+'table 5'!K20</f>
        <v>51209</v>
      </c>
      <c r="D23" s="8">
        <f>'table 5'!C36+'table 5'!J36+'table 5'!K36</f>
        <v>117174</v>
      </c>
      <c r="E23" s="20">
        <f t="shared" ref="E23:E28" si="6">IFERROR(B23/C23-1,"")</f>
        <v>-0.6373489035130544</v>
      </c>
      <c r="F23" s="20">
        <f t="shared" ref="F23:F28" si="7">IFERROR(B23/D23-1,"")</f>
        <v>-0.84150920852748901</v>
      </c>
      <c r="G23" s="46">
        <f>'table 5'!H5+'table 5'!I5</f>
        <v>8260</v>
      </c>
      <c r="H23" s="8">
        <f>'table 5'!H20+'table 5'!I20</f>
        <v>15231</v>
      </c>
      <c r="I23" s="8">
        <f>'table 5'!H36+'table 5'!I36</f>
        <v>61257</v>
      </c>
      <c r="J23" s="20">
        <f t="shared" ref="J23:J28" si="8">IFERROR(G23/H23-1,"")</f>
        <v>-0.45768498457094087</v>
      </c>
      <c r="K23" s="20">
        <f t="shared" ref="K23:K28" si="9">IFERROR(G23/I23-1,"")</f>
        <v>-0.86515826762655701</v>
      </c>
    </row>
    <row r="24" spans="1:21" ht="15" customHeight="1" x14ac:dyDescent="0.3">
      <c r="A24" s="10" t="s">
        <v>4</v>
      </c>
      <c r="B24" s="11">
        <f>'table 5'!C6+'table 5'!J6+'table 5'!K6</f>
        <v>21154</v>
      </c>
      <c r="C24" s="11">
        <f>'table 5'!C21+'table 5'!J21+'table 5'!K21</f>
        <v>0</v>
      </c>
      <c r="D24" s="11">
        <f>'table 5'!C37+'table 5'!J37+'table 5'!K37</f>
        <v>150655</v>
      </c>
      <c r="E24" s="22" t="str">
        <f t="shared" si="6"/>
        <v/>
      </c>
      <c r="F24" s="22">
        <f t="shared" si="7"/>
        <v>-0.85958647240383657</v>
      </c>
      <c r="G24" s="47">
        <f>'table 5'!H6+'table 5'!I6</f>
        <v>6936</v>
      </c>
      <c r="H24" s="11">
        <f>'table 5'!H21+'table 5'!I21</f>
        <v>0</v>
      </c>
      <c r="I24" s="11">
        <f>'table 5'!H37+'table 5'!I37</f>
        <v>73899</v>
      </c>
      <c r="J24" s="22" t="str">
        <f t="shared" si="8"/>
        <v/>
      </c>
      <c r="K24" s="22">
        <f t="shared" si="9"/>
        <v>-0.90614216701173222</v>
      </c>
    </row>
    <row r="25" spans="1:21" ht="15" customHeight="1" x14ac:dyDescent="0.3">
      <c r="A25" s="7" t="s">
        <v>5</v>
      </c>
      <c r="B25" s="8">
        <f>'table 5'!C7+'table 5'!J7+'table 5'!K7</f>
        <v>56262</v>
      </c>
      <c r="C25" s="8">
        <f>'table 5'!C22+'table 5'!J22+'table 5'!K22</f>
        <v>0</v>
      </c>
      <c r="D25" s="8">
        <f>'table 5'!C38+'table 5'!J38+'table 5'!K38</f>
        <v>191554</v>
      </c>
      <c r="E25" s="20" t="str">
        <f t="shared" si="6"/>
        <v/>
      </c>
      <c r="F25" s="20">
        <f t="shared" si="7"/>
        <v>-0.70628647796443822</v>
      </c>
      <c r="G25" s="46">
        <f>'table 5'!H7+'table 5'!I7</f>
        <v>5727</v>
      </c>
      <c r="H25" s="8">
        <f>'table 5'!H22+'table 5'!I22</f>
        <v>0</v>
      </c>
      <c r="I25" s="8">
        <f>'table 5'!H38+'table 5'!I38</f>
        <v>62988</v>
      </c>
      <c r="J25" s="20" t="str">
        <f t="shared" si="8"/>
        <v/>
      </c>
      <c r="K25" s="20">
        <f t="shared" si="9"/>
        <v>-0.90907791960373407</v>
      </c>
    </row>
    <row r="26" spans="1:21" ht="15" customHeight="1" x14ac:dyDescent="0.3">
      <c r="A26" s="10" t="s">
        <v>6</v>
      </c>
      <c r="B26" s="11">
        <f>'table 5'!C8+'table 5'!J8+'table 5'!K8</f>
        <v>172277</v>
      </c>
      <c r="C26" s="11">
        <f>'table 5'!C23+'table 5'!J23+'table 5'!K23</f>
        <v>20759</v>
      </c>
      <c r="D26" s="11">
        <f>'table 5'!C39+'table 5'!J39+'table 5'!K39</f>
        <v>484169</v>
      </c>
      <c r="E26" s="22">
        <f t="shared" si="6"/>
        <v>7.2989064983862413</v>
      </c>
      <c r="F26" s="22">
        <f t="shared" si="7"/>
        <v>-0.64418002804805763</v>
      </c>
      <c r="G26" s="47">
        <f>'table 5'!H8+'table 5'!I8</f>
        <v>7428</v>
      </c>
      <c r="H26" s="11">
        <f>'table 5'!H23+'table 5'!I23</f>
        <v>5879</v>
      </c>
      <c r="I26" s="11">
        <f>'table 5'!H39+'table 5'!I39</f>
        <v>96570</v>
      </c>
      <c r="J26" s="22">
        <f t="shared" si="8"/>
        <v>0.2634801837047116</v>
      </c>
      <c r="K26" s="22">
        <f t="shared" si="9"/>
        <v>-0.92308170239204723</v>
      </c>
    </row>
    <row r="27" spans="1:21" ht="15" customHeight="1" x14ac:dyDescent="0.3">
      <c r="A27" s="7" t="s">
        <v>7</v>
      </c>
      <c r="B27" s="8">
        <f>'table 5'!C9+'table 5'!J9+'table 5'!K9</f>
        <v>370037</v>
      </c>
      <c r="C27" s="8">
        <f>'table 5'!C24+'table 5'!J24+'table 5'!K24</f>
        <v>39333</v>
      </c>
      <c r="D27" s="8">
        <f>'table 5'!C40+'table 5'!J40+'table 5'!K40</f>
        <v>711931</v>
      </c>
      <c r="E27" s="20">
        <f t="shared" si="6"/>
        <v>8.4078000661022543</v>
      </c>
      <c r="F27" s="20">
        <f t="shared" si="7"/>
        <v>-0.4802347418499826</v>
      </c>
      <c r="G27" s="46">
        <f>'table 5'!H9+'table 5'!I9</f>
        <v>12140</v>
      </c>
      <c r="H27" s="8">
        <f>'table 5'!H24+'table 5'!I24</f>
        <v>77454</v>
      </c>
      <c r="I27" s="8">
        <f>'table 5'!H40+'table 5'!I40</f>
        <v>114667</v>
      </c>
      <c r="J27" s="20">
        <f t="shared" si="8"/>
        <v>-0.84326180700803055</v>
      </c>
      <c r="K27" s="20">
        <f t="shared" si="9"/>
        <v>-0.89412821474356174</v>
      </c>
    </row>
    <row r="28" spans="1:21" ht="15" customHeight="1" x14ac:dyDescent="0.3">
      <c r="A28" s="10" t="s">
        <v>8</v>
      </c>
      <c r="B28" s="11">
        <f>'table 5'!C10+'table 5'!J10+'table 5'!K10</f>
        <v>348655</v>
      </c>
      <c r="C28" s="11">
        <f>'table 5'!C25+'table 5'!J25+'table 5'!K25</f>
        <v>14699</v>
      </c>
      <c r="D28" s="11">
        <f>'table 5'!C41+'table 5'!J41+'table 5'!K41</f>
        <v>620516</v>
      </c>
      <c r="E28" s="22">
        <f t="shared" si="6"/>
        <v>22.719640791890605</v>
      </c>
      <c r="F28" s="22">
        <f t="shared" si="7"/>
        <v>-0.43812085425677982</v>
      </c>
      <c r="G28" s="47">
        <f>'table 5'!H10+'table 5'!I10</f>
        <v>71241</v>
      </c>
      <c r="H28" s="11">
        <f>'table 5'!H25+'table 5'!I25</f>
        <v>5551</v>
      </c>
      <c r="I28" s="11">
        <f>'table 5'!H41+'table 5'!I41</f>
        <v>272655</v>
      </c>
      <c r="J28" s="22">
        <f t="shared" si="8"/>
        <v>11.833903801116916</v>
      </c>
      <c r="K28" s="22">
        <f t="shared" si="9"/>
        <v>-0.73871375914617365</v>
      </c>
    </row>
    <row r="29" spans="1:21" ht="15" customHeight="1" x14ac:dyDescent="0.3">
      <c r="A29" s="7" t="s">
        <v>9</v>
      </c>
      <c r="B29" s="8">
        <f>'table 5'!C11+'table 5'!J11+'table 5'!K11</f>
        <v>0</v>
      </c>
      <c r="C29" s="8">
        <f>'table 5'!C26+'table 5'!J26+'table 5'!K26</f>
        <v>16320</v>
      </c>
      <c r="D29" s="8">
        <f>'table 5'!C42+'table 5'!J42+'table 5'!K42</f>
        <v>359485</v>
      </c>
      <c r="E29" s="20"/>
      <c r="F29" s="20"/>
      <c r="G29" s="46">
        <f>'table 5'!H11+'table 5'!I11</f>
        <v>0</v>
      </c>
      <c r="H29" s="8">
        <f>'table 5'!H26+'table 5'!I26</f>
        <v>6370</v>
      </c>
      <c r="I29" s="8">
        <f>'table 5'!H42+'table 5'!I42</f>
        <v>118389</v>
      </c>
      <c r="J29" s="20"/>
      <c r="K29" s="20"/>
    </row>
    <row r="30" spans="1:21" ht="15" customHeight="1" x14ac:dyDescent="0.3">
      <c r="A30" s="10" t="s">
        <v>10</v>
      </c>
      <c r="B30" s="11">
        <f>'table 5'!C12+'table 5'!J12+'table 5'!K12</f>
        <v>0</v>
      </c>
      <c r="C30" s="11">
        <f>'table 5'!C27+'table 5'!J27+'table 5'!K27</f>
        <v>15934</v>
      </c>
      <c r="D30" s="11">
        <f>'table 5'!C43+'table 5'!J43+'table 5'!K43</f>
        <v>160515</v>
      </c>
      <c r="E30" s="22"/>
      <c r="F30" s="22"/>
      <c r="G30" s="47">
        <f>'table 5'!H12+'table 5'!I12</f>
        <v>0</v>
      </c>
      <c r="H30" s="11">
        <f>'table 5'!H27+'table 5'!I27</f>
        <v>7524</v>
      </c>
      <c r="I30" s="11">
        <f>'table 5'!H43+'table 5'!I43</f>
        <v>75942</v>
      </c>
      <c r="J30" s="22"/>
      <c r="K30" s="22"/>
    </row>
    <row r="31" spans="1:21" ht="15" customHeight="1" x14ac:dyDescent="0.3">
      <c r="A31" s="7" t="s">
        <v>11</v>
      </c>
      <c r="B31" s="8">
        <f>'table 5'!C13+'table 5'!J13+'table 5'!K13</f>
        <v>0</v>
      </c>
      <c r="C31" s="8">
        <f>'table 5'!C28+'table 5'!J28+'table 5'!K28</f>
        <v>16120</v>
      </c>
      <c r="D31" s="8">
        <f>'table 5'!C44+'table 5'!J44+'table 5'!K44</f>
        <v>96989</v>
      </c>
      <c r="E31" s="20"/>
      <c r="F31" s="20"/>
      <c r="G31" s="46">
        <f>'table 5'!H13+'table 5'!I13</f>
        <v>0</v>
      </c>
      <c r="H31" s="8">
        <f>'table 5'!H28+'table 5'!I28</f>
        <v>7282</v>
      </c>
      <c r="I31" s="8">
        <f>'table 5'!H44+'table 5'!I44</f>
        <v>63445</v>
      </c>
      <c r="J31" s="20"/>
      <c r="K31" s="20"/>
    </row>
    <row r="32" spans="1:21" ht="15" customHeight="1" x14ac:dyDescent="0.3">
      <c r="A32" s="48" t="s">
        <v>12</v>
      </c>
      <c r="B32" s="11">
        <f>'table 5'!C14+'table 5'!J14+'table 5'!K14</f>
        <v>0</v>
      </c>
      <c r="C32" s="11">
        <f>'table 5'!C29+'table 5'!J29+'table 5'!K29</f>
        <v>17814</v>
      </c>
      <c r="D32" s="11">
        <f>'table 5'!C45+'table 5'!J45+'table 5'!K45</f>
        <v>119205</v>
      </c>
      <c r="E32" s="22"/>
      <c r="F32" s="22"/>
      <c r="G32" s="47">
        <f>'table 5'!H14+'table 5'!I14</f>
        <v>0</v>
      </c>
      <c r="H32" s="11">
        <f>'table 5'!H29+'table 5'!I29</f>
        <v>6973</v>
      </c>
      <c r="I32" s="11">
        <f>'table 5'!H45+'table 5'!I45</f>
        <v>64649</v>
      </c>
      <c r="J32" s="22"/>
      <c r="K32" s="22"/>
    </row>
    <row r="33" spans="1:21" ht="15" customHeight="1" thickBot="1" x14ac:dyDescent="0.35">
      <c r="A33" s="49" t="s">
        <v>13</v>
      </c>
      <c r="B33" s="50">
        <f>SUM(B21:B28)</f>
        <v>1035801</v>
      </c>
      <c r="C33" s="50">
        <f>SUM(C21:C28)</f>
        <v>437706</v>
      </c>
      <c r="D33" s="50">
        <f>SUM(D21:D28)</f>
        <v>2513926</v>
      </c>
      <c r="E33" s="51">
        <f>IFERROR(B33/C33-1,"")</f>
        <v>1.3664308919685815</v>
      </c>
      <c r="F33" s="51">
        <f>IFERROR(B33/D33-1,"")</f>
        <v>-0.58797474547779049</v>
      </c>
      <c r="G33" s="50">
        <f>SUM(G21:G28)</f>
        <v>124785</v>
      </c>
      <c r="H33" s="50">
        <f>SUM(H21:H28)</f>
        <v>209642</v>
      </c>
      <c r="I33" s="50">
        <f>SUM(I21:I28)</f>
        <v>764045</v>
      </c>
      <c r="J33" s="51">
        <f>IFERROR(G33/H33-1,"")</f>
        <v>-0.40477099054578758</v>
      </c>
      <c r="K33" s="51">
        <f>IFERROR(G33/I33-1,"")</f>
        <v>-0.83667846789128908</v>
      </c>
    </row>
    <row r="34" spans="1:21" s="61" customFormat="1" ht="15" customHeight="1" thickTop="1" x14ac:dyDescent="0.25">
      <c r="A34" s="26" t="s">
        <v>29</v>
      </c>
      <c r="B34" s="59"/>
      <c r="C34" s="59"/>
      <c r="D34" s="68"/>
      <c r="E34" s="59"/>
      <c r="F34" s="59"/>
      <c r="G34" s="59"/>
      <c r="H34" s="59"/>
      <c r="I34" s="68"/>
      <c r="J34" s="59"/>
      <c r="K34" s="59"/>
      <c r="L34" s="59"/>
      <c r="M34" s="59"/>
      <c r="N34" s="59"/>
      <c r="O34" s="60"/>
      <c r="P34" s="60"/>
      <c r="Q34" s="60"/>
      <c r="R34" s="60"/>
      <c r="S34" s="60"/>
      <c r="T34" s="60"/>
      <c r="U34" s="60"/>
    </row>
    <row r="35" spans="1:21" s="61" customFormat="1" ht="15" customHeight="1" x14ac:dyDescent="0.25">
      <c r="A35" s="26" t="s">
        <v>33</v>
      </c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60"/>
      <c r="P35" s="60"/>
      <c r="Q35" s="60"/>
      <c r="R35" s="60"/>
      <c r="S35" s="60"/>
      <c r="T35" s="60"/>
      <c r="U35" s="60"/>
    </row>
  </sheetData>
  <mergeCells count="5">
    <mergeCell ref="A2:K2"/>
    <mergeCell ref="B3:F3"/>
    <mergeCell ref="G3:K3"/>
    <mergeCell ref="B19:F19"/>
    <mergeCell ref="G19:K19"/>
  </mergeCells>
  <pageMargins left="0.25" right="0.25" top="0.75" bottom="0.75" header="0.3" footer="0.3"/>
  <pageSetup paperSize="9" scale="45" orientation="landscape" verticalDpi="598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F88A2-077A-4BD6-8DC5-62AF29620752}">
  <dimension ref="A1:U94"/>
  <sheetViews>
    <sheetView showGridLines="0" zoomScale="90" zoomScaleNormal="90" workbookViewId="0"/>
  </sheetViews>
  <sheetFormatPr defaultRowHeight="14.4" x14ac:dyDescent="0.3"/>
  <cols>
    <col min="1" max="1" width="12.88671875" style="30" customWidth="1"/>
    <col min="2" max="6" width="12.88671875" style="33" customWidth="1"/>
    <col min="7" max="7" width="14.88671875" style="33" customWidth="1"/>
    <col min="8" max="10" width="12.88671875" style="33" customWidth="1"/>
    <col min="11" max="11" width="12.88671875" style="40" customWidth="1"/>
    <col min="12" max="21" width="8.88671875" style="30"/>
  </cols>
  <sheetData>
    <row r="1" spans="1:11" x14ac:dyDescent="0.3">
      <c r="A1" s="36" t="s">
        <v>77</v>
      </c>
      <c r="B1" s="36"/>
      <c r="C1" s="36"/>
      <c r="D1" s="36"/>
      <c r="E1" s="36"/>
      <c r="F1" s="36"/>
      <c r="G1" s="36"/>
      <c r="H1" s="36"/>
      <c r="I1" s="36"/>
      <c r="J1" s="36"/>
      <c r="K1" s="36"/>
    </row>
    <row r="2" spans="1:11" ht="14.4" customHeight="1" x14ac:dyDescent="0.3">
      <c r="A2" s="88">
        <v>2021</v>
      </c>
      <c r="B2" s="86" t="s">
        <v>82</v>
      </c>
      <c r="C2" s="86" t="s">
        <v>67</v>
      </c>
      <c r="D2" s="90" t="s">
        <v>68</v>
      </c>
      <c r="E2" s="90"/>
      <c r="F2" s="86" t="s">
        <v>69</v>
      </c>
      <c r="G2" s="91" t="s">
        <v>70</v>
      </c>
      <c r="H2" s="93" t="s">
        <v>68</v>
      </c>
      <c r="I2" s="93"/>
      <c r="J2" s="93"/>
      <c r="K2" s="86" t="s">
        <v>71</v>
      </c>
    </row>
    <row r="3" spans="1:11" ht="14.4" customHeight="1" x14ac:dyDescent="0.3">
      <c r="A3" s="89"/>
      <c r="B3" s="87"/>
      <c r="C3" s="87"/>
      <c r="D3" s="5" t="s">
        <v>72</v>
      </c>
      <c r="E3" s="5" t="s">
        <v>73</v>
      </c>
      <c r="F3" s="87"/>
      <c r="G3" s="92"/>
      <c r="H3" s="6" t="s">
        <v>74</v>
      </c>
      <c r="I3" s="5" t="s">
        <v>75</v>
      </c>
      <c r="J3" s="5" t="s">
        <v>76</v>
      </c>
      <c r="K3" s="87"/>
    </row>
    <row r="4" spans="1:11" x14ac:dyDescent="0.3">
      <c r="A4" s="7" t="s">
        <v>1</v>
      </c>
      <c r="B4" s="8">
        <v>61.811</v>
      </c>
      <c r="C4" s="8">
        <v>40.228000000000002</v>
      </c>
      <c r="D4" s="8">
        <v>3.0139999999999998</v>
      </c>
      <c r="E4" s="8">
        <v>19.132999999999999</v>
      </c>
      <c r="F4" s="8">
        <v>21.582999999999998</v>
      </c>
      <c r="G4" s="8">
        <v>33.905999999999999</v>
      </c>
      <c r="H4" s="8">
        <v>5.7130000000000001</v>
      </c>
      <c r="I4" s="8">
        <v>0.72799999999999998</v>
      </c>
      <c r="J4" s="8">
        <v>0.318</v>
      </c>
      <c r="K4" s="9">
        <v>95.716999999999999</v>
      </c>
    </row>
    <row r="5" spans="1:11" x14ac:dyDescent="0.3">
      <c r="A5" s="10" t="s">
        <v>2</v>
      </c>
      <c r="B5" s="11">
        <v>39.655000000000001</v>
      </c>
      <c r="C5" s="11">
        <v>22.219000000000001</v>
      </c>
      <c r="D5" s="11">
        <v>2.4129999999999998</v>
      </c>
      <c r="E5" s="11">
        <v>7.8789999999999996</v>
      </c>
      <c r="F5" s="11">
        <v>17.436</v>
      </c>
      <c r="G5" s="11">
        <v>36.777999999999999</v>
      </c>
      <c r="H5" s="11">
        <v>3.577</v>
      </c>
      <c r="I5" s="11">
        <v>0.34200000000000003</v>
      </c>
      <c r="J5" s="11">
        <v>0.158</v>
      </c>
      <c r="K5" s="12">
        <v>76.433000000000007</v>
      </c>
    </row>
    <row r="6" spans="1:11" x14ac:dyDescent="0.3">
      <c r="A6" s="7" t="s">
        <v>3</v>
      </c>
      <c r="B6" s="8">
        <v>57.725999999999999</v>
      </c>
      <c r="C6" s="8">
        <v>30.574999999999999</v>
      </c>
      <c r="D6" s="8">
        <v>3.073</v>
      </c>
      <c r="E6" s="8">
        <v>10.195</v>
      </c>
      <c r="F6" s="8">
        <v>27.151</v>
      </c>
      <c r="G6" s="8">
        <v>41.168999999999997</v>
      </c>
      <c r="H6" s="8">
        <v>5.8529999999999998</v>
      </c>
      <c r="I6" s="8">
        <v>1.42</v>
      </c>
      <c r="J6" s="8">
        <v>8.8999999999999996E-2</v>
      </c>
      <c r="K6" s="9">
        <v>98.894999999999996</v>
      </c>
    </row>
    <row r="7" spans="1:11" x14ac:dyDescent="0.3">
      <c r="A7" s="10" t="s">
        <v>4</v>
      </c>
      <c r="B7" s="11">
        <v>61.704000000000001</v>
      </c>
      <c r="C7" s="11">
        <v>42.405999999999999</v>
      </c>
      <c r="D7" s="11">
        <v>3.6459999999999999</v>
      </c>
      <c r="E7" s="11">
        <v>12.355</v>
      </c>
      <c r="F7" s="11">
        <v>19.297999999999998</v>
      </c>
      <c r="G7" s="11">
        <v>45.578000000000003</v>
      </c>
      <c r="H7" s="11">
        <v>3.5790000000000002</v>
      </c>
      <c r="I7" s="11">
        <v>1.077</v>
      </c>
      <c r="J7" s="11">
        <v>0.442</v>
      </c>
      <c r="K7" s="12">
        <v>107.282</v>
      </c>
    </row>
    <row r="8" spans="1:11" x14ac:dyDescent="0.3">
      <c r="A8" s="7" t="s">
        <v>5</v>
      </c>
      <c r="B8" s="8">
        <v>205.99</v>
      </c>
      <c r="C8" s="8">
        <v>151.15299999999999</v>
      </c>
      <c r="D8" s="8">
        <v>31.024999999999999</v>
      </c>
      <c r="E8" s="8">
        <v>55.127000000000002</v>
      </c>
      <c r="F8" s="8">
        <v>54.837000000000003</v>
      </c>
      <c r="G8" s="8">
        <v>79.457999999999998</v>
      </c>
      <c r="H8" s="8">
        <v>11.651</v>
      </c>
      <c r="I8" s="8">
        <v>4.1760000000000002</v>
      </c>
      <c r="J8" s="8">
        <v>5.0999999999999997E-2</v>
      </c>
      <c r="K8" s="9">
        <v>285.44799999999998</v>
      </c>
    </row>
    <row r="9" spans="1:11" x14ac:dyDescent="0.3">
      <c r="A9" s="10" t="s">
        <v>6</v>
      </c>
      <c r="B9" s="11">
        <v>755.83699999999999</v>
      </c>
      <c r="C9" s="11">
        <v>512.84199999999998</v>
      </c>
      <c r="D9" s="11">
        <v>84.52</v>
      </c>
      <c r="E9" s="11">
        <v>236.941</v>
      </c>
      <c r="F9" s="11">
        <v>242.995</v>
      </c>
      <c r="G9" s="11">
        <v>312.93599999999998</v>
      </c>
      <c r="H9" s="11">
        <v>59.732999999999997</v>
      </c>
      <c r="I9" s="11">
        <v>30.655000000000001</v>
      </c>
      <c r="J9" s="11">
        <v>2.7589999999999999</v>
      </c>
      <c r="K9" s="12">
        <v>1068.7729999999999</v>
      </c>
    </row>
    <row r="10" spans="1:11" x14ac:dyDescent="0.3">
      <c r="A10" s="7" t="s">
        <v>7</v>
      </c>
      <c r="B10" s="8">
        <v>2061.98</v>
      </c>
      <c r="C10" s="8">
        <v>1371.0350000000001</v>
      </c>
      <c r="D10" s="8">
        <v>260.91500000000002</v>
      </c>
      <c r="E10" s="8">
        <v>459.59199999999998</v>
      </c>
      <c r="F10" s="8">
        <v>690.94500000000005</v>
      </c>
      <c r="G10" s="8">
        <v>755.43700000000001</v>
      </c>
      <c r="H10" s="8">
        <v>177.679</v>
      </c>
      <c r="I10" s="8">
        <v>96.899000000000001</v>
      </c>
      <c r="J10" s="8">
        <v>26.72</v>
      </c>
      <c r="K10" s="9">
        <v>2817.4169999999999</v>
      </c>
    </row>
    <row r="11" spans="1:11" x14ac:dyDescent="0.3">
      <c r="A11" s="10" t="s">
        <v>8</v>
      </c>
      <c r="B11" s="11"/>
      <c r="C11" s="11"/>
      <c r="D11" s="11"/>
      <c r="E11" s="11"/>
      <c r="F11" s="11"/>
      <c r="G11" s="11"/>
      <c r="H11" s="11"/>
      <c r="I11" s="11"/>
      <c r="J11" s="11"/>
      <c r="K11" s="12"/>
    </row>
    <row r="12" spans="1:11" x14ac:dyDescent="0.3">
      <c r="A12" s="7" t="s">
        <v>9</v>
      </c>
      <c r="B12" s="8"/>
      <c r="C12" s="8"/>
      <c r="D12" s="8"/>
      <c r="E12" s="8"/>
      <c r="F12" s="8"/>
      <c r="G12" s="8"/>
      <c r="H12" s="8"/>
      <c r="I12" s="8"/>
      <c r="J12" s="8"/>
      <c r="K12" s="9"/>
    </row>
    <row r="13" spans="1:11" x14ac:dyDescent="0.3">
      <c r="A13" s="10" t="s">
        <v>10</v>
      </c>
      <c r="B13" s="11"/>
      <c r="C13" s="11"/>
      <c r="D13" s="11"/>
      <c r="E13" s="11"/>
      <c r="F13" s="11"/>
      <c r="G13" s="11"/>
      <c r="H13" s="11"/>
      <c r="I13" s="11"/>
      <c r="J13" s="11"/>
      <c r="K13" s="12"/>
    </row>
    <row r="14" spans="1:11" x14ac:dyDescent="0.3">
      <c r="A14" s="7" t="s">
        <v>11</v>
      </c>
      <c r="B14" s="8"/>
      <c r="C14" s="8"/>
      <c r="D14" s="8"/>
      <c r="E14" s="8"/>
      <c r="F14" s="8"/>
      <c r="G14" s="8"/>
      <c r="H14" s="8"/>
      <c r="I14" s="8"/>
      <c r="J14" s="8"/>
      <c r="K14" s="9"/>
    </row>
    <row r="15" spans="1:11" x14ac:dyDescent="0.3">
      <c r="A15" s="10" t="s">
        <v>12</v>
      </c>
      <c r="B15" s="11"/>
      <c r="C15" s="11"/>
      <c r="D15" s="11"/>
      <c r="E15" s="11"/>
      <c r="F15" s="11"/>
      <c r="G15" s="11"/>
      <c r="H15" s="11"/>
      <c r="I15" s="11"/>
      <c r="J15" s="11"/>
      <c r="K15" s="12"/>
    </row>
    <row r="16" spans="1:11" ht="15" thickBot="1" x14ac:dyDescent="0.35">
      <c r="A16" s="13" t="s">
        <v>83</v>
      </c>
      <c r="B16" s="14">
        <v>3244.703</v>
      </c>
      <c r="C16" s="14">
        <v>2170.4580000000001</v>
      </c>
      <c r="D16" s="14">
        <v>388.60599999999999</v>
      </c>
      <c r="E16" s="14">
        <v>801.22199999999998</v>
      </c>
      <c r="F16" s="14">
        <v>1074.2449999999999</v>
      </c>
      <c r="G16" s="14">
        <v>1305.2619999999999</v>
      </c>
      <c r="H16" s="14">
        <v>267.78500000000003</v>
      </c>
      <c r="I16" s="14">
        <v>135.297</v>
      </c>
      <c r="J16" s="14">
        <v>30.536999999999999</v>
      </c>
      <c r="K16" s="14">
        <v>4549.9650000000001</v>
      </c>
    </row>
    <row r="17" spans="1:11" ht="15" thickTop="1" x14ac:dyDescent="0.3">
      <c r="A17" s="27"/>
      <c r="B17" s="28"/>
      <c r="C17" s="28"/>
      <c r="D17" s="28"/>
      <c r="E17" s="28"/>
      <c r="F17" s="28"/>
      <c r="G17" s="28"/>
      <c r="H17" s="28"/>
      <c r="I17" s="28"/>
      <c r="J17" s="28"/>
      <c r="K17" s="29"/>
    </row>
    <row r="18" spans="1:11" ht="14.4" customHeight="1" x14ac:dyDescent="0.3">
      <c r="A18" s="88">
        <v>2020</v>
      </c>
      <c r="B18" s="86" t="str">
        <f>B2</f>
        <v>Χώρες ΕΕ-27</v>
      </c>
      <c r="C18" s="86" t="str">
        <f>C2</f>
        <v>Χώρες 
Ζώνης Ευρώ</v>
      </c>
      <c r="D18" s="90" t="s">
        <v>68</v>
      </c>
      <c r="E18" s="90"/>
      <c r="F18" s="86" t="s">
        <v>69</v>
      </c>
      <c r="G18" s="91" t="s">
        <v>70</v>
      </c>
      <c r="H18" s="93" t="s">
        <v>68</v>
      </c>
      <c r="I18" s="93"/>
      <c r="J18" s="93"/>
      <c r="K18" s="86" t="s">
        <v>71</v>
      </c>
    </row>
    <row r="19" spans="1:11" ht="14.4" customHeight="1" x14ac:dyDescent="0.3">
      <c r="A19" s="89"/>
      <c r="B19" s="87"/>
      <c r="C19" s="87"/>
      <c r="D19" s="5" t="s">
        <v>72</v>
      </c>
      <c r="E19" s="5" t="s">
        <v>73</v>
      </c>
      <c r="F19" s="87"/>
      <c r="G19" s="92"/>
      <c r="H19" s="6" t="s">
        <v>74</v>
      </c>
      <c r="I19" s="5" t="s">
        <v>75</v>
      </c>
      <c r="J19" s="5" t="s">
        <v>76</v>
      </c>
      <c r="K19" s="87"/>
    </row>
    <row r="20" spans="1:11" x14ac:dyDescent="0.3">
      <c r="A20" s="7" t="s">
        <v>1</v>
      </c>
      <c r="B20" s="8">
        <v>371.81299999999999</v>
      </c>
      <c r="C20" s="8">
        <v>232.14400000000001</v>
      </c>
      <c r="D20" s="8">
        <v>10.471</v>
      </c>
      <c r="E20" s="8">
        <v>66.924000000000007</v>
      </c>
      <c r="F20" s="8">
        <v>139.66900000000001</v>
      </c>
      <c r="G20" s="8">
        <v>418.13799999999998</v>
      </c>
      <c r="H20" s="8">
        <v>71.994</v>
      </c>
      <c r="I20" s="8">
        <v>32.268999999999998</v>
      </c>
      <c r="J20" s="8">
        <v>12.763</v>
      </c>
      <c r="K20" s="9">
        <v>789.95100000000002</v>
      </c>
    </row>
    <row r="21" spans="1:11" x14ac:dyDescent="0.3">
      <c r="A21" s="10" t="s">
        <v>2</v>
      </c>
      <c r="B21" s="11">
        <v>287.92099999999999</v>
      </c>
      <c r="C21" s="11">
        <v>162.68299999999999</v>
      </c>
      <c r="D21" s="11">
        <v>8.9629999999999992</v>
      </c>
      <c r="E21" s="11">
        <v>45.944000000000003</v>
      </c>
      <c r="F21" s="11">
        <v>125.238</v>
      </c>
      <c r="G21" s="11">
        <v>339.39699999999999</v>
      </c>
      <c r="H21" s="11">
        <v>29.068000000000001</v>
      </c>
      <c r="I21" s="11">
        <v>29.216000000000001</v>
      </c>
      <c r="J21" s="11">
        <v>4.8810000000000002</v>
      </c>
      <c r="K21" s="12">
        <v>627.31799999999998</v>
      </c>
    </row>
    <row r="22" spans="1:11" x14ac:dyDescent="0.3">
      <c r="A22" s="7" t="s">
        <v>3</v>
      </c>
      <c r="B22" s="8">
        <v>241.52099999999999</v>
      </c>
      <c r="C22" s="8">
        <v>84.983000000000004</v>
      </c>
      <c r="D22" s="8">
        <v>14.435</v>
      </c>
      <c r="E22" s="8">
        <v>20.062999999999999</v>
      </c>
      <c r="F22" s="8">
        <v>156.53800000000001</v>
      </c>
      <c r="G22" s="8">
        <v>169.316</v>
      </c>
      <c r="H22" s="8">
        <v>15.693</v>
      </c>
      <c r="I22" s="8">
        <v>24.562999999999999</v>
      </c>
      <c r="J22" s="8">
        <v>3.9980000000000002</v>
      </c>
      <c r="K22" s="9">
        <v>410.83699999999999</v>
      </c>
    </row>
    <row r="23" spans="1:11" x14ac:dyDescent="0.3">
      <c r="A23" s="10" t="s">
        <v>4</v>
      </c>
      <c r="B23" s="11">
        <v>20.908000000000001</v>
      </c>
      <c r="C23" s="11">
        <v>2.4129999999999998</v>
      </c>
      <c r="D23" s="11">
        <v>1.4999999999999999E-2</v>
      </c>
      <c r="E23" s="11">
        <v>0.80500000000000005</v>
      </c>
      <c r="F23" s="11">
        <v>18.495000000000001</v>
      </c>
      <c r="G23" s="11">
        <v>16.658000000000001</v>
      </c>
      <c r="H23" s="11">
        <v>0</v>
      </c>
      <c r="I23" s="11">
        <v>0</v>
      </c>
      <c r="J23" s="11">
        <v>4.0000000000000001E-3</v>
      </c>
      <c r="K23" s="12">
        <v>37.566000000000003</v>
      </c>
    </row>
    <row r="24" spans="1:11" x14ac:dyDescent="0.3">
      <c r="A24" s="7" t="s">
        <v>5</v>
      </c>
      <c r="B24" s="8">
        <v>25.757999999999999</v>
      </c>
      <c r="C24" s="8">
        <v>3.7149999999999999</v>
      </c>
      <c r="D24" s="8">
        <v>1.4E-2</v>
      </c>
      <c r="E24" s="8">
        <v>1.3660000000000001</v>
      </c>
      <c r="F24" s="8">
        <v>22.042999999999999</v>
      </c>
      <c r="G24" s="8">
        <v>29.81</v>
      </c>
      <c r="H24" s="8">
        <v>8.0000000000000002E-3</v>
      </c>
      <c r="I24" s="8">
        <v>0</v>
      </c>
      <c r="J24" s="8">
        <v>8.0000000000000002E-3</v>
      </c>
      <c r="K24" s="9">
        <v>55.567999999999998</v>
      </c>
    </row>
    <row r="25" spans="1:11" x14ac:dyDescent="0.3">
      <c r="A25" s="10" t="s">
        <v>6</v>
      </c>
      <c r="B25" s="11">
        <v>183.36500000000001</v>
      </c>
      <c r="C25" s="11">
        <v>24.988</v>
      </c>
      <c r="D25" s="11">
        <v>0.86899999999999999</v>
      </c>
      <c r="E25" s="11">
        <v>12.481999999999999</v>
      </c>
      <c r="F25" s="11">
        <v>158.37700000000001</v>
      </c>
      <c r="G25" s="11">
        <v>72.86</v>
      </c>
      <c r="H25" s="11">
        <v>0</v>
      </c>
      <c r="I25" s="11">
        <v>0</v>
      </c>
      <c r="J25" s="11">
        <v>0</v>
      </c>
      <c r="K25" s="12">
        <v>256.22500000000002</v>
      </c>
    </row>
    <row r="26" spans="1:11" x14ac:dyDescent="0.3">
      <c r="A26" s="7" t="s">
        <v>7</v>
      </c>
      <c r="B26" s="8">
        <v>661.31600000000003</v>
      </c>
      <c r="C26" s="8">
        <v>415.75299999999999</v>
      </c>
      <c r="D26" s="8">
        <v>52.832000000000001</v>
      </c>
      <c r="E26" s="8">
        <v>164.982</v>
      </c>
      <c r="F26" s="8">
        <v>245.56299999999999</v>
      </c>
      <c r="G26" s="8">
        <v>166.87299999999999</v>
      </c>
      <c r="H26" s="8">
        <v>61.837000000000003</v>
      </c>
      <c r="I26" s="8">
        <v>2.246</v>
      </c>
      <c r="J26" s="8">
        <v>0.43099999999999999</v>
      </c>
      <c r="K26" s="9">
        <v>828.18899999999996</v>
      </c>
    </row>
    <row r="27" spans="1:11" x14ac:dyDescent="0.3">
      <c r="A27" s="10" t="s">
        <v>8</v>
      </c>
      <c r="B27" s="11">
        <v>1349.4469999999999</v>
      </c>
      <c r="C27" s="11">
        <v>1086.9970000000001</v>
      </c>
      <c r="D27" s="11">
        <v>184.42699999999999</v>
      </c>
      <c r="E27" s="11">
        <v>413.851</v>
      </c>
      <c r="F27" s="11">
        <v>262.45</v>
      </c>
      <c r="G27" s="11">
        <v>457.49900000000002</v>
      </c>
      <c r="H27" s="11">
        <v>349.334</v>
      </c>
      <c r="I27" s="11">
        <v>4.3710000000000004</v>
      </c>
      <c r="J27" s="11">
        <v>0.192</v>
      </c>
      <c r="K27" s="12">
        <v>1806.9459999999999</v>
      </c>
    </row>
    <row r="28" spans="1:11" x14ac:dyDescent="0.3">
      <c r="A28" s="7" t="s">
        <v>9</v>
      </c>
      <c r="B28" s="8">
        <v>946.13300000000004</v>
      </c>
      <c r="C28" s="8">
        <v>767.18299999999999</v>
      </c>
      <c r="D28" s="8">
        <v>112.501</v>
      </c>
      <c r="E28" s="8">
        <v>376.74599999999998</v>
      </c>
      <c r="F28" s="8">
        <v>178.95</v>
      </c>
      <c r="G28" s="8">
        <v>388.63299999999998</v>
      </c>
      <c r="H28" s="8">
        <v>299.55900000000003</v>
      </c>
      <c r="I28" s="8">
        <v>3.9329999999999998</v>
      </c>
      <c r="J28" s="8">
        <v>0.79700000000000004</v>
      </c>
      <c r="K28" s="9">
        <v>1334.7660000000001</v>
      </c>
    </row>
    <row r="29" spans="1:11" x14ac:dyDescent="0.3">
      <c r="A29" s="10" t="s">
        <v>10</v>
      </c>
      <c r="B29" s="11">
        <v>661.62400000000002</v>
      </c>
      <c r="C29" s="11">
        <v>568.09500000000003</v>
      </c>
      <c r="D29" s="11">
        <v>77.936999999999998</v>
      </c>
      <c r="E29" s="11">
        <v>391.37299999999999</v>
      </c>
      <c r="F29" s="11">
        <v>93.528999999999996</v>
      </c>
      <c r="G29" s="11">
        <v>293.173</v>
      </c>
      <c r="H29" s="11">
        <v>200.07900000000001</v>
      </c>
      <c r="I29" s="11">
        <v>3.0920000000000001</v>
      </c>
      <c r="J29" s="11">
        <v>1.3009999999999999</v>
      </c>
      <c r="K29" s="12">
        <v>954.79700000000003</v>
      </c>
    </row>
    <row r="30" spans="1:11" x14ac:dyDescent="0.3">
      <c r="A30" s="7" t="s">
        <v>11</v>
      </c>
      <c r="B30" s="8">
        <v>89.738</v>
      </c>
      <c r="C30" s="8">
        <v>64.31</v>
      </c>
      <c r="D30" s="8">
        <v>3.843</v>
      </c>
      <c r="E30" s="8">
        <v>21.032</v>
      </c>
      <c r="F30" s="8">
        <v>25.428000000000001</v>
      </c>
      <c r="G30" s="8">
        <v>86.016000000000005</v>
      </c>
      <c r="H30" s="8">
        <v>33.823999999999998</v>
      </c>
      <c r="I30" s="8">
        <v>4.5750000000000002</v>
      </c>
      <c r="J30" s="8">
        <v>0.39500000000000002</v>
      </c>
      <c r="K30" s="9">
        <v>175.75399999999999</v>
      </c>
    </row>
    <row r="31" spans="1:11" x14ac:dyDescent="0.3">
      <c r="A31" s="10" t="s">
        <v>12</v>
      </c>
      <c r="B31" s="11">
        <v>49.883000000000003</v>
      </c>
      <c r="C31" s="11">
        <v>33.834000000000003</v>
      </c>
      <c r="D31" s="11">
        <v>2.496</v>
      </c>
      <c r="E31" s="11">
        <v>10.871</v>
      </c>
      <c r="F31" s="11">
        <v>16.048999999999999</v>
      </c>
      <c r="G31" s="11">
        <v>46.682000000000002</v>
      </c>
      <c r="H31" s="11">
        <v>7.1849999999999996</v>
      </c>
      <c r="I31" s="11">
        <v>2.3090000000000002</v>
      </c>
      <c r="J31" s="11">
        <v>0.91200000000000003</v>
      </c>
      <c r="K31" s="12">
        <v>96.564999999999998</v>
      </c>
    </row>
    <row r="32" spans="1:11" x14ac:dyDescent="0.3">
      <c r="A32" s="16" t="s">
        <v>0</v>
      </c>
      <c r="B32" s="9">
        <v>4889.4269999999997</v>
      </c>
      <c r="C32" s="9">
        <v>3447.098</v>
      </c>
      <c r="D32" s="9">
        <v>468.803</v>
      </c>
      <c r="E32" s="9">
        <v>1526.4390000000001</v>
      </c>
      <c r="F32" s="9">
        <v>1442.329</v>
      </c>
      <c r="G32" s="9">
        <v>2485.0500000000002</v>
      </c>
      <c r="H32" s="9">
        <v>1068.5809999999999</v>
      </c>
      <c r="I32" s="9">
        <v>106.574</v>
      </c>
      <c r="J32" s="9">
        <v>25.681999999999999</v>
      </c>
      <c r="K32" s="9">
        <v>7374.4769999999999</v>
      </c>
    </row>
    <row r="33" spans="1:11" ht="15" thickBot="1" x14ac:dyDescent="0.35">
      <c r="A33" s="13" t="str">
        <f>A16</f>
        <v>Tρέχον έτος</v>
      </c>
      <c r="B33" s="14">
        <v>1792.6020000000001</v>
      </c>
      <c r="C33" s="14">
        <v>926.67899999999997</v>
      </c>
      <c r="D33" s="14">
        <v>87.599000000000004</v>
      </c>
      <c r="E33" s="14">
        <v>312.56599999999997</v>
      </c>
      <c r="F33" s="14">
        <v>865.923</v>
      </c>
      <c r="G33" s="14">
        <v>1213.0519999999999</v>
      </c>
      <c r="H33" s="14">
        <v>178.6</v>
      </c>
      <c r="I33" s="14">
        <v>88.293999999999997</v>
      </c>
      <c r="J33" s="14">
        <v>22.085000000000001</v>
      </c>
      <c r="K33" s="14">
        <v>3005.654</v>
      </c>
    </row>
    <row r="34" spans="1:11" ht="15" thickTop="1" x14ac:dyDescent="0.3">
      <c r="A34" s="17"/>
      <c r="B34" s="18"/>
      <c r="C34" s="18"/>
      <c r="D34" s="18"/>
      <c r="E34" s="18"/>
      <c r="F34" s="18"/>
      <c r="G34" s="18"/>
      <c r="H34" s="18"/>
      <c r="I34" s="18"/>
      <c r="J34" s="18"/>
      <c r="K34" s="18"/>
    </row>
    <row r="35" spans="1:11" ht="14.4" customHeight="1" x14ac:dyDescent="0.3">
      <c r="A35" s="88">
        <v>2019</v>
      </c>
      <c r="B35" s="86" t="str">
        <f>B2</f>
        <v>Χώρες ΕΕ-27</v>
      </c>
      <c r="C35" s="86" t="str">
        <f>C2</f>
        <v>Χώρες 
Ζώνης Ευρώ</v>
      </c>
      <c r="D35" s="90" t="s">
        <v>68</v>
      </c>
      <c r="E35" s="90"/>
      <c r="F35" s="86" t="s">
        <v>69</v>
      </c>
      <c r="G35" s="91" t="s">
        <v>70</v>
      </c>
      <c r="H35" s="93" t="s">
        <v>68</v>
      </c>
      <c r="I35" s="93"/>
      <c r="J35" s="93"/>
      <c r="K35" s="86" t="s">
        <v>71</v>
      </c>
    </row>
    <row r="36" spans="1:11" ht="14.4" customHeight="1" x14ac:dyDescent="0.3">
      <c r="A36" s="89"/>
      <c r="B36" s="87"/>
      <c r="C36" s="87"/>
      <c r="D36" s="5" t="s">
        <v>72</v>
      </c>
      <c r="E36" s="5" t="s">
        <v>73</v>
      </c>
      <c r="F36" s="87"/>
      <c r="G36" s="92"/>
      <c r="H36" s="6" t="s">
        <v>74</v>
      </c>
      <c r="I36" s="5" t="s">
        <v>75</v>
      </c>
      <c r="J36" s="5" t="s">
        <v>76</v>
      </c>
      <c r="K36" s="87"/>
    </row>
    <row r="37" spans="1:11" x14ac:dyDescent="0.3">
      <c r="A37" s="7" t="s">
        <v>1</v>
      </c>
      <c r="B37" s="8">
        <v>345.73</v>
      </c>
      <c r="C37" s="8">
        <v>175.94900000000001</v>
      </c>
      <c r="D37" s="8">
        <v>11.449</v>
      </c>
      <c r="E37" s="8">
        <v>67.694999999999993</v>
      </c>
      <c r="F37" s="8">
        <v>169.78100000000001</v>
      </c>
      <c r="G37" s="8">
        <v>314.25200000000001</v>
      </c>
      <c r="H37" s="8">
        <v>37.951000000000001</v>
      </c>
      <c r="I37" s="8">
        <v>24.981999999999999</v>
      </c>
      <c r="J37" s="8">
        <v>10.111000000000001</v>
      </c>
      <c r="K37" s="9">
        <v>659.98199999999997</v>
      </c>
    </row>
    <row r="38" spans="1:11" x14ac:dyDescent="0.3">
      <c r="A38" s="10" t="s">
        <v>2</v>
      </c>
      <c r="B38" s="11">
        <v>225.74700000000001</v>
      </c>
      <c r="C38" s="11">
        <v>132.41399999999999</v>
      </c>
      <c r="D38" s="11">
        <v>14.061999999999999</v>
      </c>
      <c r="E38" s="11">
        <v>39.917999999999999</v>
      </c>
      <c r="F38" s="11">
        <v>93.332999999999998</v>
      </c>
      <c r="G38" s="11">
        <v>277.79300000000001</v>
      </c>
      <c r="H38" s="11">
        <v>54.207000000000001</v>
      </c>
      <c r="I38" s="11">
        <v>19.030999999999999</v>
      </c>
      <c r="J38" s="11">
        <v>8.4949999999999992</v>
      </c>
      <c r="K38" s="12">
        <v>503.54</v>
      </c>
    </row>
    <row r="39" spans="1:11" x14ac:dyDescent="0.3">
      <c r="A39" s="7" t="s">
        <v>3</v>
      </c>
      <c r="B39" s="8">
        <v>357.774</v>
      </c>
      <c r="C39" s="8">
        <v>206.98500000000001</v>
      </c>
      <c r="D39" s="8">
        <v>29.582999999999998</v>
      </c>
      <c r="E39" s="8">
        <v>69.819999999999993</v>
      </c>
      <c r="F39" s="8">
        <v>150.78899999999999</v>
      </c>
      <c r="G39" s="8">
        <v>414.733</v>
      </c>
      <c r="H39" s="8">
        <v>51.277000000000001</v>
      </c>
      <c r="I39" s="8">
        <v>60.415999999999997</v>
      </c>
      <c r="J39" s="8">
        <v>11.257</v>
      </c>
      <c r="K39" s="9">
        <v>772.50699999999995</v>
      </c>
    </row>
    <row r="40" spans="1:11" x14ac:dyDescent="0.3">
      <c r="A40" s="10" t="s">
        <v>4</v>
      </c>
      <c r="B40" s="11">
        <v>537.28499999999997</v>
      </c>
      <c r="C40" s="11">
        <v>388.74900000000002</v>
      </c>
      <c r="D40" s="11">
        <v>65.701999999999998</v>
      </c>
      <c r="E40" s="11">
        <v>107.018</v>
      </c>
      <c r="F40" s="11">
        <v>148.536</v>
      </c>
      <c r="G40" s="11">
        <v>444.79899999999998</v>
      </c>
      <c r="H40" s="11">
        <v>63.753999999999998</v>
      </c>
      <c r="I40" s="11">
        <v>50.697000000000003</v>
      </c>
      <c r="J40" s="11">
        <v>11.831</v>
      </c>
      <c r="K40" s="12">
        <v>982.08399999999995</v>
      </c>
    </row>
    <row r="41" spans="1:11" x14ac:dyDescent="0.3">
      <c r="A41" s="7" t="s">
        <v>5</v>
      </c>
      <c r="B41" s="8">
        <v>1411.556</v>
      </c>
      <c r="C41" s="8">
        <v>1071.9480000000001</v>
      </c>
      <c r="D41" s="8">
        <v>167.06</v>
      </c>
      <c r="E41" s="8">
        <v>476.70800000000003</v>
      </c>
      <c r="F41" s="8">
        <v>339.608</v>
      </c>
      <c r="G41" s="8">
        <v>975.11099999999999</v>
      </c>
      <c r="H41" s="8">
        <v>347.91199999999998</v>
      </c>
      <c r="I41" s="8">
        <v>131.91</v>
      </c>
      <c r="J41" s="8">
        <v>26.09</v>
      </c>
      <c r="K41" s="9">
        <v>2386.6669999999999</v>
      </c>
    </row>
    <row r="42" spans="1:11" x14ac:dyDescent="0.3">
      <c r="A42" s="10" t="s">
        <v>6</v>
      </c>
      <c r="B42" s="11">
        <v>2396.8910000000001</v>
      </c>
      <c r="C42" s="11">
        <v>1553.9380000000001</v>
      </c>
      <c r="D42" s="11">
        <v>240.35</v>
      </c>
      <c r="E42" s="11">
        <v>590.99900000000002</v>
      </c>
      <c r="F42" s="11">
        <v>842.95299999999997</v>
      </c>
      <c r="G42" s="11">
        <v>1705.316</v>
      </c>
      <c r="H42" s="11">
        <v>545.81299999999999</v>
      </c>
      <c r="I42" s="11">
        <v>134.958</v>
      </c>
      <c r="J42" s="11">
        <v>84.748000000000005</v>
      </c>
      <c r="K42" s="12">
        <v>4102.2070000000003</v>
      </c>
    </row>
    <row r="43" spans="1:11" x14ac:dyDescent="0.3">
      <c r="A43" s="7" t="s">
        <v>7</v>
      </c>
      <c r="B43" s="8">
        <v>3376.2649999999999</v>
      </c>
      <c r="C43" s="8">
        <v>1942.7349999999999</v>
      </c>
      <c r="D43" s="8">
        <v>285.05900000000003</v>
      </c>
      <c r="E43" s="8">
        <v>588.79200000000003</v>
      </c>
      <c r="F43" s="8">
        <v>1433.53</v>
      </c>
      <c r="G43" s="8">
        <v>2297</v>
      </c>
      <c r="H43" s="8">
        <v>644.37599999999998</v>
      </c>
      <c r="I43" s="8">
        <v>172.91300000000001</v>
      </c>
      <c r="J43" s="8">
        <v>106.374</v>
      </c>
      <c r="K43" s="9">
        <v>5673.2650000000003</v>
      </c>
    </row>
    <row r="44" spans="1:11" x14ac:dyDescent="0.3">
      <c r="A44" s="10" t="s">
        <v>8</v>
      </c>
      <c r="B44" s="11">
        <v>4264.4880000000003</v>
      </c>
      <c r="C44" s="11">
        <v>2310.3609999999999</v>
      </c>
      <c r="D44" s="11">
        <v>337.61700000000002</v>
      </c>
      <c r="E44" s="11">
        <v>718.15599999999995</v>
      </c>
      <c r="F44" s="11">
        <v>1954.127</v>
      </c>
      <c r="G44" s="11">
        <v>2497.5079999999998</v>
      </c>
      <c r="H44" s="11">
        <v>740.798</v>
      </c>
      <c r="I44" s="11">
        <v>192.32400000000001</v>
      </c>
      <c r="J44" s="11">
        <v>129.37200000000001</v>
      </c>
      <c r="K44" s="12">
        <v>6761.9960000000001</v>
      </c>
    </row>
    <row r="45" spans="1:11" x14ac:dyDescent="0.3">
      <c r="A45" s="7" t="s">
        <v>9</v>
      </c>
      <c r="B45" s="8">
        <v>3176.1190000000001</v>
      </c>
      <c r="C45" s="8">
        <v>1692.6790000000001</v>
      </c>
      <c r="D45" s="8">
        <v>233.34800000000001</v>
      </c>
      <c r="E45" s="8">
        <v>653.14</v>
      </c>
      <c r="F45" s="8">
        <v>1483.44</v>
      </c>
      <c r="G45" s="8">
        <v>1934.9970000000001</v>
      </c>
      <c r="H45" s="8">
        <v>655.23099999999999</v>
      </c>
      <c r="I45" s="8">
        <v>195.227</v>
      </c>
      <c r="J45" s="8">
        <v>81.162000000000006</v>
      </c>
      <c r="K45" s="9">
        <v>5111.116</v>
      </c>
    </row>
    <row r="46" spans="1:11" x14ac:dyDescent="0.3">
      <c r="A46" s="10" t="s">
        <v>10</v>
      </c>
      <c r="B46" s="11">
        <v>1662.89</v>
      </c>
      <c r="C46" s="11">
        <v>1151.3589999999999</v>
      </c>
      <c r="D46" s="11">
        <v>129.09</v>
      </c>
      <c r="E46" s="11">
        <v>595.08500000000004</v>
      </c>
      <c r="F46" s="11">
        <v>511.53100000000001</v>
      </c>
      <c r="G46" s="11">
        <v>1110.432</v>
      </c>
      <c r="H46" s="11">
        <v>282.96300000000002</v>
      </c>
      <c r="I46" s="11">
        <v>124.488</v>
      </c>
      <c r="J46" s="11">
        <v>82.167000000000002</v>
      </c>
      <c r="K46" s="12">
        <v>2773.3220000000001</v>
      </c>
    </row>
    <row r="47" spans="1:11" x14ac:dyDescent="0.3">
      <c r="A47" s="7" t="s">
        <v>11</v>
      </c>
      <c r="B47" s="8">
        <v>490.40100000000001</v>
      </c>
      <c r="C47" s="8">
        <v>248.43899999999999</v>
      </c>
      <c r="D47" s="8">
        <v>15.878</v>
      </c>
      <c r="E47" s="8">
        <v>72</v>
      </c>
      <c r="F47" s="8">
        <v>241.96199999999999</v>
      </c>
      <c r="G47" s="8">
        <v>439.101</v>
      </c>
      <c r="H47" s="8">
        <v>49.597000000000001</v>
      </c>
      <c r="I47" s="8">
        <v>42.732999999999997</v>
      </c>
      <c r="J47" s="8">
        <v>18.876999999999999</v>
      </c>
      <c r="K47" s="9">
        <v>929.50199999999995</v>
      </c>
    </row>
    <row r="48" spans="1:11" x14ac:dyDescent="0.3">
      <c r="A48" s="10" t="s">
        <v>12</v>
      </c>
      <c r="B48" s="11">
        <v>308.61900000000003</v>
      </c>
      <c r="C48" s="11">
        <v>195.83099999999999</v>
      </c>
      <c r="D48" s="11">
        <v>12.595000000000001</v>
      </c>
      <c r="E48" s="11">
        <v>46.954999999999998</v>
      </c>
      <c r="F48" s="11">
        <v>112.788</v>
      </c>
      <c r="G48" s="11">
        <v>383.565</v>
      </c>
      <c r="H48" s="11">
        <v>25.446000000000002</v>
      </c>
      <c r="I48" s="11">
        <v>29.309000000000001</v>
      </c>
      <c r="J48" s="11">
        <v>12.396000000000001</v>
      </c>
      <c r="K48" s="12">
        <v>692.18399999999997</v>
      </c>
    </row>
    <row r="49" spans="1:11" x14ac:dyDescent="0.3">
      <c r="A49" s="16" t="s">
        <v>0</v>
      </c>
      <c r="B49" s="9">
        <v>18553.764999999999</v>
      </c>
      <c r="C49" s="9">
        <v>11071.387000000001</v>
      </c>
      <c r="D49" s="9">
        <v>1541.7929999999999</v>
      </c>
      <c r="E49" s="9">
        <v>4026.2860000000001</v>
      </c>
      <c r="F49" s="9">
        <v>7482.3779999999997</v>
      </c>
      <c r="G49" s="9">
        <v>12794.603999999999</v>
      </c>
      <c r="H49" s="9">
        <v>3499.3249999999998</v>
      </c>
      <c r="I49" s="9">
        <v>1178.9880000000001</v>
      </c>
      <c r="J49" s="9">
        <v>582.88</v>
      </c>
      <c r="K49" s="9">
        <v>31348.368999999999</v>
      </c>
    </row>
    <row r="50" spans="1:11" ht="15" thickBot="1" x14ac:dyDescent="0.35">
      <c r="A50" s="13" t="str">
        <f>A16</f>
        <v>Tρέχον έτος</v>
      </c>
      <c r="B50" s="14">
        <v>8651.2479999999996</v>
      </c>
      <c r="C50" s="14">
        <v>5472.7179999999998</v>
      </c>
      <c r="D50" s="14">
        <v>813.26499999999999</v>
      </c>
      <c r="E50" s="14">
        <v>1940.95</v>
      </c>
      <c r="F50" s="14">
        <v>3178.53</v>
      </c>
      <c r="G50" s="14">
        <v>6429.0039999999999</v>
      </c>
      <c r="H50" s="14">
        <v>1745.29</v>
      </c>
      <c r="I50" s="14">
        <v>594.90700000000004</v>
      </c>
      <c r="J50" s="14">
        <v>258.90600000000001</v>
      </c>
      <c r="K50" s="14">
        <v>15080.252</v>
      </c>
    </row>
    <row r="51" spans="1:11" ht="15" thickTop="1" x14ac:dyDescent="0.3">
      <c r="A51" s="17"/>
      <c r="B51" s="18"/>
      <c r="C51" s="18"/>
      <c r="D51" s="18"/>
      <c r="E51" s="18"/>
      <c r="F51" s="18"/>
      <c r="G51" s="18"/>
      <c r="H51" s="18"/>
      <c r="I51" s="18"/>
      <c r="J51" s="18"/>
      <c r="K51" s="18"/>
    </row>
    <row r="52" spans="1:11" x14ac:dyDescent="0.3">
      <c r="A52" s="88" t="s">
        <v>85</v>
      </c>
      <c r="B52" s="86" t="str">
        <f>B2</f>
        <v>Χώρες ΕΕ-27</v>
      </c>
      <c r="C52" s="86" t="str">
        <f t="shared" ref="C52:K53" si="0">C35</f>
        <v>Χώρες 
Ζώνης Ευρώ</v>
      </c>
      <c r="D52" s="90" t="str">
        <f t="shared" si="0"/>
        <v>εκ των οποίων</v>
      </c>
      <c r="E52" s="90">
        <f t="shared" si="0"/>
        <v>0</v>
      </c>
      <c r="F52" s="86" t="str">
        <f t="shared" si="0"/>
        <v>Χώρες εκτός Ζώνης Ευρώ</v>
      </c>
      <c r="G52" s="91" t="str">
        <f t="shared" si="0"/>
        <v>Λοιπές Χώρες</v>
      </c>
      <c r="H52" s="93" t="str">
        <f t="shared" si="0"/>
        <v>εκ των οποίων</v>
      </c>
      <c r="I52" s="93">
        <f t="shared" si="0"/>
        <v>0</v>
      </c>
      <c r="J52" s="93">
        <f t="shared" si="0"/>
        <v>0</v>
      </c>
      <c r="K52" s="86" t="str">
        <f t="shared" si="0"/>
        <v>Σύνολο 
Έρ. Συνόρων</v>
      </c>
    </row>
    <row r="53" spans="1:11" x14ac:dyDescent="0.3">
      <c r="A53" s="89"/>
      <c r="B53" s="87">
        <f>B36</f>
        <v>0</v>
      </c>
      <c r="C53" s="87">
        <f t="shared" si="0"/>
        <v>0</v>
      </c>
      <c r="D53" s="5" t="str">
        <f t="shared" si="0"/>
        <v>Γαλλία</v>
      </c>
      <c r="E53" s="5" t="str">
        <f t="shared" si="0"/>
        <v>Γερμανία</v>
      </c>
      <c r="F53" s="87">
        <f t="shared" si="0"/>
        <v>0</v>
      </c>
      <c r="G53" s="92">
        <f t="shared" si="0"/>
        <v>0</v>
      </c>
      <c r="H53" s="6" t="str">
        <f t="shared" si="0"/>
        <v>Ην. Βασίλειο</v>
      </c>
      <c r="I53" s="5" t="str">
        <f t="shared" si="0"/>
        <v>ΗΠΑ</v>
      </c>
      <c r="J53" s="5" t="str">
        <f t="shared" si="0"/>
        <v>Ρωσία</v>
      </c>
      <c r="K53" s="87">
        <f t="shared" si="0"/>
        <v>0</v>
      </c>
    </row>
    <row r="54" spans="1:11" x14ac:dyDescent="0.3">
      <c r="A54" s="19" t="s">
        <v>1</v>
      </c>
      <c r="B54" s="20">
        <f>IFERROR(B4/B20-1,"")</f>
        <v>-0.83375782987684666</v>
      </c>
      <c r="C54" s="20">
        <f t="shared" ref="C54:K54" si="1">IFERROR(C4/C20-1,"")</f>
        <v>-0.82671100696119648</v>
      </c>
      <c r="D54" s="20">
        <f t="shared" si="1"/>
        <v>-0.71215738706904785</v>
      </c>
      <c r="E54" s="20">
        <f t="shared" si="1"/>
        <v>-0.71410854103161792</v>
      </c>
      <c r="F54" s="20">
        <f t="shared" si="1"/>
        <v>-0.84547036207032344</v>
      </c>
      <c r="G54" s="20">
        <f t="shared" si="1"/>
        <v>-0.91891193816395544</v>
      </c>
      <c r="H54" s="20">
        <f t="shared" si="1"/>
        <v>-0.92064616495819096</v>
      </c>
      <c r="I54" s="20">
        <f t="shared" si="1"/>
        <v>-0.9774396479593418</v>
      </c>
      <c r="J54" s="20">
        <f t="shared" si="1"/>
        <v>-0.9750842278461177</v>
      </c>
      <c r="K54" s="66">
        <f t="shared" si="1"/>
        <v>-0.87883172500572826</v>
      </c>
    </row>
    <row r="55" spans="1:11" x14ac:dyDescent="0.3">
      <c r="A55" s="21" t="s">
        <v>2</v>
      </c>
      <c r="B55" s="22">
        <f>IFERROR(B5/B21-1,"")</f>
        <v>-0.86227124801594879</v>
      </c>
      <c r="C55" s="22">
        <f t="shared" ref="C55:K55" si="2">IFERROR(C5/C21-1,"")</f>
        <v>-0.8634215007099697</v>
      </c>
      <c r="D55" s="22">
        <f t="shared" si="2"/>
        <v>-0.73078210420618095</v>
      </c>
      <c r="E55" s="22">
        <f t="shared" si="2"/>
        <v>-0.82850861918857743</v>
      </c>
      <c r="F55" s="22">
        <f t="shared" si="2"/>
        <v>-0.86077708043884438</v>
      </c>
      <c r="G55" s="22">
        <f t="shared" si="2"/>
        <v>-0.89163722720000471</v>
      </c>
      <c r="H55" s="22">
        <f t="shared" si="2"/>
        <v>-0.87694371817806527</v>
      </c>
      <c r="I55" s="22">
        <f t="shared" si="2"/>
        <v>-0.98829408543263964</v>
      </c>
      <c r="J55" s="22">
        <f t="shared" si="2"/>
        <v>-0.96762958410161848</v>
      </c>
      <c r="K55" s="67">
        <f t="shared" si="2"/>
        <v>-0.87815908359077854</v>
      </c>
    </row>
    <row r="56" spans="1:11" x14ac:dyDescent="0.3">
      <c r="A56" s="19" t="s">
        <v>3</v>
      </c>
      <c r="B56" s="20">
        <f t="shared" ref="B56:K56" si="3">IFERROR(B6/B22-1,"")</f>
        <v>-0.76098972760132655</v>
      </c>
      <c r="C56" s="20">
        <f t="shared" si="3"/>
        <v>-0.6402221620794748</v>
      </c>
      <c r="D56" s="20">
        <f t="shared" si="3"/>
        <v>-0.78711465188777274</v>
      </c>
      <c r="E56" s="20">
        <f t="shared" si="3"/>
        <v>-0.4918506703882769</v>
      </c>
      <c r="F56" s="20">
        <f t="shared" si="3"/>
        <v>-0.82655329696303781</v>
      </c>
      <c r="G56" s="20">
        <f t="shared" si="3"/>
        <v>-0.75685109499397574</v>
      </c>
      <c r="H56" s="20">
        <f t="shared" si="3"/>
        <v>-0.62703116038998274</v>
      </c>
      <c r="I56" s="20">
        <f t="shared" si="3"/>
        <v>-0.94218947197003622</v>
      </c>
      <c r="J56" s="20">
        <f t="shared" si="3"/>
        <v>-0.97773886943471733</v>
      </c>
      <c r="K56" s="66">
        <f t="shared" si="3"/>
        <v>-0.75928409563890309</v>
      </c>
    </row>
    <row r="57" spans="1:11" x14ac:dyDescent="0.3">
      <c r="A57" s="21" t="s">
        <v>4</v>
      </c>
      <c r="B57" s="22">
        <f t="shared" ref="B57:K57" si="4">IFERROR(B7/B23-1,"")</f>
        <v>1.9512148459919647</v>
      </c>
      <c r="C57" s="22">
        <f t="shared" si="4"/>
        <v>16.57397430584335</v>
      </c>
      <c r="D57" s="22">
        <f t="shared" si="4"/>
        <v>242.06666666666666</v>
      </c>
      <c r="E57" s="22">
        <f t="shared" si="4"/>
        <v>14.347826086956522</v>
      </c>
      <c r="F57" s="22">
        <f t="shared" si="4"/>
        <v>4.3417139767504498E-2</v>
      </c>
      <c r="G57" s="22">
        <f t="shared" si="4"/>
        <v>1.7361027734421901</v>
      </c>
      <c r="H57" s="22" t="str">
        <f t="shared" si="4"/>
        <v/>
      </c>
      <c r="I57" s="22" t="str">
        <f t="shared" si="4"/>
        <v/>
      </c>
      <c r="J57" s="22">
        <f t="shared" si="4"/>
        <v>109.5</v>
      </c>
      <c r="K57" s="67">
        <f t="shared" si="4"/>
        <v>1.8558270776766221</v>
      </c>
    </row>
    <row r="58" spans="1:11" x14ac:dyDescent="0.3">
      <c r="A58" s="19" t="s">
        <v>5</v>
      </c>
      <c r="B58" s="20">
        <f t="shared" ref="B58:K58" si="5">IFERROR(B8/B24-1,"")</f>
        <v>6.9971271061417815</v>
      </c>
      <c r="C58" s="20">
        <f t="shared" si="5"/>
        <v>39.687213997308213</v>
      </c>
      <c r="D58" s="20">
        <f t="shared" si="5"/>
        <v>2215.0714285714284</v>
      </c>
      <c r="E58" s="20">
        <f t="shared" si="5"/>
        <v>39.356515373352856</v>
      </c>
      <c r="F58" s="20">
        <f t="shared" si="5"/>
        <v>1.4877285305992833</v>
      </c>
      <c r="G58" s="20">
        <f t="shared" si="5"/>
        <v>1.6654813820865484</v>
      </c>
      <c r="H58" s="20">
        <f t="shared" si="5"/>
        <v>1455.375</v>
      </c>
      <c r="I58" s="20" t="str">
        <f t="shared" si="5"/>
        <v/>
      </c>
      <c r="J58" s="20">
        <f t="shared" si="5"/>
        <v>5.3749999999999991</v>
      </c>
      <c r="K58" s="66">
        <f t="shared" si="5"/>
        <v>4.1369133314137629</v>
      </c>
    </row>
    <row r="59" spans="1:11" x14ac:dyDescent="0.3">
      <c r="A59" s="21" t="s">
        <v>6</v>
      </c>
      <c r="B59" s="22">
        <f t="shared" ref="B59:K59" si="6">IFERROR(B9/B25-1,"")</f>
        <v>3.1220352848144408</v>
      </c>
      <c r="C59" s="22">
        <f t="shared" si="6"/>
        <v>19.523531295021609</v>
      </c>
      <c r="D59" s="22">
        <f t="shared" si="6"/>
        <v>96.261219792865361</v>
      </c>
      <c r="E59" s="22">
        <f t="shared" si="6"/>
        <v>17.982614965550393</v>
      </c>
      <c r="F59" s="22">
        <f t="shared" si="6"/>
        <v>0.53428212429835131</v>
      </c>
      <c r="G59" s="22">
        <f t="shared" si="6"/>
        <v>3.2950315673895139</v>
      </c>
      <c r="H59" s="22" t="str">
        <f t="shared" si="6"/>
        <v/>
      </c>
      <c r="I59" s="22" t="str">
        <f t="shared" si="6"/>
        <v/>
      </c>
      <c r="J59" s="22" t="str">
        <f t="shared" si="6"/>
        <v/>
      </c>
      <c r="K59" s="67">
        <f t="shared" si="6"/>
        <v>3.171228412528051</v>
      </c>
    </row>
    <row r="60" spans="1:11" x14ac:dyDescent="0.3">
      <c r="A60" s="19" t="s">
        <v>7</v>
      </c>
      <c r="B60" s="20">
        <f t="shared" ref="B60:K60" si="7">IFERROR(B10/B26-1,"")</f>
        <v>2.1179950280954944</v>
      </c>
      <c r="C60" s="20">
        <f t="shared" si="7"/>
        <v>2.2977152299562484</v>
      </c>
      <c r="D60" s="20">
        <f t="shared" si="7"/>
        <v>3.9385788915808604</v>
      </c>
      <c r="E60" s="20">
        <f t="shared" si="7"/>
        <v>1.7857099562376502</v>
      </c>
      <c r="F60" s="20">
        <f t="shared" si="7"/>
        <v>1.813717864662022</v>
      </c>
      <c r="G60" s="20">
        <f t="shared" si="7"/>
        <v>3.5270175522702898</v>
      </c>
      <c r="H60" s="20">
        <f t="shared" si="7"/>
        <v>1.8733444377961415</v>
      </c>
      <c r="I60" s="20">
        <f t="shared" si="7"/>
        <v>42.142920747996442</v>
      </c>
      <c r="J60" s="20">
        <f t="shared" si="7"/>
        <v>60.995359628770302</v>
      </c>
      <c r="K60" s="66">
        <f t="shared" si="7"/>
        <v>2.4019010153479461</v>
      </c>
    </row>
    <row r="61" spans="1:11" x14ac:dyDescent="0.3">
      <c r="A61" s="21" t="s">
        <v>8</v>
      </c>
      <c r="B61" s="22"/>
      <c r="C61" s="22"/>
      <c r="D61" s="22"/>
      <c r="E61" s="22"/>
      <c r="F61" s="22"/>
      <c r="G61" s="22"/>
      <c r="H61" s="22"/>
      <c r="I61" s="22"/>
      <c r="J61" s="22"/>
      <c r="K61" s="67"/>
    </row>
    <row r="62" spans="1:11" x14ac:dyDescent="0.3">
      <c r="A62" s="19" t="s">
        <v>9</v>
      </c>
      <c r="B62" s="20"/>
      <c r="C62" s="20"/>
      <c r="D62" s="20"/>
      <c r="E62" s="20"/>
      <c r="F62" s="20"/>
      <c r="G62" s="20"/>
      <c r="H62" s="20"/>
      <c r="I62" s="20"/>
      <c r="J62" s="20"/>
      <c r="K62" s="66"/>
    </row>
    <row r="63" spans="1:11" x14ac:dyDescent="0.3">
      <c r="A63" s="21" t="s">
        <v>10</v>
      </c>
      <c r="B63" s="22"/>
      <c r="C63" s="22"/>
      <c r="D63" s="22"/>
      <c r="E63" s="22"/>
      <c r="F63" s="22"/>
      <c r="G63" s="22"/>
      <c r="H63" s="22"/>
      <c r="I63" s="22"/>
      <c r="J63" s="22"/>
      <c r="K63" s="67"/>
    </row>
    <row r="64" spans="1:11" x14ac:dyDescent="0.3">
      <c r="A64" s="19" t="s">
        <v>11</v>
      </c>
      <c r="B64" s="20"/>
      <c r="C64" s="20"/>
      <c r="D64" s="20"/>
      <c r="E64" s="20"/>
      <c r="F64" s="20"/>
      <c r="G64" s="20"/>
      <c r="H64" s="20"/>
      <c r="I64" s="20"/>
      <c r="J64" s="20"/>
      <c r="K64" s="66"/>
    </row>
    <row r="65" spans="1:11" x14ac:dyDescent="0.3">
      <c r="A65" s="21" t="s">
        <v>12</v>
      </c>
      <c r="B65" s="22"/>
      <c r="C65" s="22"/>
      <c r="D65" s="22"/>
      <c r="E65" s="22"/>
      <c r="F65" s="22"/>
      <c r="G65" s="22"/>
      <c r="H65" s="22"/>
      <c r="I65" s="22"/>
      <c r="J65" s="22"/>
      <c r="K65" s="67"/>
    </row>
    <row r="66" spans="1:11" ht="15" thickBot="1" x14ac:dyDescent="0.35">
      <c r="A66" s="23" t="str">
        <f>A16</f>
        <v>Tρέχον έτος</v>
      </c>
      <c r="B66" s="24">
        <f>IFERROR(B16/B33-1,"")</f>
        <v>0.81005209187538552</v>
      </c>
      <c r="C66" s="24">
        <f t="shared" ref="C66:K66" si="8">IFERROR(C16/C33-1,"")</f>
        <v>1.3421896902811006</v>
      </c>
      <c r="D66" s="24">
        <f t="shared" si="8"/>
        <v>3.4361921939748168</v>
      </c>
      <c r="E66" s="24">
        <f t="shared" si="8"/>
        <v>1.5633690164637231</v>
      </c>
      <c r="F66" s="24">
        <f t="shared" si="8"/>
        <v>0.24057797286825711</v>
      </c>
      <c r="G66" s="24">
        <f t="shared" si="8"/>
        <v>7.6014878175049372E-2</v>
      </c>
      <c r="H66" s="24">
        <f t="shared" si="8"/>
        <v>0.49935610302351652</v>
      </c>
      <c r="I66" s="24">
        <f t="shared" si="8"/>
        <v>0.53234647880943209</v>
      </c>
      <c r="J66" s="24">
        <f t="shared" si="8"/>
        <v>0.38270319221190841</v>
      </c>
      <c r="K66" s="24">
        <f t="shared" si="8"/>
        <v>0.51380198785355868</v>
      </c>
    </row>
    <row r="67" spans="1:11" ht="15" thickTop="1" x14ac:dyDescent="0.3">
      <c r="A67" s="25"/>
      <c r="B67" s="25"/>
      <c r="C67" s="25"/>
      <c r="D67" s="25"/>
      <c r="E67" s="30"/>
      <c r="F67" s="30"/>
      <c r="G67" s="30"/>
      <c r="H67" s="30"/>
      <c r="I67" s="30"/>
      <c r="J67" s="30"/>
      <c r="K67" s="31"/>
    </row>
    <row r="68" spans="1:11" x14ac:dyDescent="0.3">
      <c r="A68" s="88" t="s">
        <v>86</v>
      </c>
      <c r="B68" s="86" t="str">
        <f>B2</f>
        <v>Χώρες ΕΕ-27</v>
      </c>
      <c r="C68" s="86" t="s">
        <v>67</v>
      </c>
      <c r="D68" s="90" t="s">
        <v>68</v>
      </c>
      <c r="E68" s="90">
        <v>0</v>
      </c>
      <c r="F68" s="86" t="s">
        <v>69</v>
      </c>
      <c r="G68" s="91" t="s">
        <v>70</v>
      </c>
      <c r="H68" s="93" t="s">
        <v>68</v>
      </c>
      <c r="I68" s="93">
        <v>0</v>
      </c>
      <c r="J68" s="93">
        <v>0</v>
      </c>
      <c r="K68" s="86" t="s">
        <v>71</v>
      </c>
    </row>
    <row r="69" spans="1:11" x14ac:dyDescent="0.3">
      <c r="A69" s="89"/>
      <c r="B69" s="87">
        <v>0</v>
      </c>
      <c r="C69" s="87">
        <v>0</v>
      </c>
      <c r="D69" s="5" t="s">
        <v>72</v>
      </c>
      <c r="E69" s="5" t="s">
        <v>73</v>
      </c>
      <c r="F69" s="87">
        <v>0</v>
      </c>
      <c r="G69" s="92">
        <v>0</v>
      </c>
      <c r="H69" s="6" t="s">
        <v>74</v>
      </c>
      <c r="I69" s="5" t="s">
        <v>75</v>
      </c>
      <c r="J69" s="5" t="s">
        <v>76</v>
      </c>
      <c r="K69" s="87">
        <v>0</v>
      </c>
    </row>
    <row r="70" spans="1:11" x14ac:dyDescent="0.3">
      <c r="A70" s="19" t="s">
        <v>1</v>
      </c>
      <c r="B70" s="20">
        <f>IFERROR(B4/B37-1,"")</f>
        <v>-0.82121597778613364</v>
      </c>
      <c r="C70" s="20">
        <f t="shared" ref="C70:K70" si="9">IFERROR(C4/C37-1,"")</f>
        <v>-0.77136556615837548</v>
      </c>
      <c r="D70" s="20">
        <f t="shared" si="9"/>
        <v>-0.73674556729845397</v>
      </c>
      <c r="E70" s="20">
        <f t="shared" si="9"/>
        <v>-0.71736465026959151</v>
      </c>
      <c r="F70" s="20">
        <f t="shared" si="9"/>
        <v>-0.87287741266690622</v>
      </c>
      <c r="G70" s="20">
        <f t="shared" si="9"/>
        <v>-0.89210569861130562</v>
      </c>
      <c r="H70" s="20">
        <f t="shared" si="9"/>
        <v>-0.8494637822455271</v>
      </c>
      <c r="I70" s="20">
        <f t="shared" si="9"/>
        <v>-0.97085901849331524</v>
      </c>
      <c r="J70" s="20">
        <f t="shared" si="9"/>
        <v>-0.96854910493521906</v>
      </c>
      <c r="K70" s="66">
        <f t="shared" si="9"/>
        <v>-0.85497028706843525</v>
      </c>
    </row>
    <row r="71" spans="1:11" x14ac:dyDescent="0.3">
      <c r="A71" s="21" t="s">
        <v>2</v>
      </c>
      <c r="B71" s="22">
        <f>IFERROR(B5/B38-1,"")</f>
        <v>-0.82433875090255904</v>
      </c>
      <c r="C71" s="22">
        <f t="shared" ref="C71:K71" si="10">IFERROR(C5/C38-1,"")</f>
        <v>-0.83220052260335009</v>
      </c>
      <c r="D71" s="22">
        <f t="shared" si="10"/>
        <v>-0.82840278765467223</v>
      </c>
      <c r="E71" s="22">
        <f t="shared" si="10"/>
        <v>-0.80262037176211232</v>
      </c>
      <c r="F71" s="22">
        <f t="shared" si="10"/>
        <v>-0.81318504708945394</v>
      </c>
      <c r="G71" s="22">
        <f t="shared" si="10"/>
        <v>-0.8676064551662569</v>
      </c>
      <c r="H71" s="22">
        <f t="shared" si="10"/>
        <v>-0.93401221244488719</v>
      </c>
      <c r="I71" s="22">
        <f t="shared" si="10"/>
        <v>-0.98202932058220793</v>
      </c>
      <c r="J71" s="22">
        <f t="shared" si="10"/>
        <v>-0.98140082401412598</v>
      </c>
      <c r="K71" s="67">
        <f t="shared" si="10"/>
        <v>-0.84820868252770387</v>
      </c>
    </row>
    <row r="72" spans="1:11" x14ac:dyDescent="0.3">
      <c r="A72" s="19" t="s">
        <v>3</v>
      </c>
      <c r="B72" s="20">
        <f t="shared" ref="B72:K76" si="11">IFERROR(B6/B39-1,"")</f>
        <v>-0.83865233359606906</v>
      </c>
      <c r="C72" s="20">
        <f t="shared" si="11"/>
        <v>-0.85228398193105781</v>
      </c>
      <c r="D72" s="20">
        <f t="shared" si="11"/>
        <v>-0.89612277321434608</v>
      </c>
      <c r="E72" s="20">
        <f t="shared" si="11"/>
        <v>-0.85398166714408474</v>
      </c>
      <c r="F72" s="20">
        <f t="shared" si="11"/>
        <v>-0.81994044658429988</v>
      </c>
      <c r="G72" s="20">
        <f t="shared" si="11"/>
        <v>-0.900733725071311</v>
      </c>
      <c r="H72" s="20">
        <f t="shared" si="11"/>
        <v>-0.8858552567427892</v>
      </c>
      <c r="I72" s="20">
        <f t="shared" si="11"/>
        <v>-0.97649629237288138</v>
      </c>
      <c r="J72" s="20">
        <f t="shared" si="11"/>
        <v>-0.99209380829705962</v>
      </c>
      <c r="K72" s="66">
        <f t="shared" si="11"/>
        <v>-0.87198174256026162</v>
      </c>
    </row>
    <row r="73" spans="1:11" x14ac:dyDescent="0.3">
      <c r="A73" s="21" t="s">
        <v>4</v>
      </c>
      <c r="B73" s="22">
        <f t="shared" si="11"/>
        <v>-0.88515592283424993</v>
      </c>
      <c r="C73" s="22">
        <f t="shared" si="11"/>
        <v>-0.89091676120067187</v>
      </c>
      <c r="D73" s="22">
        <f t="shared" si="11"/>
        <v>-0.94450701652917723</v>
      </c>
      <c r="E73" s="22">
        <f t="shared" si="11"/>
        <v>-0.88455213141714473</v>
      </c>
      <c r="F73" s="22">
        <f t="shared" si="11"/>
        <v>-0.87007863413583242</v>
      </c>
      <c r="G73" s="22">
        <f t="shared" si="11"/>
        <v>-0.8975312444497402</v>
      </c>
      <c r="H73" s="22">
        <f t="shared" si="11"/>
        <v>-0.94386234589202245</v>
      </c>
      <c r="I73" s="22">
        <f t="shared" si="11"/>
        <v>-0.9787561394165335</v>
      </c>
      <c r="J73" s="22">
        <f t="shared" si="11"/>
        <v>-0.96264052066604677</v>
      </c>
      <c r="K73" s="67">
        <f t="shared" si="11"/>
        <v>-0.89076087177878882</v>
      </c>
    </row>
    <row r="74" spans="1:11" x14ac:dyDescent="0.3">
      <c r="A74" s="19" t="s">
        <v>5</v>
      </c>
      <c r="B74" s="20">
        <f t="shared" si="11"/>
        <v>-0.85406884317731635</v>
      </c>
      <c r="C74" s="20">
        <f t="shared" si="11"/>
        <v>-0.85899222723490321</v>
      </c>
      <c r="D74" s="20">
        <f t="shared" si="11"/>
        <v>-0.81428827966000239</v>
      </c>
      <c r="E74" s="20">
        <f t="shared" si="11"/>
        <v>-0.88435897866199009</v>
      </c>
      <c r="F74" s="20">
        <f t="shared" si="11"/>
        <v>-0.83852853878589428</v>
      </c>
      <c r="G74" s="20">
        <f t="shared" si="11"/>
        <v>-0.91851389226457292</v>
      </c>
      <c r="H74" s="20">
        <f t="shared" si="11"/>
        <v>-0.96651164662328404</v>
      </c>
      <c r="I74" s="20">
        <f t="shared" si="11"/>
        <v>-0.9683420513986809</v>
      </c>
      <c r="J74" s="20">
        <f t="shared" si="11"/>
        <v>-0.99804522805672669</v>
      </c>
      <c r="K74" s="66">
        <f t="shared" si="11"/>
        <v>-0.88039889938562854</v>
      </c>
    </row>
    <row r="75" spans="1:11" x14ac:dyDescent="0.3">
      <c r="A75" s="21" t="s">
        <v>6</v>
      </c>
      <c r="B75" s="22">
        <f t="shared" si="11"/>
        <v>-0.68465941922265139</v>
      </c>
      <c r="C75" s="22">
        <f t="shared" si="11"/>
        <v>-0.66997267587252518</v>
      </c>
      <c r="D75" s="22">
        <f t="shared" si="11"/>
        <v>-0.64834616184730609</v>
      </c>
      <c r="E75" s="22">
        <f t="shared" si="11"/>
        <v>-0.59908392399987143</v>
      </c>
      <c r="F75" s="22">
        <f t="shared" si="11"/>
        <v>-0.71173363164968861</v>
      </c>
      <c r="G75" s="22">
        <f t="shared" si="11"/>
        <v>-0.81649383457376823</v>
      </c>
      <c r="H75" s="22">
        <f t="shared" si="11"/>
        <v>-0.89056141938722599</v>
      </c>
      <c r="I75" s="22">
        <f t="shared" si="11"/>
        <v>-0.77285525867306859</v>
      </c>
      <c r="J75" s="22">
        <f t="shared" si="11"/>
        <v>-0.96744465946099023</v>
      </c>
      <c r="K75" s="67">
        <f t="shared" si="11"/>
        <v>-0.73946390321112521</v>
      </c>
    </row>
    <row r="76" spans="1:11" x14ac:dyDescent="0.3">
      <c r="A76" s="19" t="s">
        <v>7</v>
      </c>
      <c r="B76" s="20">
        <f t="shared" si="11"/>
        <v>-0.38927187291281928</v>
      </c>
      <c r="C76" s="20">
        <f t="shared" si="11"/>
        <v>-0.29427585337166406</v>
      </c>
      <c r="D76" s="20">
        <f t="shared" si="11"/>
        <v>-8.4698255448871995E-2</v>
      </c>
      <c r="E76" s="20">
        <f t="shared" si="11"/>
        <v>-0.2194323292436039</v>
      </c>
      <c r="F76" s="20">
        <f t="shared" si="11"/>
        <v>-0.5180114821454731</v>
      </c>
      <c r="G76" s="20">
        <f t="shared" si="11"/>
        <v>-0.67112015672616454</v>
      </c>
      <c r="H76" s="20">
        <f t="shared" si="11"/>
        <v>-0.7242619216109849</v>
      </c>
      <c r="I76" s="20">
        <f t="shared" si="11"/>
        <v>-0.43960835796036157</v>
      </c>
      <c r="J76" s="20">
        <f t="shared" si="11"/>
        <v>-0.74881079963148889</v>
      </c>
      <c r="K76" s="66">
        <f t="shared" si="11"/>
        <v>-0.50338702669450486</v>
      </c>
    </row>
    <row r="77" spans="1:11" x14ac:dyDescent="0.3">
      <c r="A77" s="21" t="s">
        <v>8</v>
      </c>
      <c r="B77" s="22"/>
      <c r="C77" s="22"/>
      <c r="D77" s="22"/>
      <c r="E77" s="22"/>
      <c r="F77" s="22"/>
      <c r="G77" s="22"/>
      <c r="H77" s="22"/>
      <c r="I77" s="22"/>
      <c r="J77" s="22"/>
      <c r="K77" s="67"/>
    </row>
    <row r="78" spans="1:11" x14ac:dyDescent="0.3">
      <c r="A78" s="19" t="s">
        <v>9</v>
      </c>
      <c r="B78" s="20"/>
      <c r="C78" s="20"/>
      <c r="D78" s="20"/>
      <c r="E78" s="20"/>
      <c r="F78" s="20"/>
      <c r="G78" s="20"/>
      <c r="H78" s="20"/>
      <c r="I78" s="20"/>
      <c r="J78" s="20"/>
      <c r="K78" s="66"/>
    </row>
    <row r="79" spans="1:11" x14ac:dyDescent="0.3">
      <c r="A79" s="21" t="s">
        <v>10</v>
      </c>
      <c r="B79" s="22"/>
      <c r="C79" s="22"/>
      <c r="D79" s="22"/>
      <c r="E79" s="22"/>
      <c r="F79" s="22"/>
      <c r="G79" s="22"/>
      <c r="H79" s="22"/>
      <c r="I79" s="22"/>
      <c r="J79" s="22"/>
      <c r="K79" s="67"/>
    </row>
    <row r="80" spans="1:11" x14ac:dyDescent="0.3">
      <c r="A80" s="19" t="s">
        <v>11</v>
      </c>
      <c r="B80" s="20"/>
      <c r="C80" s="20"/>
      <c r="D80" s="20"/>
      <c r="E80" s="20"/>
      <c r="F80" s="20"/>
      <c r="G80" s="20"/>
      <c r="H80" s="20"/>
      <c r="I80" s="20"/>
      <c r="J80" s="20"/>
      <c r="K80" s="66"/>
    </row>
    <row r="81" spans="1:21" x14ac:dyDescent="0.3">
      <c r="A81" s="21" t="s">
        <v>12</v>
      </c>
      <c r="B81" s="22"/>
      <c r="C81" s="22"/>
      <c r="D81" s="22"/>
      <c r="E81" s="22"/>
      <c r="F81" s="22"/>
      <c r="G81" s="22"/>
      <c r="H81" s="22"/>
      <c r="I81" s="22"/>
      <c r="J81" s="22"/>
      <c r="K81" s="67"/>
    </row>
    <row r="82" spans="1:21" ht="15" thickBot="1" x14ac:dyDescent="0.35">
      <c r="A82" s="13" t="str">
        <f>A16</f>
        <v>Tρέχον έτος</v>
      </c>
      <c r="B82" s="24">
        <f>IFERROR(B16/B50-1,"")</f>
        <v>-0.62494393872421639</v>
      </c>
      <c r="C82" s="24">
        <f t="shared" ref="C82:K82" si="12">IFERROR(C16/C50-1,"")</f>
        <v>-0.60340401241211405</v>
      </c>
      <c r="D82" s="24">
        <f t="shared" si="12"/>
        <v>-0.52216559178127664</v>
      </c>
      <c r="E82" s="24">
        <f t="shared" si="12"/>
        <v>-0.58720111285710608</v>
      </c>
      <c r="F82" s="24">
        <f t="shared" si="12"/>
        <v>-0.66203087590804555</v>
      </c>
      <c r="G82" s="24">
        <f t="shared" si="12"/>
        <v>-0.79697290591201997</v>
      </c>
      <c r="H82" s="24">
        <f t="shared" si="12"/>
        <v>-0.84656704616424783</v>
      </c>
      <c r="I82" s="24">
        <f t="shared" si="12"/>
        <v>-0.77257453686038324</v>
      </c>
      <c r="J82" s="24">
        <f t="shared" si="12"/>
        <v>-0.88205371833792956</v>
      </c>
      <c r="K82" s="24">
        <f t="shared" si="12"/>
        <v>-0.6982832249752855</v>
      </c>
    </row>
    <row r="83" spans="1:21" s="61" customFormat="1" ht="12.6" thickTop="1" x14ac:dyDescent="0.25">
      <c r="A83" s="26" t="s">
        <v>78</v>
      </c>
      <c r="B83" s="59"/>
      <c r="C83" s="59"/>
      <c r="D83" s="59"/>
      <c r="E83" s="60"/>
      <c r="F83" s="60"/>
      <c r="G83" s="60"/>
      <c r="H83" s="60"/>
      <c r="I83" s="60"/>
      <c r="J83" s="60"/>
      <c r="K83" s="62"/>
      <c r="L83" s="60"/>
      <c r="M83" s="60"/>
      <c r="N83" s="60"/>
      <c r="O83" s="60"/>
      <c r="P83" s="60"/>
      <c r="Q83" s="60"/>
      <c r="R83" s="60"/>
      <c r="S83" s="60"/>
      <c r="T83" s="60"/>
      <c r="U83" s="60"/>
    </row>
    <row r="84" spans="1:21" s="61" customFormat="1" ht="12" x14ac:dyDescent="0.25">
      <c r="A84" s="26" t="s">
        <v>33</v>
      </c>
      <c r="B84" s="59"/>
      <c r="C84" s="59"/>
      <c r="D84" s="59"/>
      <c r="E84" s="60"/>
      <c r="F84" s="60"/>
      <c r="G84" s="60"/>
      <c r="H84" s="60"/>
      <c r="I84" s="60"/>
      <c r="J84" s="60"/>
      <c r="K84" s="62"/>
      <c r="L84" s="60"/>
      <c r="M84" s="60"/>
      <c r="N84" s="60"/>
      <c r="O84" s="60"/>
      <c r="P84" s="60"/>
      <c r="Q84" s="60"/>
      <c r="R84" s="60"/>
      <c r="S84" s="60"/>
      <c r="T84" s="60"/>
      <c r="U84" s="60"/>
    </row>
    <row r="85" spans="1:21" x14ac:dyDescent="0.3">
      <c r="A85" s="34"/>
      <c r="B85" s="34"/>
      <c r="C85" s="34"/>
      <c r="D85" s="34"/>
      <c r="E85" s="35"/>
      <c r="F85" s="35"/>
      <c r="G85" s="30"/>
      <c r="H85" s="30"/>
      <c r="I85" s="37"/>
      <c r="J85" s="30"/>
      <c r="K85" s="31"/>
    </row>
    <row r="86" spans="1:21" x14ac:dyDescent="0.3">
      <c r="A86" s="34"/>
      <c r="B86" s="34"/>
      <c r="C86" s="34"/>
      <c r="D86" s="34"/>
      <c r="E86" s="35"/>
      <c r="F86" s="35"/>
      <c r="G86" s="30"/>
      <c r="H86" s="30"/>
      <c r="I86" s="37"/>
      <c r="J86" s="30"/>
      <c r="K86" s="31"/>
    </row>
    <row r="87" spans="1:21" x14ac:dyDescent="0.3">
      <c r="A87" s="33"/>
      <c r="E87" s="30"/>
      <c r="F87" s="30"/>
      <c r="G87" s="30"/>
      <c r="H87" s="30"/>
      <c r="I87" s="30"/>
      <c r="J87" s="30"/>
      <c r="K87" s="31"/>
    </row>
    <row r="88" spans="1:21" x14ac:dyDescent="0.3">
      <c r="A88" s="33"/>
      <c r="E88" s="30"/>
      <c r="F88" s="30"/>
      <c r="G88" s="30"/>
      <c r="H88" s="30"/>
      <c r="I88" s="30"/>
      <c r="J88" s="30"/>
      <c r="K88" s="31"/>
    </row>
    <row r="90" spans="1:21" x14ac:dyDescent="0.3">
      <c r="B90" s="38"/>
      <c r="C90" s="38"/>
      <c r="D90" s="39"/>
    </row>
    <row r="91" spans="1:21" x14ac:dyDescent="0.3">
      <c r="B91" s="28"/>
      <c r="C91" s="28"/>
    </row>
    <row r="92" spans="1:21" x14ac:dyDescent="0.3">
      <c r="B92" s="28"/>
      <c r="C92" s="28"/>
    </row>
    <row r="93" spans="1:21" x14ac:dyDescent="0.3">
      <c r="B93" s="28"/>
      <c r="C93" s="28"/>
    </row>
    <row r="94" spans="1:21" x14ac:dyDescent="0.3">
      <c r="B94" s="28"/>
      <c r="C94" s="28"/>
    </row>
  </sheetData>
  <mergeCells count="40">
    <mergeCell ref="G2:G3"/>
    <mergeCell ref="H2:J2"/>
    <mergeCell ref="K2:K3"/>
    <mergeCell ref="A2:A3"/>
    <mergeCell ref="B2:B3"/>
    <mergeCell ref="C2:C3"/>
    <mergeCell ref="D2:E2"/>
    <mergeCell ref="F2:F3"/>
    <mergeCell ref="H18:J18"/>
    <mergeCell ref="K18:K19"/>
    <mergeCell ref="A35:A36"/>
    <mergeCell ref="B35:B36"/>
    <mergeCell ref="C35:C36"/>
    <mergeCell ref="D35:E35"/>
    <mergeCell ref="F35:F36"/>
    <mergeCell ref="G35:G36"/>
    <mergeCell ref="H35:J35"/>
    <mergeCell ref="K35:K36"/>
    <mergeCell ref="A18:A19"/>
    <mergeCell ref="B18:B19"/>
    <mergeCell ref="C18:C19"/>
    <mergeCell ref="D18:E18"/>
    <mergeCell ref="F18:F19"/>
    <mergeCell ref="G18:G19"/>
    <mergeCell ref="K52:K53"/>
    <mergeCell ref="A68:A69"/>
    <mergeCell ref="A52:A53"/>
    <mergeCell ref="B52:B53"/>
    <mergeCell ref="C52:C53"/>
    <mergeCell ref="D52:E52"/>
    <mergeCell ref="F52:F53"/>
    <mergeCell ref="G52:G53"/>
    <mergeCell ref="H52:J52"/>
    <mergeCell ref="B68:B69"/>
    <mergeCell ref="C68:C69"/>
    <mergeCell ref="D68:E68"/>
    <mergeCell ref="F68:F69"/>
    <mergeCell ref="G68:G69"/>
    <mergeCell ref="H68:J68"/>
    <mergeCell ref="K68:K69"/>
  </mergeCells>
  <conditionalFormatting sqref="B17:K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597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C6755-1D98-421C-BE1F-EF0B3E798D64}">
  <dimension ref="A1:U94"/>
  <sheetViews>
    <sheetView showGridLines="0" zoomScale="90" zoomScaleNormal="90" workbookViewId="0"/>
  </sheetViews>
  <sheetFormatPr defaultRowHeight="14.4" x14ac:dyDescent="0.3"/>
  <cols>
    <col min="1" max="1" width="12.88671875" style="30" customWidth="1"/>
    <col min="2" max="6" width="12.88671875" style="33" customWidth="1"/>
    <col min="7" max="7" width="14.88671875" style="33" customWidth="1"/>
    <col min="8" max="10" width="12.88671875" style="33" customWidth="1"/>
    <col min="11" max="11" width="12.88671875" style="40" customWidth="1"/>
    <col min="12" max="12" width="12.88671875" style="30" customWidth="1"/>
    <col min="13" max="13" width="12.88671875" style="31" customWidth="1"/>
    <col min="14" max="21" width="8.88671875" style="30"/>
  </cols>
  <sheetData>
    <row r="1" spans="1:13" x14ac:dyDescent="0.3">
      <c r="A1" s="36" t="s">
        <v>80</v>
      </c>
      <c r="B1" s="36"/>
      <c r="C1" s="36"/>
      <c r="D1" s="36"/>
      <c r="E1" s="36"/>
      <c r="F1" s="36"/>
      <c r="G1" s="36"/>
      <c r="H1" s="36"/>
      <c r="I1" s="36"/>
      <c r="J1" s="36"/>
      <c r="K1" s="36"/>
    </row>
    <row r="2" spans="1:13" ht="14.4" customHeight="1" x14ac:dyDescent="0.3">
      <c r="A2" s="88">
        <v>2021</v>
      </c>
      <c r="B2" s="86" t="s">
        <v>82</v>
      </c>
      <c r="C2" s="86" t="s">
        <v>67</v>
      </c>
      <c r="D2" s="90" t="s">
        <v>68</v>
      </c>
      <c r="E2" s="90"/>
      <c r="F2" s="86" t="s">
        <v>69</v>
      </c>
      <c r="G2" s="91" t="s">
        <v>70</v>
      </c>
      <c r="H2" s="93" t="s">
        <v>68</v>
      </c>
      <c r="I2" s="93"/>
      <c r="J2" s="93"/>
      <c r="K2" s="86" t="s">
        <v>71</v>
      </c>
      <c r="L2" s="94" t="s">
        <v>79</v>
      </c>
      <c r="M2" s="86" t="s">
        <v>0</v>
      </c>
    </row>
    <row r="3" spans="1:13" ht="14.4" customHeight="1" x14ac:dyDescent="0.3">
      <c r="A3" s="89"/>
      <c r="B3" s="87"/>
      <c r="C3" s="87"/>
      <c r="D3" s="5" t="s">
        <v>72</v>
      </c>
      <c r="E3" s="5" t="s">
        <v>73</v>
      </c>
      <c r="F3" s="87"/>
      <c r="G3" s="92"/>
      <c r="H3" s="6" t="s">
        <v>74</v>
      </c>
      <c r="I3" s="5" t="s">
        <v>75</v>
      </c>
      <c r="J3" s="5" t="s">
        <v>76</v>
      </c>
      <c r="K3" s="87"/>
      <c r="L3" s="95"/>
      <c r="M3" s="87"/>
    </row>
    <row r="4" spans="1:13" x14ac:dyDescent="0.3">
      <c r="A4" s="7" t="s">
        <v>1</v>
      </c>
      <c r="B4" s="8">
        <v>15.979561536987401</v>
      </c>
      <c r="C4" s="8">
        <v>10.133610312619</v>
      </c>
      <c r="D4" s="8">
        <v>0.53328434864198304</v>
      </c>
      <c r="E4" s="8">
        <v>4.9501594379279199</v>
      </c>
      <c r="F4" s="8">
        <v>5.8459512243683998</v>
      </c>
      <c r="G4" s="8">
        <v>9.4422611930125999</v>
      </c>
      <c r="H4" s="8">
        <v>1.1993234029950299</v>
      </c>
      <c r="I4" s="8">
        <v>0.13762541967501199</v>
      </c>
      <c r="J4" s="8">
        <v>6.8242165859048895E-2</v>
      </c>
      <c r="K4" s="9">
        <v>25.421822729999999</v>
      </c>
      <c r="L4" s="8">
        <v>0</v>
      </c>
      <c r="M4" s="9">
        <v>25.421822729999999</v>
      </c>
    </row>
    <row r="5" spans="1:13" x14ac:dyDescent="0.3">
      <c r="A5" s="10" t="s">
        <v>2</v>
      </c>
      <c r="B5" s="11">
        <v>10.789087593341099</v>
      </c>
      <c r="C5" s="11">
        <v>7.4763133395909502</v>
      </c>
      <c r="D5" s="11">
        <v>0.65523821389813697</v>
      </c>
      <c r="E5" s="11">
        <v>3.3486830285389799</v>
      </c>
      <c r="F5" s="11">
        <v>3.3127742537501099</v>
      </c>
      <c r="G5" s="11">
        <v>12.6387929306589</v>
      </c>
      <c r="H5" s="11">
        <v>1.55439002499139</v>
      </c>
      <c r="I5" s="11">
        <v>0.296236260450915</v>
      </c>
      <c r="J5" s="11">
        <v>5.5993362145455298E-2</v>
      </c>
      <c r="K5" s="12">
        <v>23.427880523999999</v>
      </c>
      <c r="L5" s="11">
        <v>0</v>
      </c>
      <c r="M5" s="12">
        <v>23.427880523999999</v>
      </c>
    </row>
    <row r="6" spans="1:13" x14ac:dyDescent="0.3">
      <c r="A6" s="7" t="s">
        <v>3</v>
      </c>
      <c r="B6" s="8">
        <v>14.9574894666096</v>
      </c>
      <c r="C6" s="8">
        <v>12.1672960249546</v>
      </c>
      <c r="D6" s="8">
        <v>1.26385322904107</v>
      </c>
      <c r="E6" s="8">
        <v>4.2629840524219604</v>
      </c>
      <c r="F6" s="8">
        <v>2.7901934416550098</v>
      </c>
      <c r="G6" s="8">
        <v>18.922510533390401</v>
      </c>
      <c r="H6" s="8">
        <v>2.1634239939876299</v>
      </c>
      <c r="I6" s="8">
        <v>0.84946004365954098</v>
      </c>
      <c r="J6" s="8">
        <v>3.0940693145443999E-2</v>
      </c>
      <c r="K6" s="9">
        <v>33.880000000000003</v>
      </c>
      <c r="L6" s="8">
        <v>0</v>
      </c>
      <c r="M6" s="9">
        <v>33.880000000000003</v>
      </c>
    </row>
    <row r="7" spans="1:13" x14ac:dyDescent="0.3">
      <c r="A7" s="10" t="s">
        <v>4</v>
      </c>
      <c r="B7" s="11">
        <v>24.157397951237499</v>
      </c>
      <c r="C7" s="11">
        <v>20.5608336829637</v>
      </c>
      <c r="D7" s="11">
        <v>1.7850190441801499</v>
      </c>
      <c r="E7" s="11">
        <v>7.7028429948857502</v>
      </c>
      <c r="F7" s="11">
        <v>3.5965642682738101</v>
      </c>
      <c r="G7" s="11">
        <v>18.782293188762502</v>
      </c>
      <c r="H7" s="11">
        <v>1.23226319598235</v>
      </c>
      <c r="I7" s="11">
        <v>0.90437102705140104</v>
      </c>
      <c r="J7" s="11">
        <v>0.38778086873568401</v>
      </c>
      <c r="K7" s="12">
        <v>42.939691140000001</v>
      </c>
      <c r="L7" s="11">
        <v>0</v>
      </c>
      <c r="M7" s="12">
        <v>42.939691140000001</v>
      </c>
    </row>
    <row r="8" spans="1:13" x14ac:dyDescent="0.3">
      <c r="A8" s="7" t="s">
        <v>5</v>
      </c>
      <c r="B8" s="8">
        <v>122.95195094841699</v>
      </c>
      <c r="C8" s="8">
        <v>101.727243722796</v>
      </c>
      <c r="D8" s="8">
        <v>24.541018829623798</v>
      </c>
      <c r="E8" s="8">
        <v>38.236944046156403</v>
      </c>
      <c r="F8" s="8">
        <v>21.224707225620701</v>
      </c>
      <c r="G8" s="8">
        <v>42.7324140515829</v>
      </c>
      <c r="H8" s="8">
        <v>7.2011952086926696</v>
      </c>
      <c r="I8" s="8">
        <v>5.3569284064664302</v>
      </c>
      <c r="J8" s="8">
        <v>1.00920000121822E-3</v>
      </c>
      <c r="K8" s="9">
        <v>165.68436500000001</v>
      </c>
      <c r="L8" s="8">
        <v>2.5916830000000002</v>
      </c>
      <c r="M8" s="9">
        <v>168.276048</v>
      </c>
    </row>
    <row r="9" spans="1:13" x14ac:dyDescent="0.3">
      <c r="A9" s="10" t="s">
        <v>6</v>
      </c>
      <c r="B9" s="11">
        <v>557.49466625000002</v>
      </c>
      <c r="C9" s="11">
        <v>428.61559375000002</v>
      </c>
      <c r="D9" s="11">
        <v>75.039428749999999</v>
      </c>
      <c r="E9" s="11">
        <v>211.708575</v>
      </c>
      <c r="F9" s="11">
        <v>128.87907250000001</v>
      </c>
      <c r="G9" s="11">
        <v>221.31096475000001</v>
      </c>
      <c r="H9" s="11">
        <v>56.166488749999999</v>
      </c>
      <c r="I9" s="11">
        <v>34.818641249999999</v>
      </c>
      <c r="J9" s="11">
        <v>2.3188149999999998</v>
      </c>
      <c r="K9" s="12">
        <v>778.80563099999995</v>
      </c>
      <c r="L9" s="11">
        <v>11.901999999999999</v>
      </c>
      <c r="M9" s="12">
        <v>790.70763099999999</v>
      </c>
    </row>
    <row r="10" spans="1:13" x14ac:dyDescent="0.3">
      <c r="A10" s="7" t="s">
        <v>7</v>
      </c>
      <c r="B10" s="8">
        <v>1549.1532028796701</v>
      </c>
      <c r="C10" s="8">
        <v>1171.7195053277101</v>
      </c>
      <c r="D10" s="8">
        <v>240.08809138704899</v>
      </c>
      <c r="E10" s="8">
        <v>396.04641190378698</v>
      </c>
      <c r="F10" s="8">
        <v>377.43369755195499</v>
      </c>
      <c r="G10" s="8">
        <v>712.31579712032999</v>
      </c>
      <c r="H10" s="8">
        <v>231.42149927478499</v>
      </c>
      <c r="I10" s="8">
        <v>151.40545256376001</v>
      </c>
      <c r="J10" s="8">
        <v>30.841240568482998</v>
      </c>
      <c r="K10" s="9">
        <v>2261.4690000000001</v>
      </c>
      <c r="L10" s="8">
        <v>13.871</v>
      </c>
      <c r="M10" s="9">
        <v>2275.34</v>
      </c>
    </row>
    <row r="11" spans="1:13" x14ac:dyDescent="0.3">
      <c r="A11" s="10" t="s">
        <v>8</v>
      </c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1"/>
      <c r="M11" s="12"/>
    </row>
    <row r="12" spans="1:13" x14ac:dyDescent="0.3">
      <c r="A12" s="7" t="s">
        <v>9</v>
      </c>
      <c r="B12" s="8"/>
      <c r="C12" s="8"/>
      <c r="D12" s="8"/>
      <c r="E12" s="8"/>
      <c r="F12" s="8"/>
      <c r="G12" s="8"/>
      <c r="H12" s="8"/>
      <c r="I12" s="8"/>
      <c r="J12" s="8"/>
      <c r="K12" s="9"/>
      <c r="L12" s="8"/>
      <c r="M12" s="9"/>
    </row>
    <row r="13" spans="1:13" x14ac:dyDescent="0.3">
      <c r="A13" s="10" t="s">
        <v>10</v>
      </c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1"/>
      <c r="M13" s="12"/>
    </row>
    <row r="14" spans="1:13" x14ac:dyDescent="0.3">
      <c r="A14" s="7" t="s">
        <v>11</v>
      </c>
      <c r="B14" s="8"/>
      <c r="C14" s="8"/>
      <c r="D14" s="8"/>
      <c r="E14" s="8"/>
      <c r="F14" s="8"/>
      <c r="G14" s="8"/>
      <c r="H14" s="8"/>
      <c r="I14" s="8"/>
      <c r="J14" s="8"/>
      <c r="K14" s="9"/>
      <c r="L14" s="8"/>
      <c r="M14" s="9"/>
    </row>
    <row r="15" spans="1:13" x14ac:dyDescent="0.3">
      <c r="A15" s="10" t="s">
        <v>12</v>
      </c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1"/>
      <c r="M15" s="12"/>
    </row>
    <row r="16" spans="1:13" ht="15" thickBot="1" x14ac:dyDescent="0.35">
      <c r="A16" s="13" t="s">
        <v>13</v>
      </c>
      <c r="B16" s="14">
        <v>2318.13242602932</v>
      </c>
      <c r="C16" s="14">
        <v>1770.2881644834799</v>
      </c>
      <c r="D16" s="14">
        <v>344.987393010853</v>
      </c>
      <c r="E16" s="14">
        <v>671.12271194482901</v>
      </c>
      <c r="F16" s="14">
        <v>547.84426154584901</v>
      </c>
      <c r="G16" s="14">
        <v>1036.9873747106799</v>
      </c>
      <c r="H16" s="14">
        <v>303.26866242945999</v>
      </c>
      <c r="I16" s="14">
        <v>194.05666924727799</v>
      </c>
      <c r="J16" s="14">
        <v>33.735494637219901</v>
      </c>
      <c r="K16" s="14">
        <v>3355.1198007399998</v>
      </c>
      <c r="L16" s="15">
        <v>28.364682999999999</v>
      </c>
      <c r="M16" s="14">
        <v>3383.49</v>
      </c>
    </row>
    <row r="17" spans="1:14" ht="15" thickTop="1" x14ac:dyDescent="0.3">
      <c r="A17" s="27"/>
      <c r="B17" s="28"/>
      <c r="C17" s="28"/>
      <c r="D17" s="28"/>
      <c r="E17" s="28"/>
      <c r="F17" s="28"/>
      <c r="G17" s="28"/>
      <c r="H17" s="28"/>
      <c r="I17" s="28"/>
      <c r="J17" s="28"/>
      <c r="K17" s="29"/>
    </row>
    <row r="18" spans="1:14" ht="14.4" customHeight="1" x14ac:dyDescent="0.3">
      <c r="A18" s="88">
        <v>2020</v>
      </c>
      <c r="B18" s="86" t="str">
        <f>B2</f>
        <v>Χώρες ΕΕ-27</v>
      </c>
      <c r="C18" s="86" t="str">
        <f>C2</f>
        <v>Χώρες 
Ζώνης Ευρώ</v>
      </c>
      <c r="D18" s="90" t="s">
        <v>68</v>
      </c>
      <c r="E18" s="90"/>
      <c r="F18" s="86" t="s">
        <v>69</v>
      </c>
      <c r="G18" s="91" t="s">
        <v>70</v>
      </c>
      <c r="H18" s="93" t="s">
        <v>68</v>
      </c>
      <c r="I18" s="93"/>
      <c r="J18" s="93"/>
      <c r="K18" s="86" t="s">
        <v>71</v>
      </c>
      <c r="L18" s="94" t="str">
        <f>L2</f>
        <v>Κρουαζιέρες</v>
      </c>
      <c r="M18" s="86" t="str">
        <f>M2</f>
        <v>Σύνολο</v>
      </c>
    </row>
    <row r="19" spans="1:14" ht="14.4" customHeight="1" x14ac:dyDescent="0.3">
      <c r="A19" s="89"/>
      <c r="B19" s="87"/>
      <c r="C19" s="87"/>
      <c r="D19" s="5" t="s">
        <v>72</v>
      </c>
      <c r="E19" s="5" t="s">
        <v>73</v>
      </c>
      <c r="F19" s="87"/>
      <c r="G19" s="92"/>
      <c r="H19" s="6" t="s">
        <v>74</v>
      </c>
      <c r="I19" s="5" t="s">
        <v>75</v>
      </c>
      <c r="J19" s="5" t="s">
        <v>76</v>
      </c>
      <c r="K19" s="87"/>
      <c r="L19" s="95"/>
      <c r="M19" s="87"/>
    </row>
    <row r="20" spans="1:14" x14ac:dyDescent="0.3">
      <c r="A20" s="7" t="s">
        <v>1</v>
      </c>
      <c r="B20" s="8">
        <v>112.21923099999999</v>
      </c>
      <c r="C20" s="8">
        <v>98.251613000000006</v>
      </c>
      <c r="D20" s="8">
        <v>4.2547800000000002</v>
      </c>
      <c r="E20" s="8">
        <v>26.403012</v>
      </c>
      <c r="F20" s="8">
        <v>13.967618</v>
      </c>
      <c r="G20" s="8">
        <v>167.8149343</v>
      </c>
      <c r="H20" s="8">
        <v>31.848862</v>
      </c>
      <c r="I20" s="8">
        <v>24.860837</v>
      </c>
      <c r="J20" s="8">
        <v>6.6536280000000003</v>
      </c>
      <c r="K20" s="9">
        <v>280.03416529999998</v>
      </c>
      <c r="L20" s="8">
        <v>0.55563311488835898</v>
      </c>
      <c r="M20" s="9">
        <v>280.58979841488798</v>
      </c>
    </row>
    <row r="21" spans="1:14" x14ac:dyDescent="0.3">
      <c r="A21" s="10" t="s">
        <v>2</v>
      </c>
      <c r="B21" s="11">
        <v>75.360741000000004</v>
      </c>
      <c r="C21" s="11">
        <v>61.439309000000002</v>
      </c>
      <c r="D21" s="11">
        <v>5.3223070000000003</v>
      </c>
      <c r="E21" s="11">
        <v>16.756145</v>
      </c>
      <c r="F21" s="11">
        <v>13.921431999999999</v>
      </c>
      <c r="G21" s="11">
        <v>145.04589490000001</v>
      </c>
      <c r="H21" s="11">
        <v>14.260522999999999</v>
      </c>
      <c r="I21" s="11">
        <v>25.821826000000001</v>
      </c>
      <c r="J21" s="11">
        <v>2.0802019999999999</v>
      </c>
      <c r="K21" s="12">
        <v>220.4066359</v>
      </c>
      <c r="L21" s="11">
        <v>0.80171211299836098</v>
      </c>
      <c r="M21" s="12">
        <v>221.20834801299799</v>
      </c>
    </row>
    <row r="22" spans="1:14" x14ac:dyDescent="0.3">
      <c r="A22" s="7" t="s">
        <v>3</v>
      </c>
      <c r="B22" s="8">
        <v>44.161828</v>
      </c>
      <c r="C22" s="8">
        <v>30.029631999999999</v>
      </c>
      <c r="D22" s="8">
        <v>5.2933310000000002</v>
      </c>
      <c r="E22" s="8">
        <v>6.1922699999999997</v>
      </c>
      <c r="F22" s="8">
        <v>14.132196</v>
      </c>
      <c r="G22" s="8">
        <v>46.208585999999997</v>
      </c>
      <c r="H22" s="8">
        <v>5.269647</v>
      </c>
      <c r="I22" s="8">
        <v>9.0844749999999994</v>
      </c>
      <c r="J22" s="8">
        <v>1.843067</v>
      </c>
      <c r="K22" s="9">
        <v>90.370413999999997</v>
      </c>
      <c r="L22" s="8">
        <v>1.139586</v>
      </c>
      <c r="M22" s="9">
        <v>91.51</v>
      </c>
    </row>
    <row r="23" spans="1:14" x14ac:dyDescent="0.3">
      <c r="A23" s="10" t="s">
        <v>4</v>
      </c>
      <c r="B23" s="11">
        <v>7.4752270000000003</v>
      </c>
      <c r="C23" s="11">
        <v>4.5839379999999998</v>
      </c>
      <c r="D23" s="11">
        <v>0.18485699999999999</v>
      </c>
      <c r="E23" s="11">
        <v>0.988533</v>
      </c>
      <c r="F23" s="11">
        <v>2.891289</v>
      </c>
      <c r="G23" s="11">
        <v>6.3307330000000004</v>
      </c>
      <c r="H23" s="11">
        <v>0.75007299999999999</v>
      </c>
      <c r="I23" s="11">
        <v>0.11386599999999999</v>
      </c>
      <c r="J23" s="11">
        <v>6.1320000000000003E-3</v>
      </c>
      <c r="K23" s="12">
        <v>13.805960000000001</v>
      </c>
      <c r="L23" s="11">
        <v>0</v>
      </c>
      <c r="M23" s="12">
        <v>13.805960000000001</v>
      </c>
    </row>
    <row r="24" spans="1:14" x14ac:dyDescent="0.3">
      <c r="A24" s="7" t="s">
        <v>5</v>
      </c>
      <c r="B24" s="8">
        <v>21.737770000000001</v>
      </c>
      <c r="C24" s="8">
        <v>15.527531</v>
      </c>
      <c r="D24" s="8">
        <v>1.297809</v>
      </c>
      <c r="E24" s="8">
        <v>5.8525150000000004</v>
      </c>
      <c r="F24" s="8">
        <v>6.2102389999999996</v>
      </c>
      <c r="G24" s="8">
        <v>21.830383099999999</v>
      </c>
      <c r="H24" s="8">
        <v>0.93345699999999998</v>
      </c>
      <c r="I24" s="8">
        <v>0.15625900000000001</v>
      </c>
      <c r="J24" s="8">
        <v>4.0829999999999998E-3</v>
      </c>
      <c r="K24" s="9">
        <v>43.568153100000004</v>
      </c>
      <c r="L24" s="8">
        <v>0</v>
      </c>
      <c r="M24" s="9">
        <v>43.568153100000004</v>
      </c>
    </row>
    <row r="25" spans="1:14" x14ac:dyDescent="0.3">
      <c r="A25" s="10" t="s">
        <v>6</v>
      </c>
      <c r="B25" s="11">
        <v>42.623263000000001</v>
      </c>
      <c r="C25" s="11">
        <v>26.641912999999999</v>
      </c>
      <c r="D25" s="11">
        <v>1.5396319999999999</v>
      </c>
      <c r="E25" s="11">
        <v>12.670090999999999</v>
      </c>
      <c r="F25" s="11">
        <v>15.981350000000001</v>
      </c>
      <c r="G25" s="11">
        <v>40.450774699999997</v>
      </c>
      <c r="H25" s="11">
        <v>2.8970250000000002</v>
      </c>
      <c r="I25" s="11">
        <v>0.34981699999999999</v>
      </c>
      <c r="J25" s="11">
        <v>0</v>
      </c>
      <c r="K25" s="12">
        <v>83.074037700000005</v>
      </c>
      <c r="L25" s="11">
        <v>0</v>
      </c>
      <c r="M25" s="12">
        <v>83.074037700000005</v>
      </c>
    </row>
    <row r="26" spans="1:14" x14ac:dyDescent="0.3">
      <c r="A26" s="7" t="s">
        <v>7</v>
      </c>
      <c r="B26" s="8">
        <v>533.52155500000003</v>
      </c>
      <c r="C26" s="8">
        <v>418.84535399999999</v>
      </c>
      <c r="D26" s="8">
        <v>59.117854999999999</v>
      </c>
      <c r="E26" s="8">
        <v>191.58339599999999</v>
      </c>
      <c r="F26" s="8">
        <v>114.67620100000001</v>
      </c>
      <c r="G26" s="8">
        <v>144.4215117</v>
      </c>
      <c r="H26" s="8">
        <v>68.673248000000001</v>
      </c>
      <c r="I26" s="8">
        <v>4.1784059999999998</v>
      </c>
      <c r="J26" s="8">
        <v>0.46093899999999999</v>
      </c>
      <c r="K26" s="9">
        <v>677.94306670000003</v>
      </c>
      <c r="L26" s="8">
        <v>0</v>
      </c>
      <c r="M26" s="9">
        <v>677.94306670000003</v>
      </c>
    </row>
    <row r="27" spans="1:14" x14ac:dyDescent="0.3">
      <c r="A27" s="10" t="s">
        <v>8</v>
      </c>
      <c r="B27" s="11">
        <v>978.77641350052602</v>
      </c>
      <c r="C27" s="11">
        <v>827.29811108913498</v>
      </c>
      <c r="D27" s="11">
        <v>170.14933095663201</v>
      </c>
      <c r="E27" s="11">
        <v>307.54664582161098</v>
      </c>
      <c r="F27" s="11">
        <v>151.47830241139101</v>
      </c>
      <c r="G27" s="11">
        <v>394.39915149947399</v>
      </c>
      <c r="H27" s="11">
        <v>319.97892091844301</v>
      </c>
      <c r="I27" s="11">
        <v>6.0172691984663</v>
      </c>
      <c r="J27" s="11">
        <v>0.13646589996521699</v>
      </c>
      <c r="K27" s="12">
        <v>1373.175565</v>
      </c>
      <c r="L27" s="11">
        <v>0</v>
      </c>
      <c r="M27" s="12">
        <v>1373.175565</v>
      </c>
    </row>
    <row r="28" spans="1:14" x14ac:dyDescent="0.3">
      <c r="A28" s="7" t="s">
        <v>9</v>
      </c>
      <c r="B28" s="8">
        <v>571.51655804807694</v>
      </c>
      <c r="C28" s="8">
        <v>492.78129825746799</v>
      </c>
      <c r="D28" s="8">
        <v>77.319695296562301</v>
      </c>
      <c r="E28" s="8">
        <v>254.828977872888</v>
      </c>
      <c r="F28" s="8">
        <v>78.735259790608495</v>
      </c>
      <c r="G28" s="8">
        <v>253.96694195192299</v>
      </c>
      <c r="H28" s="8">
        <v>191.99220704568901</v>
      </c>
      <c r="I28" s="8">
        <v>2.6772702581305099</v>
      </c>
      <c r="J28" s="8">
        <v>0.54493629753071804</v>
      </c>
      <c r="K28" s="9">
        <v>825.48350000000005</v>
      </c>
      <c r="L28" s="8">
        <v>0</v>
      </c>
      <c r="M28" s="9">
        <v>825.48350000000005</v>
      </c>
    </row>
    <row r="29" spans="1:14" x14ac:dyDescent="0.3">
      <c r="A29" s="10" t="s">
        <v>10</v>
      </c>
      <c r="B29" s="11">
        <v>377.93669585582802</v>
      </c>
      <c r="C29" s="11">
        <v>346.775441298266</v>
      </c>
      <c r="D29" s="11">
        <v>51.174884889756903</v>
      </c>
      <c r="E29" s="11">
        <v>246.075145614186</v>
      </c>
      <c r="F29" s="11">
        <v>31.161254557562099</v>
      </c>
      <c r="G29" s="11">
        <v>147.03332614417201</v>
      </c>
      <c r="H29" s="11">
        <v>95.044169481768407</v>
      </c>
      <c r="I29" s="11">
        <v>1.6288963582765901</v>
      </c>
      <c r="J29" s="11">
        <v>1.1484720519559</v>
      </c>
      <c r="K29" s="12">
        <v>524.97002199999997</v>
      </c>
      <c r="L29" s="11">
        <v>1.1194740000000001</v>
      </c>
      <c r="M29" s="12">
        <v>526.08949600000005</v>
      </c>
      <c r="N29" s="30" t="s">
        <v>81</v>
      </c>
    </row>
    <row r="30" spans="1:14" x14ac:dyDescent="0.3">
      <c r="A30" s="7" t="s">
        <v>11</v>
      </c>
      <c r="B30" s="8">
        <v>27.8568259872726</v>
      </c>
      <c r="C30" s="8">
        <v>22.764398771146201</v>
      </c>
      <c r="D30" s="8">
        <v>1.1685689737021401</v>
      </c>
      <c r="E30" s="8">
        <v>8.83334264551549</v>
      </c>
      <c r="F30" s="8">
        <v>5.0924272161263699</v>
      </c>
      <c r="G30" s="8">
        <v>32.843174012727403</v>
      </c>
      <c r="H30" s="8">
        <v>11.7136722170557</v>
      </c>
      <c r="I30" s="8">
        <v>4.0612406276908901</v>
      </c>
      <c r="J30" s="8">
        <v>4.2059397847031603E-2</v>
      </c>
      <c r="K30" s="9">
        <v>60.7</v>
      </c>
      <c r="L30" s="8">
        <v>0</v>
      </c>
      <c r="M30" s="9">
        <v>60.7</v>
      </c>
    </row>
    <row r="31" spans="1:14" x14ac:dyDescent="0.3">
      <c r="A31" s="10" t="s">
        <v>12</v>
      </c>
      <c r="B31" s="11">
        <v>17.003548798538802</v>
      </c>
      <c r="C31" s="11">
        <v>12.8958192230498</v>
      </c>
      <c r="D31" s="11">
        <v>1.2747513923934799</v>
      </c>
      <c r="E31" s="11">
        <v>3.5925408785630899</v>
      </c>
      <c r="F31" s="11">
        <v>4.1077295754889196</v>
      </c>
      <c r="G31" s="11">
        <v>16.513451201461201</v>
      </c>
      <c r="H31" s="11">
        <v>4.1873350750139098</v>
      </c>
      <c r="I31" s="11">
        <v>1.11506329334635</v>
      </c>
      <c r="J31" s="11">
        <v>0.22401859866326701</v>
      </c>
      <c r="K31" s="12">
        <v>33.517000000000003</v>
      </c>
      <c r="L31" s="11">
        <v>0</v>
      </c>
      <c r="M31" s="12">
        <v>33.517000000000003</v>
      </c>
    </row>
    <row r="32" spans="1:14" x14ac:dyDescent="0.3">
      <c r="A32" s="16" t="s">
        <v>0</v>
      </c>
      <c r="B32" s="9">
        <v>2840.3704236416402</v>
      </c>
      <c r="C32" s="9">
        <v>2389.7144792924601</v>
      </c>
      <c r="D32" s="9">
        <v>367.327493255852</v>
      </c>
      <c r="E32" s="9">
        <v>1135.2236641382599</v>
      </c>
      <c r="F32" s="9">
        <v>450.65594434917699</v>
      </c>
      <c r="G32" s="9">
        <v>1434.14544545836</v>
      </c>
      <c r="H32" s="9">
        <v>748.818218773838</v>
      </c>
      <c r="I32" s="9">
        <v>82.982941279313806</v>
      </c>
      <c r="J32" s="9">
        <v>13.4738220484662</v>
      </c>
      <c r="K32" s="9">
        <v>4274.5158690999997</v>
      </c>
      <c r="L32" s="8">
        <v>5.9160691054450103</v>
      </c>
      <c r="M32" s="8">
        <v>4280.43193820544</v>
      </c>
    </row>
    <row r="33" spans="1:13" ht="15" thickBot="1" x14ac:dyDescent="0.35">
      <c r="A33" s="13" t="s">
        <v>13</v>
      </c>
      <c r="B33" s="14">
        <v>837.09961499999997</v>
      </c>
      <c r="C33" s="14">
        <v>655.31929000000002</v>
      </c>
      <c r="D33" s="14">
        <v>77.010570999999999</v>
      </c>
      <c r="E33" s="14">
        <v>260.44596200000001</v>
      </c>
      <c r="F33" s="14">
        <v>181.780325</v>
      </c>
      <c r="G33" s="14">
        <v>572.10281769999995</v>
      </c>
      <c r="H33" s="14">
        <v>124.632835</v>
      </c>
      <c r="I33" s="14">
        <v>64.565486000000007</v>
      </c>
      <c r="J33" s="14">
        <v>11.048050999999999</v>
      </c>
      <c r="K33" s="14">
        <v>1409.2024326999999</v>
      </c>
      <c r="L33" s="15">
        <v>2.4969312278867202</v>
      </c>
      <c r="M33" s="14">
        <v>1411.6993639278901</v>
      </c>
    </row>
    <row r="34" spans="1:13" ht="15" thickTop="1" x14ac:dyDescent="0.3">
      <c r="A34" s="17"/>
      <c r="B34" s="18"/>
      <c r="C34" s="18"/>
      <c r="D34" s="18"/>
      <c r="E34" s="18"/>
      <c r="F34" s="18"/>
      <c r="G34" s="18"/>
      <c r="H34" s="18"/>
      <c r="I34" s="18"/>
      <c r="J34" s="18"/>
      <c r="K34" s="18"/>
    </row>
    <row r="35" spans="1:13" ht="14.4" customHeight="1" x14ac:dyDescent="0.3">
      <c r="A35" s="88">
        <v>2019</v>
      </c>
      <c r="B35" s="86" t="str">
        <f>B2</f>
        <v>Χώρες ΕΕ-27</v>
      </c>
      <c r="C35" s="86" t="str">
        <f>C2</f>
        <v>Χώρες 
Ζώνης Ευρώ</v>
      </c>
      <c r="D35" s="90" t="s">
        <v>68</v>
      </c>
      <c r="E35" s="90"/>
      <c r="F35" s="86" t="s">
        <v>69</v>
      </c>
      <c r="G35" s="91" t="s">
        <v>70</v>
      </c>
      <c r="H35" s="93" t="s">
        <v>68</v>
      </c>
      <c r="I35" s="93"/>
      <c r="J35" s="93"/>
      <c r="K35" s="86" t="s">
        <v>71</v>
      </c>
      <c r="L35" s="94" t="str">
        <f>L2</f>
        <v>Κρουαζιέρες</v>
      </c>
      <c r="M35" s="86" t="str">
        <f>M2</f>
        <v>Σύνολο</v>
      </c>
    </row>
    <row r="36" spans="1:13" ht="14.4" customHeight="1" x14ac:dyDescent="0.3">
      <c r="A36" s="89"/>
      <c r="B36" s="87"/>
      <c r="C36" s="87"/>
      <c r="D36" s="5" t="s">
        <v>72</v>
      </c>
      <c r="E36" s="5" t="s">
        <v>73</v>
      </c>
      <c r="F36" s="87"/>
      <c r="G36" s="92"/>
      <c r="H36" s="6" t="s">
        <v>74</v>
      </c>
      <c r="I36" s="5" t="s">
        <v>75</v>
      </c>
      <c r="J36" s="5" t="s">
        <v>76</v>
      </c>
      <c r="K36" s="87"/>
      <c r="L36" s="95"/>
      <c r="M36" s="87"/>
    </row>
    <row r="37" spans="1:13" x14ac:dyDescent="0.3">
      <c r="A37" s="7" t="s">
        <v>1</v>
      </c>
      <c r="B37" s="8">
        <v>106.04902300000001</v>
      </c>
      <c r="C37" s="8">
        <v>75.512636999999998</v>
      </c>
      <c r="D37" s="8">
        <v>7.9639519999999999</v>
      </c>
      <c r="E37" s="8">
        <v>24.604624000000001</v>
      </c>
      <c r="F37" s="8">
        <v>30.536386</v>
      </c>
      <c r="G37" s="8">
        <v>123.70293196</v>
      </c>
      <c r="H37" s="8">
        <v>17.084792</v>
      </c>
      <c r="I37" s="8">
        <v>14.510467999999999</v>
      </c>
      <c r="J37" s="8">
        <v>8.4515650000000004</v>
      </c>
      <c r="K37" s="9">
        <v>229.75195496000001</v>
      </c>
      <c r="L37" s="8">
        <v>0.62809851302643804</v>
      </c>
      <c r="M37" s="9">
        <v>230.38005347302601</v>
      </c>
    </row>
    <row r="38" spans="1:13" x14ac:dyDescent="0.3">
      <c r="A38" s="10" t="s">
        <v>2</v>
      </c>
      <c r="B38" s="11">
        <v>92.528227000000001</v>
      </c>
      <c r="C38" s="11">
        <v>70.401644000000005</v>
      </c>
      <c r="D38" s="11">
        <v>7.9450229999999999</v>
      </c>
      <c r="E38" s="11">
        <v>22.445347000000002</v>
      </c>
      <c r="F38" s="11">
        <v>22.126583</v>
      </c>
      <c r="G38" s="11">
        <v>104.80319093</v>
      </c>
      <c r="H38" s="11">
        <v>24.124321999999999</v>
      </c>
      <c r="I38" s="11">
        <v>15.126588</v>
      </c>
      <c r="J38" s="11">
        <v>2.859496</v>
      </c>
      <c r="K38" s="12">
        <v>197.33141792999999</v>
      </c>
      <c r="L38" s="11">
        <v>1.1264634473158599</v>
      </c>
      <c r="M38" s="12">
        <v>198.457881377316</v>
      </c>
    </row>
    <row r="39" spans="1:13" x14ac:dyDescent="0.3">
      <c r="A39" s="7" t="s">
        <v>3</v>
      </c>
      <c r="B39" s="8">
        <v>131.70925800000001</v>
      </c>
      <c r="C39" s="8">
        <v>105.463314</v>
      </c>
      <c r="D39" s="8">
        <v>10.795324000000001</v>
      </c>
      <c r="E39" s="8">
        <v>34.477981999999997</v>
      </c>
      <c r="F39" s="8">
        <v>26.245944000000001</v>
      </c>
      <c r="G39" s="8">
        <v>176.13356664</v>
      </c>
      <c r="H39" s="8">
        <v>30.059625</v>
      </c>
      <c r="I39" s="8">
        <v>43.97146</v>
      </c>
      <c r="J39" s="8">
        <v>4.8990859999999996</v>
      </c>
      <c r="K39" s="9">
        <v>307.84282464</v>
      </c>
      <c r="L39" s="8">
        <v>9.8541753599999993</v>
      </c>
      <c r="M39" s="9">
        <v>317.697</v>
      </c>
    </row>
    <row r="40" spans="1:13" x14ac:dyDescent="0.3">
      <c r="A40" s="10" t="s">
        <v>4</v>
      </c>
      <c r="B40" s="11">
        <v>258.39431999999999</v>
      </c>
      <c r="C40" s="11">
        <v>228.071001</v>
      </c>
      <c r="D40" s="11">
        <v>39.092891000000002</v>
      </c>
      <c r="E40" s="11">
        <v>68.634450999999999</v>
      </c>
      <c r="F40" s="11">
        <v>30.323319000000001</v>
      </c>
      <c r="G40" s="11">
        <v>245.3024748</v>
      </c>
      <c r="H40" s="11">
        <v>41.354560999999997</v>
      </c>
      <c r="I40" s="11">
        <v>39.299312999999998</v>
      </c>
      <c r="J40" s="11">
        <v>4.0587090000000003</v>
      </c>
      <c r="K40" s="12">
        <v>503.69679480000002</v>
      </c>
      <c r="L40" s="11">
        <v>39.758047619999999</v>
      </c>
      <c r="M40" s="12">
        <v>543.45484241999998</v>
      </c>
    </row>
    <row r="41" spans="1:13" x14ac:dyDescent="0.3">
      <c r="A41" s="7" t="s">
        <v>5</v>
      </c>
      <c r="B41" s="8">
        <v>831.43732199999999</v>
      </c>
      <c r="C41" s="8">
        <v>721.18748600000004</v>
      </c>
      <c r="D41" s="8">
        <v>104.539249</v>
      </c>
      <c r="E41" s="8">
        <v>343.87936500000001</v>
      </c>
      <c r="F41" s="8">
        <v>110.249836</v>
      </c>
      <c r="G41" s="8">
        <v>682.83113319999995</v>
      </c>
      <c r="H41" s="8">
        <v>258.60047700000001</v>
      </c>
      <c r="I41" s="8">
        <v>140.51986600000001</v>
      </c>
      <c r="J41" s="8">
        <v>26.084733</v>
      </c>
      <c r="K41" s="9">
        <v>1514.2684552000001</v>
      </c>
      <c r="L41" s="8">
        <v>51.833666675751203</v>
      </c>
      <c r="M41" s="9">
        <v>1566.1021218757501</v>
      </c>
    </row>
    <row r="42" spans="1:13" x14ac:dyDescent="0.3">
      <c r="A42" s="10" t="s">
        <v>6</v>
      </c>
      <c r="B42" s="11">
        <v>1384.265637</v>
      </c>
      <c r="C42" s="11">
        <v>1122.2000820000001</v>
      </c>
      <c r="D42" s="11">
        <v>175.59564800000001</v>
      </c>
      <c r="E42" s="11">
        <v>417.295028</v>
      </c>
      <c r="F42" s="11">
        <v>262.06555500000002</v>
      </c>
      <c r="G42" s="11">
        <v>1107.2520538000001</v>
      </c>
      <c r="H42" s="11">
        <v>374.499258</v>
      </c>
      <c r="I42" s="11">
        <v>143.850064</v>
      </c>
      <c r="J42" s="11">
        <v>65.616924999999995</v>
      </c>
      <c r="K42" s="12">
        <v>2491.5176907999999</v>
      </c>
      <c r="L42" s="11">
        <v>66.122313349831302</v>
      </c>
      <c r="M42" s="12">
        <v>2557.64000414983</v>
      </c>
    </row>
    <row r="43" spans="1:13" x14ac:dyDescent="0.3">
      <c r="A43" s="7" t="s">
        <v>7</v>
      </c>
      <c r="B43" s="8">
        <v>1992.894329</v>
      </c>
      <c r="C43" s="8">
        <v>1527.897849</v>
      </c>
      <c r="D43" s="8">
        <v>209.932523</v>
      </c>
      <c r="E43" s="8">
        <v>544.40677200000005</v>
      </c>
      <c r="F43" s="8">
        <v>464.99648000000002</v>
      </c>
      <c r="G43" s="8">
        <v>1640.5205994999999</v>
      </c>
      <c r="H43" s="8">
        <v>546.72648500000003</v>
      </c>
      <c r="I43" s="8">
        <v>211.44316900000001</v>
      </c>
      <c r="J43" s="8">
        <v>96.625484</v>
      </c>
      <c r="K43" s="9">
        <v>3633.4149284999999</v>
      </c>
      <c r="L43" s="8">
        <v>69.356713928333406</v>
      </c>
      <c r="M43" s="9">
        <v>3702.7716424283299</v>
      </c>
    </row>
    <row r="44" spans="1:13" x14ac:dyDescent="0.3">
      <c r="A44" s="10" t="s">
        <v>8</v>
      </c>
      <c r="B44" s="11">
        <v>2351.6297829999999</v>
      </c>
      <c r="C44" s="11">
        <v>1812.090432</v>
      </c>
      <c r="D44" s="11">
        <v>271.61466899999999</v>
      </c>
      <c r="E44" s="11">
        <v>577.02759100000003</v>
      </c>
      <c r="F44" s="11">
        <v>539.53935100000001</v>
      </c>
      <c r="G44" s="11">
        <v>1675.1812170000001</v>
      </c>
      <c r="H44" s="11">
        <v>620.35231399999998</v>
      </c>
      <c r="I44" s="11">
        <v>202.51277999999999</v>
      </c>
      <c r="J44" s="11">
        <v>104.012221</v>
      </c>
      <c r="K44" s="12">
        <v>4026.8110000000001</v>
      </c>
      <c r="L44" s="11">
        <v>77.557000000000002</v>
      </c>
      <c r="M44" s="12">
        <v>4104.3680000000004</v>
      </c>
    </row>
    <row r="45" spans="1:13" x14ac:dyDescent="0.3">
      <c r="A45" s="7" t="s">
        <v>9</v>
      </c>
      <c r="B45" s="8">
        <v>1583.3384370000001</v>
      </c>
      <c r="C45" s="8">
        <v>1220.0889870000001</v>
      </c>
      <c r="D45" s="8">
        <v>169.239788</v>
      </c>
      <c r="E45" s="8">
        <v>531.76633700000002</v>
      </c>
      <c r="F45" s="8">
        <v>363.24945000000002</v>
      </c>
      <c r="G45" s="8">
        <v>1237.0573145999999</v>
      </c>
      <c r="H45" s="8">
        <v>454.610724</v>
      </c>
      <c r="I45" s="8">
        <v>199.373009</v>
      </c>
      <c r="J45" s="8">
        <v>60.043520000000001</v>
      </c>
      <c r="K45" s="9">
        <v>2820.3957516</v>
      </c>
      <c r="L45" s="8">
        <v>65.855475615393999</v>
      </c>
      <c r="M45" s="9">
        <v>2886.2512272153899</v>
      </c>
    </row>
    <row r="46" spans="1:13" x14ac:dyDescent="0.3">
      <c r="A46" s="10" t="s">
        <v>10</v>
      </c>
      <c r="B46" s="11">
        <v>734.27964899999995</v>
      </c>
      <c r="C46" s="11">
        <v>629.51656100000002</v>
      </c>
      <c r="D46" s="11">
        <v>79.901555999999999</v>
      </c>
      <c r="E46" s="11">
        <v>334.36129899999997</v>
      </c>
      <c r="F46" s="11">
        <v>104.763088</v>
      </c>
      <c r="G46" s="11">
        <v>647.63934989999598</v>
      </c>
      <c r="H46" s="11">
        <v>151.65201200000001</v>
      </c>
      <c r="I46" s="11">
        <v>127.994013</v>
      </c>
      <c r="J46" s="11">
        <v>47.432974000000002</v>
      </c>
      <c r="K46" s="12">
        <v>1381.9189988999999</v>
      </c>
      <c r="L46" s="11">
        <v>79.962455401204295</v>
      </c>
      <c r="M46" s="12">
        <v>1461.8814543011999</v>
      </c>
    </row>
    <row r="47" spans="1:13" x14ac:dyDescent="0.3">
      <c r="A47" s="7" t="s">
        <v>11</v>
      </c>
      <c r="B47" s="8">
        <v>140.54040000000001</v>
      </c>
      <c r="C47" s="8">
        <v>113.90483999999999</v>
      </c>
      <c r="D47" s="8">
        <v>8.0903620000000007</v>
      </c>
      <c r="E47" s="8">
        <v>32.759202999999999</v>
      </c>
      <c r="F47" s="8">
        <v>26.635560000000002</v>
      </c>
      <c r="G47" s="8">
        <v>146.11257725999999</v>
      </c>
      <c r="H47" s="8">
        <v>18.489374000000002</v>
      </c>
      <c r="I47" s="8">
        <v>23.847944999999999</v>
      </c>
      <c r="J47" s="8">
        <v>6.7548969999999997</v>
      </c>
      <c r="K47" s="9">
        <v>286.65297726</v>
      </c>
      <c r="L47" s="8">
        <v>28.73303074</v>
      </c>
      <c r="M47" s="9">
        <v>315.386008</v>
      </c>
    </row>
    <row r="48" spans="1:13" x14ac:dyDescent="0.3">
      <c r="A48" s="10" t="s">
        <v>12</v>
      </c>
      <c r="B48" s="11">
        <v>123.455692</v>
      </c>
      <c r="C48" s="11">
        <v>105.588919</v>
      </c>
      <c r="D48" s="11">
        <v>4.991822</v>
      </c>
      <c r="E48" s="11">
        <v>26.905182</v>
      </c>
      <c r="F48" s="11">
        <v>17.866772999999998</v>
      </c>
      <c r="G48" s="11">
        <v>162.85730280000001</v>
      </c>
      <c r="H48" s="11">
        <v>26.622208000000001</v>
      </c>
      <c r="I48" s="11">
        <v>26.177554000000001</v>
      </c>
      <c r="J48" s="11">
        <v>6.560759</v>
      </c>
      <c r="K48" s="12">
        <v>286.31299480000001</v>
      </c>
      <c r="L48" s="11">
        <v>8.0960140000000003</v>
      </c>
      <c r="M48" s="12">
        <v>294.40900879999998</v>
      </c>
    </row>
    <row r="49" spans="1:13" x14ac:dyDescent="0.3">
      <c r="A49" s="16" t="s">
        <v>0</v>
      </c>
      <c r="B49" s="9">
        <v>9730.5220769999996</v>
      </c>
      <c r="C49" s="9">
        <v>7731.9237519999997</v>
      </c>
      <c r="D49" s="9">
        <v>1089.7028069999999</v>
      </c>
      <c r="E49" s="9">
        <v>2958.563181</v>
      </c>
      <c r="F49" s="9">
        <v>1998.5983249999999</v>
      </c>
      <c r="G49" s="9">
        <v>7949.39395125999</v>
      </c>
      <c r="H49" s="9">
        <v>2564.176152</v>
      </c>
      <c r="I49" s="9">
        <v>1188.626229</v>
      </c>
      <c r="J49" s="9">
        <v>433.40036900000001</v>
      </c>
      <c r="K49" s="9">
        <v>17679.916028259999</v>
      </c>
      <c r="L49" s="8">
        <v>498.88335613782999</v>
      </c>
      <c r="M49" s="9">
        <v>18178.7993843978</v>
      </c>
    </row>
    <row r="50" spans="1:13" ht="15" thickBot="1" x14ac:dyDescent="0.35">
      <c r="A50" s="13" t="s">
        <v>13</v>
      </c>
      <c r="B50" s="14">
        <v>4797.2781160000004</v>
      </c>
      <c r="C50" s="14">
        <v>3850.7340129999998</v>
      </c>
      <c r="D50" s="14">
        <v>555.86460999999997</v>
      </c>
      <c r="E50" s="14">
        <v>1455.743569</v>
      </c>
      <c r="F50" s="14">
        <v>946.54410299999995</v>
      </c>
      <c r="G50" s="14">
        <v>4080.54595083</v>
      </c>
      <c r="H50" s="14">
        <v>1292.4495199999999</v>
      </c>
      <c r="I50" s="14">
        <v>608.72092799999996</v>
      </c>
      <c r="J50" s="14">
        <v>208.59599800000001</v>
      </c>
      <c r="K50" s="14">
        <v>8877.8240668300004</v>
      </c>
      <c r="L50" s="15">
        <v>238.67947889425801</v>
      </c>
      <c r="M50" s="14">
        <v>9116.5035457242593</v>
      </c>
    </row>
    <row r="51" spans="1:13" ht="15" thickTop="1" x14ac:dyDescent="0.3">
      <c r="A51" s="17"/>
      <c r="B51" s="18"/>
      <c r="C51" s="18"/>
      <c r="D51" s="18"/>
      <c r="E51" s="18"/>
      <c r="F51" s="18"/>
      <c r="G51" s="18"/>
      <c r="H51" s="18"/>
      <c r="I51" s="18"/>
      <c r="J51" s="18"/>
      <c r="K51" s="18"/>
    </row>
    <row r="52" spans="1:13" x14ac:dyDescent="0.3">
      <c r="A52" s="88" t="s">
        <v>85</v>
      </c>
      <c r="B52" s="86" t="str">
        <f>B2</f>
        <v>Χώρες ΕΕ-27</v>
      </c>
      <c r="C52" s="86" t="str">
        <f t="shared" ref="C52:K53" si="0">C35</f>
        <v>Χώρες 
Ζώνης Ευρώ</v>
      </c>
      <c r="D52" s="93" t="str">
        <f t="shared" si="0"/>
        <v>εκ των οποίων</v>
      </c>
      <c r="E52" s="93">
        <f t="shared" si="0"/>
        <v>0</v>
      </c>
      <c r="F52" s="86" t="str">
        <f t="shared" si="0"/>
        <v>Χώρες εκτός Ζώνης Ευρώ</v>
      </c>
      <c r="G52" s="91" t="str">
        <f t="shared" si="0"/>
        <v>Λοιπές Χώρες</v>
      </c>
      <c r="H52" s="93" t="str">
        <f t="shared" si="0"/>
        <v>εκ των οποίων</v>
      </c>
      <c r="I52" s="93">
        <f t="shared" si="0"/>
        <v>0</v>
      </c>
      <c r="J52" s="93">
        <f t="shared" si="0"/>
        <v>0</v>
      </c>
      <c r="K52" s="86" t="str">
        <f t="shared" si="0"/>
        <v>Σύνολο 
Έρ. Συνόρων</v>
      </c>
      <c r="L52" s="94" t="str">
        <f t="shared" ref="L52:M52" si="1">L35</f>
        <v>Κρουαζιέρες</v>
      </c>
      <c r="M52" s="86" t="str">
        <f t="shared" si="1"/>
        <v>Σύνολο</v>
      </c>
    </row>
    <row r="53" spans="1:13" x14ac:dyDescent="0.3">
      <c r="A53" s="89"/>
      <c r="B53" s="87">
        <f>B36</f>
        <v>0</v>
      </c>
      <c r="C53" s="87">
        <f t="shared" si="0"/>
        <v>0</v>
      </c>
      <c r="D53" s="5" t="str">
        <f t="shared" si="0"/>
        <v>Γαλλία</v>
      </c>
      <c r="E53" s="5" t="str">
        <f t="shared" si="0"/>
        <v>Γερμανία</v>
      </c>
      <c r="F53" s="87">
        <f t="shared" si="0"/>
        <v>0</v>
      </c>
      <c r="G53" s="92">
        <f t="shared" si="0"/>
        <v>0</v>
      </c>
      <c r="H53" s="6" t="str">
        <f t="shared" si="0"/>
        <v>Ην. Βασίλειο</v>
      </c>
      <c r="I53" s="5" t="str">
        <f t="shared" si="0"/>
        <v>ΗΠΑ</v>
      </c>
      <c r="J53" s="5" t="str">
        <f t="shared" si="0"/>
        <v>Ρωσία</v>
      </c>
      <c r="K53" s="87">
        <f t="shared" si="0"/>
        <v>0</v>
      </c>
      <c r="L53" s="95">
        <f t="shared" ref="L53:M53" si="2">L36</f>
        <v>0</v>
      </c>
      <c r="M53" s="87">
        <f t="shared" si="2"/>
        <v>0</v>
      </c>
    </row>
    <row r="54" spans="1:13" x14ac:dyDescent="0.3">
      <c r="A54" s="19" t="s">
        <v>1</v>
      </c>
      <c r="B54" s="20">
        <f>IFERROR(B4/B20-1,"")</f>
        <v>-0.8576040720062732</v>
      </c>
      <c r="C54" s="20">
        <f t="shared" ref="C54:M54" si="3">IFERROR(C4/C20-1,"")</f>
        <v>-0.89686062138624634</v>
      </c>
      <c r="D54" s="20">
        <f t="shared" si="3"/>
        <v>-0.87466229778226301</v>
      </c>
      <c r="E54" s="20">
        <f t="shared" si="3"/>
        <v>-0.81251535097859595</v>
      </c>
      <c r="F54" s="20">
        <f t="shared" si="3"/>
        <v>-0.58146398159167867</v>
      </c>
      <c r="G54" s="20">
        <f t="shared" si="3"/>
        <v>-0.94373408283119298</v>
      </c>
      <c r="H54" s="20">
        <f t="shared" si="3"/>
        <v>-0.96234328865517926</v>
      </c>
      <c r="I54" s="20">
        <f t="shared" si="3"/>
        <v>-0.99446416789285852</v>
      </c>
      <c r="J54" s="20">
        <f t="shared" si="3"/>
        <v>-0.98974361568469882</v>
      </c>
      <c r="K54" s="66">
        <f t="shared" si="3"/>
        <v>-0.90921885298257932</v>
      </c>
      <c r="L54" s="20">
        <f t="shared" si="3"/>
        <v>-1</v>
      </c>
      <c r="M54" s="66">
        <f t="shared" si="3"/>
        <v>-0.90939862078516986</v>
      </c>
    </row>
    <row r="55" spans="1:13" x14ac:dyDescent="0.3">
      <c r="A55" s="21" t="s">
        <v>2</v>
      </c>
      <c r="B55" s="22">
        <f>IFERROR(B5/B21-1,"")</f>
        <v>-0.85683410950880778</v>
      </c>
      <c r="C55" s="22">
        <f t="shared" ref="C55:M55" si="4">IFERROR(C5/C21-1,"")</f>
        <v>-0.87831384399862067</v>
      </c>
      <c r="D55" s="22">
        <f t="shared" si="4"/>
        <v>-0.87688830916778437</v>
      </c>
      <c r="E55" s="22">
        <f t="shared" si="4"/>
        <v>-0.80015194255367328</v>
      </c>
      <c r="F55" s="22">
        <f t="shared" si="4"/>
        <v>-0.762037823856762</v>
      </c>
      <c r="G55" s="22">
        <f t="shared" si="4"/>
        <v>-0.91286349097040942</v>
      </c>
      <c r="H55" s="22">
        <f t="shared" si="4"/>
        <v>-0.89100048960396538</v>
      </c>
      <c r="I55" s="22">
        <f t="shared" si="4"/>
        <v>-0.9885276796284308</v>
      </c>
      <c r="J55" s="22">
        <f t="shared" si="4"/>
        <v>-0.97308272843432742</v>
      </c>
      <c r="K55" s="67">
        <f t="shared" si="4"/>
        <v>-0.89370610177712895</v>
      </c>
      <c r="L55" s="22">
        <f t="shared" si="4"/>
        <v>-1</v>
      </c>
      <c r="M55" s="67">
        <f t="shared" si="4"/>
        <v>-0.89409133636031046</v>
      </c>
    </row>
    <row r="56" spans="1:13" x14ac:dyDescent="0.3">
      <c r="A56" s="19" t="s">
        <v>3</v>
      </c>
      <c r="B56" s="20">
        <f t="shared" ref="B56:M56" si="5">IFERROR(B6/B22-1,"")</f>
        <v>-0.66130275525257698</v>
      </c>
      <c r="C56" s="20">
        <f t="shared" si="5"/>
        <v>-0.59482367199988995</v>
      </c>
      <c r="D56" s="20">
        <f t="shared" si="5"/>
        <v>-0.76123669027289809</v>
      </c>
      <c r="E56" s="20">
        <f t="shared" si="5"/>
        <v>-0.31156360229415692</v>
      </c>
      <c r="F56" s="20">
        <f t="shared" si="5"/>
        <v>-0.80256476476444216</v>
      </c>
      <c r="G56" s="20">
        <f t="shared" si="5"/>
        <v>-0.59049795348876499</v>
      </c>
      <c r="H56" s="20">
        <f t="shared" si="5"/>
        <v>-0.58945561363263432</v>
      </c>
      <c r="I56" s="20">
        <f t="shared" si="5"/>
        <v>-0.90649321577091235</v>
      </c>
      <c r="J56" s="20">
        <f t="shared" si="5"/>
        <v>-0.98321238829329372</v>
      </c>
      <c r="K56" s="66">
        <f t="shared" si="5"/>
        <v>-0.62509854165324508</v>
      </c>
      <c r="L56" s="20">
        <f t="shared" si="5"/>
        <v>-1</v>
      </c>
      <c r="M56" s="66">
        <f t="shared" si="5"/>
        <v>-0.62976723855316363</v>
      </c>
    </row>
    <row r="57" spans="1:13" x14ac:dyDescent="0.3">
      <c r="A57" s="21" t="s">
        <v>4</v>
      </c>
      <c r="B57" s="22">
        <f t="shared" ref="B57:M57" si="6">IFERROR(B7/B23-1,"")</f>
        <v>2.2316607845136338</v>
      </c>
      <c r="C57" s="22">
        <f t="shared" si="6"/>
        <v>3.4854083285951294</v>
      </c>
      <c r="D57" s="22">
        <f t="shared" si="6"/>
        <v>8.6562155838304733</v>
      </c>
      <c r="E57" s="22">
        <f t="shared" si="6"/>
        <v>6.7921961076521979</v>
      </c>
      <c r="F57" s="22">
        <f t="shared" si="6"/>
        <v>0.24393108688678655</v>
      </c>
      <c r="G57" s="22">
        <f t="shared" si="6"/>
        <v>1.9668433637562193</v>
      </c>
      <c r="H57" s="22">
        <f t="shared" si="6"/>
        <v>0.64285768982799008</v>
      </c>
      <c r="I57" s="22">
        <f t="shared" si="6"/>
        <v>6.9424150058085914</v>
      </c>
      <c r="J57" s="22">
        <f t="shared" si="6"/>
        <v>62.238889226302021</v>
      </c>
      <c r="K57" s="67">
        <f t="shared" si="6"/>
        <v>2.1102285636058631</v>
      </c>
      <c r="L57" s="22" t="str">
        <f t="shared" si="6"/>
        <v/>
      </c>
      <c r="M57" s="67">
        <f t="shared" si="6"/>
        <v>2.1102285636058631</v>
      </c>
    </row>
    <row r="58" spans="1:13" x14ac:dyDescent="0.3">
      <c r="A58" s="19" t="s">
        <v>5</v>
      </c>
      <c r="B58" s="20">
        <f t="shared" ref="B58:M58" si="7">IFERROR(B8/B24-1,"")</f>
        <v>4.6561437051002468</v>
      </c>
      <c r="C58" s="20">
        <f t="shared" si="7"/>
        <v>5.5514114074411447</v>
      </c>
      <c r="D58" s="20">
        <f t="shared" si="7"/>
        <v>17.909576701674744</v>
      </c>
      <c r="E58" s="20">
        <f t="shared" si="7"/>
        <v>5.5334209388880504</v>
      </c>
      <c r="F58" s="20">
        <f t="shared" si="7"/>
        <v>2.417695715997517</v>
      </c>
      <c r="G58" s="20">
        <f t="shared" si="7"/>
        <v>0.95747430797872268</v>
      </c>
      <c r="H58" s="20">
        <f t="shared" si="7"/>
        <v>6.7145441179322347</v>
      </c>
      <c r="I58" s="20">
        <f t="shared" si="7"/>
        <v>33.282367137038058</v>
      </c>
      <c r="J58" s="20">
        <f t="shared" si="7"/>
        <v>-0.75282880205284841</v>
      </c>
      <c r="K58" s="66">
        <f t="shared" si="7"/>
        <v>2.8028778640148508</v>
      </c>
      <c r="L58" s="20" t="str">
        <f t="shared" si="7"/>
        <v/>
      </c>
      <c r="M58" s="66">
        <f t="shared" si="7"/>
        <v>2.8623635850196272</v>
      </c>
    </row>
    <row r="59" spans="1:13" x14ac:dyDescent="0.3">
      <c r="A59" s="21" t="s">
        <v>6</v>
      </c>
      <c r="B59" s="22">
        <f t="shared" ref="B59:M59" si="8">IFERROR(B9/B25-1,"")</f>
        <v>12.079586756415154</v>
      </c>
      <c r="C59" s="22">
        <f t="shared" si="8"/>
        <v>15.088018670055714</v>
      </c>
      <c r="D59" s="22">
        <f t="shared" si="8"/>
        <v>47.738548399877374</v>
      </c>
      <c r="E59" s="22">
        <f t="shared" si="8"/>
        <v>15.709317636313742</v>
      </c>
      <c r="F59" s="22">
        <f t="shared" si="8"/>
        <v>7.0643420299286355</v>
      </c>
      <c r="G59" s="22">
        <f t="shared" si="8"/>
        <v>4.4711180784876294</v>
      </c>
      <c r="H59" s="22">
        <f t="shared" si="8"/>
        <v>18.387643789749827</v>
      </c>
      <c r="I59" s="22">
        <f t="shared" si="8"/>
        <v>98.533874139907439</v>
      </c>
      <c r="J59" s="22" t="str">
        <f t="shared" si="8"/>
        <v/>
      </c>
      <c r="K59" s="67">
        <f t="shared" si="8"/>
        <v>8.3748378261383092</v>
      </c>
      <c r="L59" s="22" t="str">
        <f t="shared" si="8"/>
        <v/>
      </c>
      <c r="M59" s="67">
        <f t="shared" si="8"/>
        <v>8.5181076169119425</v>
      </c>
    </row>
    <row r="60" spans="1:13" x14ac:dyDescent="0.3">
      <c r="A60" s="19" t="s">
        <v>7</v>
      </c>
      <c r="B60" s="20">
        <f t="shared" ref="B60:M60" si="9">IFERROR(B10/B26-1,"")</f>
        <v>1.9036375163505248</v>
      </c>
      <c r="C60" s="20">
        <f t="shared" si="9"/>
        <v>1.7974991106806217</v>
      </c>
      <c r="D60" s="20">
        <f t="shared" si="9"/>
        <v>3.0611773107642186</v>
      </c>
      <c r="E60" s="20">
        <f t="shared" si="9"/>
        <v>1.0672272241368295</v>
      </c>
      <c r="F60" s="20">
        <f t="shared" si="9"/>
        <v>2.2912992779727239</v>
      </c>
      <c r="G60" s="20">
        <f t="shared" si="9"/>
        <v>3.9322001184975131</v>
      </c>
      <c r="H60" s="20">
        <f t="shared" si="9"/>
        <v>2.3698930226044497</v>
      </c>
      <c r="I60" s="20">
        <f t="shared" si="9"/>
        <v>35.235218062524325</v>
      </c>
      <c r="J60" s="20">
        <f t="shared" si="9"/>
        <v>65.909592307188149</v>
      </c>
      <c r="K60" s="66">
        <f t="shared" si="9"/>
        <v>2.3357801135249812</v>
      </c>
      <c r="L60" s="20" t="str">
        <f t="shared" si="9"/>
        <v/>
      </c>
      <c r="M60" s="66">
        <f t="shared" si="9"/>
        <v>2.3562405337008516</v>
      </c>
    </row>
    <row r="61" spans="1:13" x14ac:dyDescent="0.3">
      <c r="A61" s="21" t="s">
        <v>8</v>
      </c>
      <c r="B61" s="22"/>
      <c r="C61" s="22"/>
      <c r="D61" s="22"/>
      <c r="E61" s="22"/>
      <c r="F61" s="22"/>
      <c r="G61" s="22"/>
      <c r="H61" s="22"/>
      <c r="I61" s="22"/>
      <c r="J61" s="22"/>
      <c r="K61" s="67"/>
      <c r="L61" s="22"/>
      <c r="M61" s="67"/>
    </row>
    <row r="62" spans="1:13" x14ac:dyDescent="0.3">
      <c r="A62" s="19" t="s">
        <v>9</v>
      </c>
      <c r="B62" s="20"/>
      <c r="C62" s="20"/>
      <c r="D62" s="20"/>
      <c r="E62" s="20"/>
      <c r="F62" s="20"/>
      <c r="G62" s="20"/>
      <c r="H62" s="20"/>
      <c r="I62" s="20"/>
      <c r="J62" s="20"/>
      <c r="K62" s="66"/>
      <c r="L62" s="20"/>
      <c r="M62" s="66"/>
    </row>
    <row r="63" spans="1:13" x14ac:dyDescent="0.3">
      <c r="A63" s="21" t="s">
        <v>10</v>
      </c>
      <c r="B63" s="22"/>
      <c r="C63" s="22"/>
      <c r="D63" s="22"/>
      <c r="E63" s="22"/>
      <c r="F63" s="22"/>
      <c r="G63" s="22"/>
      <c r="H63" s="22"/>
      <c r="I63" s="22"/>
      <c r="J63" s="22"/>
      <c r="K63" s="67"/>
      <c r="L63" s="22"/>
      <c r="M63" s="67"/>
    </row>
    <row r="64" spans="1:13" x14ac:dyDescent="0.3">
      <c r="A64" s="19" t="s">
        <v>11</v>
      </c>
      <c r="B64" s="20"/>
      <c r="C64" s="20"/>
      <c r="D64" s="20"/>
      <c r="E64" s="20"/>
      <c r="F64" s="20"/>
      <c r="G64" s="20"/>
      <c r="H64" s="20"/>
      <c r="I64" s="20"/>
      <c r="J64" s="20"/>
      <c r="K64" s="66"/>
      <c r="L64" s="20"/>
      <c r="M64" s="66"/>
    </row>
    <row r="65" spans="1:13" x14ac:dyDescent="0.3">
      <c r="A65" s="21" t="s">
        <v>12</v>
      </c>
      <c r="B65" s="22"/>
      <c r="C65" s="22"/>
      <c r="D65" s="22"/>
      <c r="E65" s="22"/>
      <c r="F65" s="22"/>
      <c r="G65" s="22"/>
      <c r="H65" s="22"/>
      <c r="I65" s="22"/>
      <c r="J65" s="22"/>
      <c r="K65" s="67"/>
      <c r="L65" s="22"/>
      <c r="M65" s="67"/>
    </row>
    <row r="66" spans="1:13" ht="15" thickBot="1" x14ac:dyDescent="0.35">
      <c r="A66" s="23" t="s">
        <v>13</v>
      </c>
      <c r="B66" s="24">
        <f>IFERROR(B16/B33-1,"")</f>
        <v>1.7692432113104246</v>
      </c>
      <c r="C66" s="24">
        <f t="shared" ref="C66:M66" si="10">IFERROR(C16/C33-1,"")</f>
        <v>1.7014131759855258</v>
      </c>
      <c r="D66" s="24">
        <f t="shared" si="10"/>
        <v>3.4797407489791627</v>
      </c>
      <c r="E66" s="24">
        <f t="shared" si="10"/>
        <v>1.5768213367225443</v>
      </c>
      <c r="F66" s="24">
        <f t="shared" si="10"/>
        <v>2.013770943284698</v>
      </c>
      <c r="G66" s="24">
        <f t="shared" si="10"/>
        <v>0.812589175630414</v>
      </c>
      <c r="H66" s="24">
        <f t="shared" si="10"/>
        <v>1.4332966704116132</v>
      </c>
      <c r="I66" s="24">
        <f t="shared" si="10"/>
        <v>2.0055790062089516</v>
      </c>
      <c r="J66" s="24">
        <f t="shared" si="10"/>
        <v>2.0535245209512434</v>
      </c>
      <c r="K66" s="24">
        <f t="shared" si="10"/>
        <v>1.3808643264343976</v>
      </c>
      <c r="L66" s="24">
        <f t="shared" si="10"/>
        <v>10.359817476433451</v>
      </c>
      <c r="M66" s="24">
        <f t="shared" si="10"/>
        <v>1.3967496808851925</v>
      </c>
    </row>
    <row r="67" spans="1:13" ht="15" thickTop="1" x14ac:dyDescent="0.3">
      <c r="A67" s="25"/>
      <c r="B67" s="25"/>
      <c r="C67" s="25"/>
      <c r="D67" s="25"/>
      <c r="E67" s="30"/>
      <c r="F67" s="30"/>
      <c r="G67" s="30"/>
      <c r="H67" s="30"/>
      <c r="I67" s="30"/>
      <c r="J67" s="30"/>
      <c r="K67" s="31"/>
    </row>
    <row r="68" spans="1:13" ht="14.4" customHeight="1" x14ac:dyDescent="0.3">
      <c r="A68" s="88" t="s">
        <v>86</v>
      </c>
      <c r="B68" s="86" t="str">
        <f>B2</f>
        <v>Χώρες ΕΕ-27</v>
      </c>
      <c r="C68" s="86" t="s">
        <v>67</v>
      </c>
      <c r="D68" s="93" t="s">
        <v>68</v>
      </c>
      <c r="E68" s="93">
        <v>0</v>
      </c>
      <c r="F68" s="86" t="str">
        <f>F52</f>
        <v>Χώρες εκτός Ζώνης Ευρώ</v>
      </c>
      <c r="G68" s="86" t="str">
        <f>G52</f>
        <v>Λοιπές Χώρες</v>
      </c>
      <c r="H68" s="93" t="str">
        <f>H52</f>
        <v>εκ των οποίων</v>
      </c>
      <c r="I68" s="93"/>
      <c r="J68" s="93"/>
      <c r="K68" s="86" t="str">
        <f>K52</f>
        <v>Σύνολο 
Έρ. Συνόρων</v>
      </c>
      <c r="L68" s="94" t="str">
        <f t="shared" ref="L68:M68" si="11">L52</f>
        <v>Κρουαζιέρες</v>
      </c>
      <c r="M68" s="86" t="str">
        <f t="shared" si="11"/>
        <v>Σύνολο</v>
      </c>
    </row>
    <row r="69" spans="1:13" ht="14.4" customHeight="1" x14ac:dyDescent="0.3">
      <c r="A69" s="89"/>
      <c r="B69" s="87">
        <v>0</v>
      </c>
      <c r="C69" s="87">
        <v>0</v>
      </c>
      <c r="D69" s="5" t="str">
        <f>D53</f>
        <v>Γαλλία</v>
      </c>
      <c r="E69" s="5" t="str">
        <f>E53</f>
        <v>Γερμανία</v>
      </c>
      <c r="F69" s="87"/>
      <c r="G69" s="87"/>
      <c r="H69" s="6" t="str">
        <f>H53</f>
        <v>Ην. Βασίλειο</v>
      </c>
      <c r="I69" s="6" t="str">
        <f t="shared" ref="I69:J69" si="12">I53</f>
        <v>ΗΠΑ</v>
      </c>
      <c r="J69" s="6" t="str">
        <f t="shared" si="12"/>
        <v>Ρωσία</v>
      </c>
      <c r="K69" s="87"/>
      <c r="L69" s="95"/>
      <c r="M69" s="87"/>
    </row>
    <row r="70" spans="1:13" x14ac:dyDescent="0.3">
      <c r="A70" s="19" t="s">
        <v>1</v>
      </c>
      <c r="B70" s="20">
        <f>IFERROR(B4/B37-1,"")</f>
        <v>-0.84931910653257603</v>
      </c>
      <c r="C70" s="20">
        <f t="shared" ref="C70:M70" si="13">IFERROR(C4/C37-1,"")</f>
        <v>-0.86580245750629792</v>
      </c>
      <c r="D70" s="20">
        <f t="shared" si="13"/>
        <v>-0.93303772440592525</v>
      </c>
      <c r="E70" s="20">
        <f t="shared" si="13"/>
        <v>-0.79881182342278756</v>
      </c>
      <c r="F70" s="20">
        <f t="shared" si="13"/>
        <v>-0.80855785539361469</v>
      </c>
      <c r="G70" s="20">
        <f t="shared" si="13"/>
        <v>-0.92366986745256929</v>
      </c>
      <c r="H70" s="20">
        <f t="shared" si="13"/>
        <v>-0.92980169714708671</v>
      </c>
      <c r="I70" s="20">
        <f t="shared" si="13"/>
        <v>-0.99051543894552452</v>
      </c>
      <c r="J70" s="20">
        <f t="shared" si="13"/>
        <v>-0.9919254994951765</v>
      </c>
      <c r="K70" s="66">
        <f t="shared" si="13"/>
        <v>-0.88935100580786808</v>
      </c>
      <c r="L70" s="20">
        <f t="shared" si="13"/>
        <v>-1</v>
      </c>
      <c r="M70" s="66">
        <f t="shared" si="13"/>
        <v>-0.88965267458375463</v>
      </c>
    </row>
    <row r="71" spans="1:13" x14ac:dyDescent="0.3">
      <c r="A71" s="21" t="s">
        <v>2</v>
      </c>
      <c r="B71" s="22">
        <f>IFERROR(B5/B38-1,"")</f>
        <v>-0.88339679746223709</v>
      </c>
      <c r="C71" s="22">
        <f t="shared" ref="C71:M71" si="14">IFERROR(C5/C38-1,"")</f>
        <v>-0.8938048472335256</v>
      </c>
      <c r="D71" s="22">
        <f t="shared" si="14"/>
        <v>-0.91752846858994153</v>
      </c>
      <c r="E71" s="22">
        <f t="shared" si="14"/>
        <v>-0.85080725067253449</v>
      </c>
      <c r="F71" s="22">
        <f t="shared" si="14"/>
        <v>-0.85028080233852155</v>
      </c>
      <c r="G71" s="22">
        <f t="shared" si="14"/>
        <v>-0.8794045026825511</v>
      </c>
      <c r="H71" s="22">
        <f t="shared" si="14"/>
        <v>-0.93556751460242527</v>
      </c>
      <c r="I71" s="22">
        <f t="shared" si="14"/>
        <v>-0.98041618767887939</v>
      </c>
      <c r="J71" s="22">
        <f t="shared" si="14"/>
        <v>-0.98041845061316568</v>
      </c>
      <c r="K71" s="67">
        <f t="shared" si="14"/>
        <v>-0.88127648009750459</v>
      </c>
      <c r="L71" s="22">
        <f t="shared" si="14"/>
        <v>-1</v>
      </c>
      <c r="M71" s="67">
        <f t="shared" si="14"/>
        <v>-0.88195036467481991</v>
      </c>
    </row>
    <row r="72" spans="1:13" x14ac:dyDescent="0.3">
      <c r="A72" s="19" t="s">
        <v>3</v>
      </c>
      <c r="B72" s="20">
        <f t="shared" ref="B72:M72" si="15">IFERROR(B6/B39-1,"")</f>
        <v>-0.88643554983348549</v>
      </c>
      <c r="C72" s="20">
        <f t="shared" si="15"/>
        <v>-0.88463006173924519</v>
      </c>
      <c r="D72" s="20">
        <f t="shared" si="15"/>
        <v>-0.88292586410180274</v>
      </c>
      <c r="E72" s="20">
        <f t="shared" si="15"/>
        <v>-0.87635633511201549</v>
      </c>
      <c r="F72" s="20">
        <f t="shared" si="15"/>
        <v>-0.89369049017040458</v>
      </c>
      <c r="G72" s="20">
        <f t="shared" si="15"/>
        <v>-0.89256726645372386</v>
      </c>
      <c r="H72" s="20">
        <f t="shared" si="15"/>
        <v>-0.92802890940962735</v>
      </c>
      <c r="I72" s="20">
        <f t="shared" si="15"/>
        <v>-0.98068155927368472</v>
      </c>
      <c r="J72" s="20">
        <f t="shared" si="15"/>
        <v>-0.99368439477375081</v>
      </c>
      <c r="K72" s="66">
        <f t="shared" si="15"/>
        <v>-0.88994383728248261</v>
      </c>
      <c r="L72" s="20">
        <f t="shared" si="15"/>
        <v>-1</v>
      </c>
      <c r="M72" s="66">
        <f t="shared" si="15"/>
        <v>-0.89335750731042474</v>
      </c>
    </row>
    <row r="73" spans="1:13" x14ac:dyDescent="0.3">
      <c r="A73" s="21" t="s">
        <v>4</v>
      </c>
      <c r="B73" s="22">
        <f t="shared" ref="B73:M73" si="16">IFERROR(B7/B40-1,"")</f>
        <v>-0.90650956278281392</v>
      </c>
      <c r="C73" s="22">
        <f t="shared" si="16"/>
        <v>-0.90984897863905245</v>
      </c>
      <c r="D73" s="22">
        <f t="shared" si="16"/>
        <v>-0.9543390371364413</v>
      </c>
      <c r="E73" s="22">
        <f t="shared" si="16"/>
        <v>-0.88777002099301772</v>
      </c>
      <c r="F73" s="22">
        <f t="shared" si="16"/>
        <v>-0.88139278987653658</v>
      </c>
      <c r="G73" s="22">
        <f t="shared" si="16"/>
        <v>-0.92343210885224014</v>
      </c>
      <c r="H73" s="22">
        <f t="shared" si="16"/>
        <v>-0.97020248392958763</v>
      </c>
      <c r="I73" s="22">
        <f t="shared" si="16"/>
        <v>-0.97698761230122777</v>
      </c>
      <c r="J73" s="22">
        <f t="shared" si="16"/>
        <v>-0.90445708999199403</v>
      </c>
      <c r="K73" s="67">
        <f t="shared" si="16"/>
        <v>-0.91475091447216805</v>
      </c>
      <c r="L73" s="22">
        <f t="shared" si="16"/>
        <v>-1</v>
      </c>
      <c r="M73" s="67">
        <f t="shared" si="16"/>
        <v>-0.92098756366069001</v>
      </c>
    </row>
    <row r="74" spans="1:13" x14ac:dyDescent="0.3">
      <c r="A74" s="19" t="s">
        <v>5</v>
      </c>
      <c r="B74" s="20">
        <f t="shared" ref="B74:M74" si="17">IFERROR(B8/B41-1,"")</f>
        <v>-0.85212120301184047</v>
      </c>
      <c r="C74" s="20">
        <f t="shared" si="17"/>
        <v>-0.85894480187528377</v>
      </c>
      <c r="D74" s="20">
        <f t="shared" si="17"/>
        <v>-0.76524588549872019</v>
      </c>
      <c r="E74" s="20">
        <f t="shared" si="17"/>
        <v>-0.88880709941360858</v>
      </c>
      <c r="F74" s="20">
        <f t="shared" si="17"/>
        <v>-0.80748536237622426</v>
      </c>
      <c r="G74" s="20">
        <f t="shared" si="17"/>
        <v>-0.93741876728537121</v>
      </c>
      <c r="H74" s="20">
        <f t="shared" si="17"/>
        <v>-0.97215320214319378</v>
      </c>
      <c r="I74" s="20">
        <f t="shared" si="17"/>
        <v>-0.96187778597464335</v>
      </c>
      <c r="J74" s="20">
        <f t="shared" si="17"/>
        <v>-0.99996131070227101</v>
      </c>
      <c r="K74" s="66">
        <f t="shared" si="17"/>
        <v>-0.89058454963448541</v>
      </c>
      <c r="L74" s="20">
        <f t="shared" si="17"/>
        <v>-0.95000000643958993</v>
      </c>
      <c r="M74" s="66">
        <f t="shared" si="17"/>
        <v>-0.89255103760510035</v>
      </c>
    </row>
    <row r="75" spans="1:13" x14ac:dyDescent="0.3">
      <c r="A75" s="21" t="s">
        <v>6</v>
      </c>
      <c r="B75" s="22">
        <f t="shared" ref="B75:M75" si="18">IFERROR(B9/B42-1,"")</f>
        <v>-0.59726323376905444</v>
      </c>
      <c r="C75" s="22">
        <f t="shared" si="18"/>
        <v>-0.61805777719592081</v>
      </c>
      <c r="D75" s="22">
        <f t="shared" si="18"/>
        <v>-0.57265781011839201</v>
      </c>
      <c r="E75" s="22">
        <f t="shared" si="18"/>
        <v>-0.49266451600281225</v>
      </c>
      <c r="F75" s="22">
        <f t="shared" si="18"/>
        <v>-0.50821819181845551</v>
      </c>
      <c r="G75" s="22">
        <f t="shared" si="18"/>
        <v>-0.8001259388135894</v>
      </c>
      <c r="H75" s="22">
        <f t="shared" si="18"/>
        <v>-0.85002242981747111</v>
      </c>
      <c r="I75" s="22">
        <f t="shared" si="18"/>
        <v>-0.75795185430018308</v>
      </c>
      <c r="J75" s="22">
        <f t="shared" si="18"/>
        <v>-0.964661327851008</v>
      </c>
      <c r="K75" s="67">
        <f t="shared" si="18"/>
        <v>-0.68741717794107504</v>
      </c>
      <c r="L75" s="22">
        <f t="shared" si="18"/>
        <v>-0.8200002480701114</v>
      </c>
      <c r="M75" s="67">
        <f t="shared" si="18"/>
        <v>-0.69084482971917138</v>
      </c>
    </row>
    <row r="76" spans="1:13" x14ac:dyDescent="0.3">
      <c r="A76" s="19" t="s">
        <v>7</v>
      </c>
      <c r="B76" s="20">
        <f t="shared" ref="B76:M76" si="19">IFERROR(B10/B43-1,"")</f>
        <v>-0.22266164325079474</v>
      </c>
      <c r="C76" s="20">
        <f t="shared" si="19"/>
        <v>-0.2331165947418582</v>
      </c>
      <c r="D76" s="20">
        <f t="shared" si="19"/>
        <v>0.14364410028573316</v>
      </c>
      <c r="E76" s="20">
        <f t="shared" si="19"/>
        <v>-0.27251747723706321</v>
      </c>
      <c r="F76" s="20">
        <f t="shared" si="19"/>
        <v>-0.18830848450303328</v>
      </c>
      <c r="G76" s="20">
        <f t="shared" si="19"/>
        <v>-0.56579893154805216</v>
      </c>
      <c r="H76" s="20">
        <f t="shared" si="19"/>
        <v>-0.5767143066522834</v>
      </c>
      <c r="I76" s="20">
        <f t="shared" si="19"/>
        <v>-0.28394256820961661</v>
      </c>
      <c r="J76" s="20">
        <f t="shared" si="19"/>
        <v>-0.68081670288468621</v>
      </c>
      <c r="K76" s="66">
        <f t="shared" si="19"/>
        <v>-0.3775913171211599</v>
      </c>
      <c r="L76" s="20">
        <f t="shared" si="19"/>
        <v>-0.80000494235737629</v>
      </c>
      <c r="M76" s="66">
        <f t="shared" si="19"/>
        <v>-0.38550355794887747</v>
      </c>
    </row>
    <row r="77" spans="1:13" x14ac:dyDescent="0.3">
      <c r="A77" s="21" t="s">
        <v>8</v>
      </c>
      <c r="B77" s="22"/>
      <c r="C77" s="22"/>
      <c r="D77" s="22"/>
      <c r="E77" s="22"/>
      <c r="F77" s="22"/>
      <c r="G77" s="22"/>
      <c r="H77" s="22"/>
      <c r="I77" s="22"/>
      <c r="J77" s="22"/>
      <c r="K77" s="67"/>
      <c r="L77" s="22"/>
      <c r="M77" s="67"/>
    </row>
    <row r="78" spans="1:13" x14ac:dyDescent="0.3">
      <c r="A78" s="19" t="s">
        <v>9</v>
      </c>
      <c r="B78" s="20"/>
      <c r="C78" s="20"/>
      <c r="D78" s="20"/>
      <c r="E78" s="20"/>
      <c r="F78" s="20"/>
      <c r="G78" s="20"/>
      <c r="H78" s="20"/>
      <c r="I78" s="20"/>
      <c r="J78" s="20"/>
      <c r="K78" s="66"/>
      <c r="L78" s="20"/>
      <c r="M78" s="66"/>
    </row>
    <row r="79" spans="1:13" x14ac:dyDescent="0.3">
      <c r="A79" s="21" t="s">
        <v>10</v>
      </c>
      <c r="B79" s="22"/>
      <c r="C79" s="22"/>
      <c r="D79" s="22"/>
      <c r="E79" s="22"/>
      <c r="F79" s="22"/>
      <c r="G79" s="22"/>
      <c r="H79" s="22"/>
      <c r="I79" s="22"/>
      <c r="J79" s="22"/>
      <c r="K79" s="67"/>
      <c r="L79" s="22"/>
      <c r="M79" s="67"/>
    </row>
    <row r="80" spans="1:13" x14ac:dyDescent="0.3">
      <c r="A80" s="19" t="s">
        <v>11</v>
      </c>
      <c r="B80" s="20"/>
      <c r="C80" s="20"/>
      <c r="D80" s="20"/>
      <c r="E80" s="20"/>
      <c r="F80" s="20"/>
      <c r="G80" s="20"/>
      <c r="H80" s="20"/>
      <c r="I80" s="20"/>
      <c r="J80" s="20"/>
      <c r="K80" s="66"/>
      <c r="L80" s="20"/>
      <c r="M80" s="66"/>
    </row>
    <row r="81" spans="1:21" x14ac:dyDescent="0.3">
      <c r="A81" s="21" t="s">
        <v>12</v>
      </c>
      <c r="B81" s="22"/>
      <c r="C81" s="22"/>
      <c r="D81" s="22"/>
      <c r="E81" s="22"/>
      <c r="F81" s="22"/>
      <c r="G81" s="22"/>
      <c r="H81" s="22"/>
      <c r="I81" s="22"/>
      <c r="J81" s="22"/>
      <c r="K81" s="67"/>
      <c r="L81" s="22"/>
      <c r="M81" s="67"/>
    </row>
    <row r="82" spans="1:21" ht="15" thickBot="1" x14ac:dyDescent="0.35">
      <c r="A82" s="13" t="s">
        <v>13</v>
      </c>
      <c r="B82" s="24">
        <f>IFERROR(B16/B50-1,"")</f>
        <v>-0.51678173122841731</v>
      </c>
      <c r="C82" s="24">
        <f t="shared" ref="C82:M82" si="20">IFERROR(C16/C50-1,"")</f>
        <v>-0.54027254063588315</v>
      </c>
      <c r="D82" s="24">
        <f t="shared" si="20"/>
        <v>-0.37936794894920001</v>
      </c>
      <c r="E82" s="24">
        <f t="shared" si="20"/>
        <v>-0.53898287704211112</v>
      </c>
      <c r="F82" s="24">
        <f t="shared" si="20"/>
        <v>-0.42121633866874453</v>
      </c>
      <c r="G82" s="24">
        <f t="shared" si="20"/>
        <v>-0.74587043321990965</v>
      </c>
      <c r="H82" s="24">
        <f t="shared" si="20"/>
        <v>-0.7653535726258307</v>
      </c>
      <c r="I82" s="24">
        <f t="shared" si="20"/>
        <v>-0.68120585259838806</v>
      </c>
      <c r="J82" s="24">
        <f t="shared" si="20"/>
        <v>-0.8382735289235036</v>
      </c>
      <c r="K82" s="24">
        <f t="shared" si="20"/>
        <v>-0.62207858868530042</v>
      </c>
      <c r="L82" s="24">
        <f t="shared" si="20"/>
        <v>-0.88115994248266993</v>
      </c>
      <c r="M82" s="24">
        <f t="shared" si="20"/>
        <v>-0.6288610010373008</v>
      </c>
    </row>
    <row r="83" spans="1:21" s="61" customFormat="1" ht="12.6" thickTop="1" x14ac:dyDescent="0.25">
      <c r="A83" s="26" t="s">
        <v>78</v>
      </c>
      <c r="B83" s="59"/>
      <c r="C83" s="59"/>
      <c r="D83" s="59"/>
      <c r="E83" s="60"/>
      <c r="F83" s="60"/>
      <c r="G83" s="60"/>
      <c r="H83" s="60"/>
      <c r="I83" s="60"/>
      <c r="J83" s="60"/>
      <c r="K83" s="62"/>
      <c r="L83" s="60"/>
      <c r="M83" s="62"/>
      <c r="N83" s="60"/>
      <c r="O83" s="60"/>
      <c r="P83" s="60"/>
      <c r="Q83" s="60"/>
      <c r="R83" s="60"/>
      <c r="S83" s="60"/>
      <c r="T83" s="60"/>
      <c r="U83" s="60"/>
    </row>
    <row r="84" spans="1:21" s="61" customFormat="1" ht="12" x14ac:dyDescent="0.25">
      <c r="A84" s="26" t="s">
        <v>33</v>
      </c>
      <c r="B84" s="59"/>
      <c r="C84" s="59"/>
      <c r="D84" s="59"/>
      <c r="E84" s="60"/>
      <c r="F84" s="60"/>
      <c r="G84" s="60"/>
      <c r="H84" s="60"/>
      <c r="I84" s="60"/>
      <c r="J84" s="60"/>
      <c r="K84" s="62"/>
      <c r="L84" s="60"/>
      <c r="M84" s="62"/>
      <c r="N84" s="60"/>
      <c r="O84" s="60"/>
      <c r="P84" s="60"/>
      <c r="Q84" s="60"/>
      <c r="R84" s="60"/>
      <c r="S84" s="60"/>
      <c r="T84" s="60"/>
      <c r="U84" s="60"/>
    </row>
    <row r="85" spans="1:21" x14ac:dyDescent="0.3">
      <c r="A85" s="34"/>
      <c r="B85" s="34"/>
      <c r="C85" s="34"/>
      <c r="D85" s="34"/>
      <c r="E85" s="35"/>
      <c r="F85" s="35"/>
      <c r="G85" s="30"/>
      <c r="H85" s="30"/>
      <c r="I85" s="37"/>
      <c r="J85" s="30"/>
      <c r="K85" s="31"/>
    </row>
    <row r="86" spans="1:21" x14ac:dyDescent="0.3">
      <c r="A86" s="34"/>
      <c r="B86" s="34"/>
      <c r="C86" s="34"/>
      <c r="D86" s="34"/>
      <c r="E86" s="35"/>
      <c r="F86" s="35"/>
      <c r="G86" s="30"/>
      <c r="H86" s="30"/>
      <c r="I86" s="37"/>
      <c r="J86" s="30"/>
      <c r="K86" s="31"/>
    </row>
    <row r="87" spans="1:21" x14ac:dyDescent="0.3">
      <c r="A87" s="33"/>
      <c r="E87" s="30"/>
      <c r="F87" s="30"/>
      <c r="G87" s="30"/>
      <c r="H87" s="30"/>
      <c r="I87" s="30"/>
      <c r="J87" s="30"/>
      <c r="K87" s="31"/>
    </row>
    <row r="88" spans="1:21" x14ac:dyDescent="0.3">
      <c r="A88" s="33"/>
      <c r="E88" s="30"/>
      <c r="F88" s="30"/>
      <c r="G88" s="30"/>
      <c r="H88" s="30"/>
      <c r="I88" s="30"/>
      <c r="J88" s="30"/>
      <c r="K88" s="31"/>
    </row>
    <row r="90" spans="1:21" x14ac:dyDescent="0.3">
      <c r="B90" s="38"/>
      <c r="C90" s="38"/>
      <c r="D90" s="39"/>
    </row>
    <row r="91" spans="1:21" x14ac:dyDescent="0.3">
      <c r="B91" s="28"/>
      <c r="C91" s="28"/>
    </row>
    <row r="92" spans="1:21" x14ac:dyDescent="0.3">
      <c r="B92" s="28"/>
      <c r="C92" s="28"/>
    </row>
    <row r="93" spans="1:21" x14ac:dyDescent="0.3">
      <c r="B93" s="28"/>
      <c r="C93" s="28"/>
    </row>
    <row r="94" spans="1:21" x14ac:dyDescent="0.3">
      <c r="B94" s="28"/>
      <c r="C94" s="28"/>
    </row>
  </sheetData>
  <mergeCells count="50">
    <mergeCell ref="H2:J2"/>
    <mergeCell ref="K2:K3"/>
    <mergeCell ref="A18:A19"/>
    <mergeCell ref="B18:B19"/>
    <mergeCell ref="C18:C19"/>
    <mergeCell ref="D18:E18"/>
    <mergeCell ref="F18:F19"/>
    <mergeCell ref="G18:G19"/>
    <mergeCell ref="H18:J18"/>
    <mergeCell ref="K18:K19"/>
    <mergeCell ref="A2:A3"/>
    <mergeCell ref="B2:B3"/>
    <mergeCell ref="C2:C3"/>
    <mergeCell ref="D2:E2"/>
    <mergeCell ref="F2:F3"/>
    <mergeCell ref="G2:G3"/>
    <mergeCell ref="F52:F53"/>
    <mergeCell ref="G52:G53"/>
    <mergeCell ref="H52:J52"/>
    <mergeCell ref="K52:K53"/>
    <mergeCell ref="A35:A36"/>
    <mergeCell ref="B35:B36"/>
    <mergeCell ref="C35:C36"/>
    <mergeCell ref="D35:E35"/>
    <mergeCell ref="F35:F36"/>
    <mergeCell ref="G35:G36"/>
    <mergeCell ref="A68:A69"/>
    <mergeCell ref="L2:L3"/>
    <mergeCell ref="M2:M3"/>
    <mergeCell ref="L18:L19"/>
    <mergeCell ref="M18:M19"/>
    <mergeCell ref="L35:L36"/>
    <mergeCell ref="M35:M36"/>
    <mergeCell ref="L52:L53"/>
    <mergeCell ref="M52:M53"/>
    <mergeCell ref="B68:B69"/>
    <mergeCell ref="H35:J35"/>
    <mergeCell ref="K35:K36"/>
    <mergeCell ref="A52:A53"/>
    <mergeCell ref="B52:B53"/>
    <mergeCell ref="C52:C53"/>
    <mergeCell ref="D52:E52"/>
    <mergeCell ref="L68:L69"/>
    <mergeCell ref="M68:M69"/>
    <mergeCell ref="C68:C69"/>
    <mergeCell ref="G68:G69"/>
    <mergeCell ref="H68:J68"/>
    <mergeCell ref="K68:K69"/>
    <mergeCell ref="F68:F69"/>
    <mergeCell ref="D68:E68"/>
  </mergeCells>
  <conditionalFormatting sqref="B17:K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table 1</vt:lpstr>
      <vt:lpstr>table 2</vt:lpstr>
      <vt:lpstr>table 3</vt:lpstr>
      <vt:lpstr>table 4</vt:lpstr>
      <vt:lpstr>table 5</vt:lpstr>
      <vt:lpstr>table 6</vt:lpstr>
      <vt:lpstr>table 7</vt:lpstr>
      <vt:lpstr>table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2021-10-05T11:43:48Z</dcterms:modified>
</cp:coreProperties>
</file>