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seraf\OneDrive\Υπολογιστής\Στατιστικά Στοιχεία Περιφερειών\Τελικά Περιφερειών GR\"/>
    </mc:Choice>
  </mc:AlternateContent>
  <xr:revisionPtr revIDLastSave="0" documentId="13_ncr:1_{B9F901C1-9A24-46F8-AAEA-22100ADA711E}" xr6:coauthVersionLast="47" xr6:coauthVersionMax="47" xr10:uidLastSave="{00000000-0000-0000-0000-000000000000}"/>
  <bookViews>
    <workbookView xWindow="-108" yWindow="-108" windowWidth="23256" windowHeight="12576" xr2:uid="{00000000-000D-0000-FFFF-FFFF00000000}"/>
  </bookViews>
  <sheets>
    <sheet name="Cover Page" sheetId="9" r:id="rId1"/>
    <sheet name="Explanatory notes" sheetId="10" r:id="rId2"/>
    <sheet name="Key figures" sheetId="12" r:id="rId3"/>
    <sheet name="Employment" sheetId="11" r:id="rId4"/>
    <sheet name="Hotel capacity" sheetId="1" r:id="rId5"/>
    <sheet name="Rooms for rent capacity" sheetId="14" r:id="rId6"/>
    <sheet name="Arrivals-Overnights-Occupancy" sheetId="3" r:id="rId7"/>
    <sheet name="Internat-domestic air arrivals" sheetId="5" r:id="rId8"/>
    <sheet name="Domestic Traffic in ports" sheetId="7" r:id="rId9"/>
    <sheet name="Cruise ship traffic" sheetId="15" r:id="rId10"/>
    <sheet name="Admissions to museums" sheetId="2" r:id="rId11"/>
  </sheets>
  <definedNames>
    <definedName name="_xlnm.Print_Area" localSheetId="10">'Admissions to museums'!$A$1:$J$7</definedName>
    <definedName name="_xlnm.Print_Area" localSheetId="6">'Arrivals-Overnights-Occupancy'!$A$1:$J$35</definedName>
    <definedName name="_xlnm.Print_Area" localSheetId="0">'Cover Page'!$A$1:$O$26</definedName>
    <definedName name="_xlnm.Print_Area" localSheetId="8">'Domestic Traffic in ports'!$A$3:$E$197</definedName>
    <definedName name="_xlnm.Print_Area" localSheetId="3">Employment!$A$1:$I$18</definedName>
    <definedName name="_xlnm.Print_Area" localSheetId="1">'Explanatory notes'!$A$1:$P$39</definedName>
    <definedName name="_xlnm.Print_Area" localSheetId="7">'Internat-domestic air arrivals'!$A$1:$H$149</definedName>
    <definedName name="_xlnm.Print_Titles" localSheetId="8">'Domestic Traffic in ports'!$3:$4</definedName>
    <definedName name="_xlnm.Print_Titles" localSheetId="7">'Internat-domestic air arrivals'!$3:$4</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9" i="3" l="1"/>
  <c r="M30" i="3"/>
  <c r="M31" i="3"/>
  <c r="M32" i="3"/>
  <c r="H63" i="7"/>
  <c r="H62" i="7"/>
  <c r="H61" i="7"/>
  <c r="H60" i="7"/>
  <c r="H85" i="7"/>
  <c r="H84" i="7"/>
  <c r="H83" i="7"/>
  <c r="H82" i="7"/>
  <c r="H111" i="7"/>
  <c r="H110" i="7"/>
  <c r="H109" i="7"/>
  <c r="H108" i="7"/>
  <c r="H133" i="7"/>
  <c r="H132" i="7"/>
  <c r="H131" i="7"/>
  <c r="H130" i="7"/>
  <c r="H32" i="7"/>
  <c r="H34" i="7"/>
  <c r="H33" i="7"/>
  <c r="H31" i="7"/>
  <c r="H15" i="7"/>
  <c r="H14" i="7"/>
  <c r="H16" i="7"/>
  <c r="H13" i="7"/>
  <c r="D28" i="7"/>
  <c r="C28" i="7"/>
  <c r="E27" i="7"/>
  <c r="E26" i="7"/>
  <c r="E25" i="7"/>
  <c r="E24" i="7"/>
  <c r="E23" i="7"/>
  <c r="E22" i="7"/>
  <c r="E21" i="7"/>
  <c r="E20" i="7"/>
  <c r="E19" i="7"/>
  <c r="E18" i="7"/>
  <c r="E17" i="7"/>
  <c r="E16" i="7"/>
  <c r="E15" i="7"/>
  <c r="E14" i="7"/>
  <c r="E13" i="7"/>
  <c r="E12" i="7"/>
  <c r="E11" i="7"/>
  <c r="E10" i="7"/>
  <c r="E9" i="7"/>
  <c r="E8" i="7"/>
  <c r="E7" i="7"/>
  <c r="E6" i="7"/>
  <c r="E5" i="7"/>
  <c r="L6" i="11"/>
  <c r="L10" i="11" s="1"/>
  <c r="L9" i="11"/>
  <c r="D12" i="12"/>
  <c r="G13" i="12"/>
  <c r="F13" i="12"/>
  <c r="E12" i="12"/>
  <c r="C12" i="12"/>
  <c r="G10" i="12"/>
  <c r="F10" i="12"/>
  <c r="G11" i="12"/>
  <c r="F11" i="12"/>
  <c r="G8" i="12"/>
  <c r="F8" i="12"/>
  <c r="G7" i="12"/>
  <c r="F7" i="12"/>
  <c r="H7" i="12" s="1"/>
  <c r="G5" i="12"/>
  <c r="F5" i="12"/>
  <c r="G6" i="12"/>
  <c r="F6" i="12"/>
  <c r="G9" i="12"/>
  <c r="F9" i="12"/>
  <c r="I6" i="15"/>
  <c r="I8" i="15"/>
  <c r="H17" i="5"/>
  <c r="D17" i="5"/>
  <c r="H16" i="5"/>
  <c r="D16" i="5"/>
  <c r="H15" i="5"/>
  <c r="D15" i="5"/>
  <c r="H14" i="5"/>
  <c r="D14" i="5"/>
  <c r="H13" i="5"/>
  <c r="D13" i="5"/>
  <c r="H12" i="5"/>
  <c r="D12" i="5"/>
  <c r="H11" i="5"/>
  <c r="D11" i="5"/>
  <c r="H10" i="5"/>
  <c r="D10" i="5"/>
  <c r="H9" i="5"/>
  <c r="D9" i="5"/>
  <c r="H8" i="5"/>
  <c r="D8" i="5"/>
  <c r="H7" i="5"/>
  <c r="D7" i="5"/>
  <c r="H6" i="5"/>
  <c r="D6" i="5"/>
  <c r="G5" i="5"/>
  <c r="F5" i="5"/>
  <c r="C5" i="5"/>
  <c r="B5" i="5"/>
  <c r="H7" i="1"/>
  <c r="H8" i="1"/>
  <c r="H9" i="1"/>
  <c r="H10" i="1"/>
  <c r="H11" i="1"/>
  <c r="H12" i="1"/>
  <c r="H13" i="1"/>
  <c r="H14" i="1"/>
  <c r="H15" i="1"/>
  <c r="H16" i="1"/>
  <c r="H17" i="1"/>
  <c r="H18" i="1"/>
  <c r="H19" i="1"/>
  <c r="H20" i="1"/>
  <c r="H21" i="1"/>
  <c r="H22" i="1"/>
  <c r="H23" i="1"/>
  <c r="H24" i="1"/>
  <c r="H25" i="1"/>
  <c r="H26" i="1"/>
  <c r="H27" i="1"/>
  <c r="H28" i="1"/>
  <c r="H29" i="1"/>
  <c r="H6" i="1"/>
  <c r="G32" i="1"/>
  <c r="F32" i="1"/>
  <c r="E32" i="1"/>
  <c r="D32" i="1"/>
  <c r="C32" i="1"/>
  <c r="G31" i="1"/>
  <c r="F31" i="1"/>
  <c r="E31" i="1"/>
  <c r="D31" i="1"/>
  <c r="C31" i="1"/>
  <c r="G30" i="1"/>
  <c r="F30" i="1"/>
  <c r="E30" i="1"/>
  <c r="D30" i="1"/>
  <c r="C30" i="1"/>
  <c r="L29" i="3"/>
  <c r="L30" i="3"/>
  <c r="L31" i="3"/>
  <c r="L32" i="3"/>
  <c r="E28" i="7" l="1"/>
  <c r="H5" i="12"/>
  <c r="H6" i="12"/>
  <c r="H11" i="12"/>
  <c r="H8" i="12"/>
  <c r="F12" i="12"/>
  <c r="G12" i="12"/>
  <c r="H10" i="12"/>
  <c r="H13" i="12"/>
  <c r="H9" i="12"/>
  <c r="H5" i="5"/>
  <c r="D5" i="5"/>
  <c r="H30" i="1"/>
  <c r="H32" i="1"/>
  <c r="H31" i="1"/>
  <c r="D52" i="7"/>
  <c r="C52" i="7"/>
  <c r="E30" i="7"/>
  <c r="E31" i="7"/>
  <c r="E32" i="7"/>
  <c r="E33" i="7"/>
  <c r="E34" i="7"/>
  <c r="E35" i="7"/>
  <c r="E36" i="7"/>
  <c r="E37" i="7"/>
  <c r="E38" i="7"/>
  <c r="E39" i="7"/>
  <c r="E40" i="7"/>
  <c r="E41" i="7"/>
  <c r="E42" i="7"/>
  <c r="E43" i="7"/>
  <c r="E44" i="7"/>
  <c r="E45" i="7"/>
  <c r="E46" i="7"/>
  <c r="E47" i="7"/>
  <c r="E48" i="7"/>
  <c r="E49" i="7"/>
  <c r="E50" i="7"/>
  <c r="E51" i="7"/>
  <c r="E29" i="7"/>
  <c r="H12" i="12" l="1"/>
  <c r="E52" i="7"/>
  <c r="K9" i="11"/>
  <c r="K10" i="11"/>
  <c r="H30" i="5" l="1"/>
  <c r="D30" i="5"/>
  <c r="H29" i="5"/>
  <c r="D29" i="5"/>
  <c r="H28" i="5"/>
  <c r="D28" i="5"/>
  <c r="H27" i="5"/>
  <c r="D27" i="5"/>
  <c r="H26" i="5"/>
  <c r="D26" i="5"/>
  <c r="H25" i="5"/>
  <c r="D25" i="5"/>
  <c r="H24" i="5"/>
  <c r="D24" i="5"/>
  <c r="H23" i="5"/>
  <c r="D23" i="5"/>
  <c r="H22" i="5"/>
  <c r="D22" i="5"/>
  <c r="H21" i="5"/>
  <c r="D21" i="5"/>
  <c r="H20" i="5"/>
  <c r="D20" i="5"/>
  <c r="H19" i="5"/>
  <c r="H18" i="5" s="1"/>
  <c r="D19" i="5"/>
  <c r="G18" i="5"/>
  <c r="F18" i="5"/>
  <c r="C18" i="5"/>
  <c r="B18" i="5"/>
  <c r="D18" i="5" l="1"/>
  <c r="D28" i="12"/>
  <c r="E28" i="12"/>
  <c r="C28" i="12"/>
  <c r="F28" i="12" s="1"/>
  <c r="G29" i="12"/>
  <c r="F29" i="12"/>
  <c r="G27" i="12"/>
  <c r="F27" i="12"/>
  <c r="G26" i="12"/>
  <c r="F26" i="12"/>
  <c r="H26" i="12" s="1"/>
  <c r="G25" i="12"/>
  <c r="F25" i="12"/>
  <c r="G24" i="12"/>
  <c r="F24" i="12"/>
  <c r="G23" i="12"/>
  <c r="F23" i="12"/>
  <c r="G22" i="12"/>
  <c r="F22" i="12"/>
  <c r="G21" i="12"/>
  <c r="F21" i="12"/>
  <c r="G20" i="12"/>
  <c r="F20" i="12"/>
  <c r="H24" i="12" l="1"/>
  <c r="G28" i="12"/>
  <c r="H28" i="12"/>
  <c r="H29" i="12"/>
  <c r="H22" i="12"/>
  <c r="H21" i="12"/>
  <c r="H23" i="12"/>
  <c r="H20" i="12"/>
  <c r="H25" i="12"/>
  <c r="H27" i="12"/>
  <c r="G65" i="1"/>
  <c r="F65" i="1"/>
  <c r="E65" i="1"/>
  <c r="D65" i="1"/>
  <c r="C65" i="1"/>
  <c r="G64" i="1"/>
  <c r="F64" i="1"/>
  <c r="E64" i="1"/>
  <c r="D64" i="1"/>
  <c r="C64" i="1"/>
  <c r="G63" i="1"/>
  <c r="F63" i="1"/>
  <c r="E63" i="1"/>
  <c r="D63" i="1"/>
  <c r="C63" i="1"/>
  <c r="H62" i="1"/>
  <c r="H61" i="1"/>
  <c r="H60" i="1"/>
  <c r="H63" i="1" s="1"/>
  <c r="H59" i="1"/>
  <c r="H58" i="1"/>
  <c r="H64" i="1" s="1"/>
  <c r="H57" i="1"/>
  <c r="H65" i="1" l="1"/>
  <c r="F32" i="14"/>
  <c r="E32" i="14"/>
  <c r="D32" i="14"/>
  <c r="C32" i="14"/>
  <c r="F31" i="14"/>
  <c r="E31" i="14"/>
  <c r="D31" i="14"/>
  <c r="C31" i="14"/>
  <c r="F30" i="14"/>
  <c r="E30" i="14"/>
  <c r="D30" i="14"/>
  <c r="C30" i="14"/>
  <c r="G32" i="14"/>
  <c r="G31" i="14"/>
  <c r="G30" i="14"/>
  <c r="H26" i="15" l="1"/>
  <c r="H24" i="15"/>
  <c r="H8" i="15"/>
  <c r="H6" i="15"/>
  <c r="K29" i="3" l="1"/>
  <c r="K30" i="3"/>
  <c r="K31" i="3"/>
  <c r="K32" i="3"/>
  <c r="E185" i="7" l="1"/>
  <c r="E161" i="7" l="1"/>
  <c r="E137" i="7"/>
  <c r="E113" i="7"/>
  <c r="E89" i="7"/>
  <c r="E65" i="7" l="1"/>
  <c r="E54" i="7" l="1"/>
  <c r="E55" i="7"/>
  <c r="E56" i="7"/>
  <c r="E57" i="7"/>
  <c r="E58" i="7"/>
  <c r="E59" i="7"/>
  <c r="E60" i="7"/>
  <c r="E61" i="7"/>
  <c r="E62" i="7"/>
  <c r="E63" i="7"/>
  <c r="E64" i="7"/>
  <c r="E66" i="7"/>
  <c r="E67" i="7"/>
  <c r="E68" i="7"/>
  <c r="E69" i="7"/>
  <c r="E70" i="7"/>
  <c r="E71" i="7"/>
  <c r="E72" i="7"/>
  <c r="E73" i="7"/>
  <c r="E74" i="7"/>
  <c r="E75" i="7"/>
  <c r="E53" i="7"/>
  <c r="D76" i="7"/>
  <c r="C76" i="7"/>
  <c r="E76" i="7" l="1"/>
  <c r="J5" i="11"/>
  <c r="J6" i="11" s="1"/>
  <c r="J10" i="11" s="1"/>
  <c r="J8" i="11"/>
  <c r="J9" i="11" l="1"/>
  <c r="F37" i="12"/>
  <c r="H37" i="12" s="1"/>
  <c r="G37" i="12"/>
  <c r="F38" i="12"/>
  <c r="G38" i="12"/>
  <c r="F39" i="12"/>
  <c r="G39" i="12"/>
  <c r="F40" i="12"/>
  <c r="G40" i="12"/>
  <c r="F41" i="12"/>
  <c r="G41" i="12"/>
  <c r="F42" i="12"/>
  <c r="G42" i="12"/>
  <c r="F43" i="12"/>
  <c r="G43" i="12"/>
  <c r="F45" i="12"/>
  <c r="H45" i="12" s="1"/>
  <c r="G45" i="12"/>
  <c r="G36" i="12"/>
  <c r="F36" i="12"/>
  <c r="H36" i="12" s="1"/>
  <c r="F53" i="12"/>
  <c r="G53" i="12"/>
  <c r="F54" i="12"/>
  <c r="G54" i="12"/>
  <c r="F55" i="12"/>
  <c r="G55" i="12"/>
  <c r="F56" i="12"/>
  <c r="G56" i="12"/>
  <c r="F57" i="12"/>
  <c r="G57" i="12"/>
  <c r="H57" i="12"/>
  <c r="F58" i="12"/>
  <c r="H58" i="12" s="1"/>
  <c r="G58" i="12"/>
  <c r="F59" i="12"/>
  <c r="G59" i="12"/>
  <c r="F60" i="12"/>
  <c r="G60" i="12"/>
  <c r="G52" i="12"/>
  <c r="F52" i="12"/>
  <c r="F69" i="12"/>
  <c r="G69" i="12"/>
  <c r="F70" i="12"/>
  <c r="G70" i="12"/>
  <c r="F71" i="12"/>
  <c r="G71" i="12"/>
  <c r="F72" i="12"/>
  <c r="G72" i="12"/>
  <c r="F73" i="12"/>
  <c r="G73" i="12"/>
  <c r="F74" i="12"/>
  <c r="G74" i="12"/>
  <c r="F75" i="12"/>
  <c r="G75" i="12"/>
  <c r="F76" i="12"/>
  <c r="G76" i="12"/>
  <c r="G68" i="12"/>
  <c r="F68" i="12"/>
  <c r="H52" i="12" l="1"/>
  <c r="H38" i="12"/>
  <c r="H74" i="12"/>
  <c r="H54" i="12"/>
  <c r="H42" i="12"/>
  <c r="H68" i="12"/>
  <c r="H69" i="12"/>
  <c r="H59" i="12"/>
  <c r="H41" i="12"/>
  <c r="H39" i="12"/>
  <c r="H53" i="12"/>
  <c r="H70" i="12"/>
  <c r="H56" i="12"/>
  <c r="H73" i="12"/>
  <c r="H76" i="12"/>
  <c r="H71" i="12"/>
  <c r="H60" i="12"/>
  <c r="H55" i="12"/>
  <c r="H43" i="12"/>
  <c r="H40" i="12"/>
  <c r="H75" i="12"/>
  <c r="H72" i="12"/>
  <c r="E44" i="12"/>
  <c r="D44" i="12"/>
  <c r="C44" i="12"/>
  <c r="G44" i="12" l="1"/>
  <c r="F44" i="12"/>
  <c r="G98" i="1"/>
  <c r="F98" i="1"/>
  <c r="E98" i="1"/>
  <c r="D98" i="1"/>
  <c r="C98" i="1"/>
  <c r="G97" i="1"/>
  <c r="F97" i="1"/>
  <c r="E97" i="1"/>
  <c r="D97" i="1"/>
  <c r="C97" i="1"/>
  <c r="G96" i="1"/>
  <c r="F96" i="1"/>
  <c r="E96" i="1"/>
  <c r="D96" i="1"/>
  <c r="C96" i="1"/>
  <c r="H95" i="1"/>
  <c r="H94" i="1"/>
  <c r="H93" i="1"/>
  <c r="H92" i="1"/>
  <c r="H91" i="1"/>
  <c r="H90" i="1"/>
  <c r="H89" i="1"/>
  <c r="H88" i="1"/>
  <c r="H87" i="1"/>
  <c r="H86" i="1"/>
  <c r="H85" i="1"/>
  <c r="H84" i="1"/>
  <c r="H83" i="1"/>
  <c r="H82" i="1"/>
  <c r="H81" i="1"/>
  <c r="H80" i="1"/>
  <c r="H79" i="1"/>
  <c r="H78" i="1"/>
  <c r="H77" i="1"/>
  <c r="H76" i="1"/>
  <c r="H75" i="1"/>
  <c r="H74" i="1"/>
  <c r="H73" i="1"/>
  <c r="H72" i="1"/>
  <c r="H44" i="12" l="1"/>
  <c r="H96" i="1"/>
  <c r="H97" i="1"/>
  <c r="H98" i="1"/>
  <c r="F65" i="14"/>
  <c r="E65" i="14"/>
  <c r="D65" i="14"/>
  <c r="C65" i="14"/>
  <c r="F64" i="14"/>
  <c r="E64" i="14"/>
  <c r="D64" i="14"/>
  <c r="C64" i="14"/>
  <c r="F63" i="14"/>
  <c r="E63" i="14"/>
  <c r="D63" i="14"/>
  <c r="C63" i="14"/>
  <c r="G47" i="14"/>
  <c r="G46" i="14"/>
  <c r="G45" i="14"/>
  <c r="G56" i="14"/>
  <c r="G55" i="14"/>
  <c r="G54" i="14"/>
  <c r="G41" i="14"/>
  <c r="G40" i="14"/>
  <c r="G39" i="14"/>
  <c r="G44" i="14"/>
  <c r="G43" i="14"/>
  <c r="G42" i="14"/>
  <c r="G62" i="14"/>
  <c r="G61" i="14"/>
  <c r="G60" i="14"/>
  <c r="G59" i="14"/>
  <c r="G58" i="14"/>
  <c r="G57" i="14"/>
  <c r="G53" i="14"/>
  <c r="G52" i="14"/>
  <c r="G51" i="14"/>
  <c r="G50" i="14"/>
  <c r="G49" i="14"/>
  <c r="G48" i="14"/>
  <c r="G63" i="14" l="1"/>
  <c r="G64" i="14"/>
  <c r="G65" i="14"/>
  <c r="H33" i="5"/>
  <c r="H34" i="5"/>
  <c r="H35" i="5"/>
  <c r="H36" i="5"/>
  <c r="H37" i="5"/>
  <c r="H38" i="5"/>
  <c r="H39" i="5"/>
  <c r="H40" i="5"/>
  <c r="H41" i="5"/>
  <c r="H42" i="5"/>
  <c r="H43" i="5"/>
  <c r="H32" i="5"/>
  <c r="G31" i="5"/>
  <c r="F31" i="5"/>
  <c r="D33" i="5"/>
  <c r="D34" i="5"/>
  <c r="D35" i="5"/>
  <c r="D36" i="5"/>
  <c r="D37" i="5"/>
  <c r="D38" i="5"/>
  <c r="D39" i="5"/>
  <c r="D40" i="5"/>
  <c r="D41" i="5"/>
  <c r="D42" i="5"/>
  <c r="D43" i="5"/>
  <c r="D32" i="5"/>
  <c r="C31" i="5"/>
  <c r="B31" i="5"/>
  <c r="D31" i="5" l="1"/>
  <c r="H31" i="5"/>
  <c r="G26" i="15" l="1"/>
  <c r="G17" i="15"/>
  <c r="G8" i="15"/>
  <c r="G24" i="15"/>
  <c r="G15" i="15"/>
  <c r="G6" i="15"/>
  <c r="E195" i="7" l="1"/>
  <c r="E171" i="7"/>
  <c r="E147" i="7"/>
  <c r="E123" i="7"/>
  <c r="E99" i="7" l="1"/>
  <c r="E79" i="7"/>
  <c r="E80" i="7"/>
  <c r="E81" i="7"/>
  <c r="E82" i="7"/>
  <c r="E83" i="7"/>
  <c r="E84" i="7"/>
  <c r="E85" i="7"/>
  <c r="E86" i="7"/>
  <c r="E87" i="7"/>
  <c r="E88" i="7"/>
  <c r="E90" i="7"/>
  <c r="E91" i="7"/>
  <c r="E92" i="7"/>
  <c r="E93" i="7"/>
  <c r="E94" i="7"/>
  <c r="E95" i="7"/>
  <c r="E96" i="7"/>
  <c r="E97" i="7"/>
  <c r="E98" i="7"/>
  <c r="E78" i="7"/>
  <c r="E77" i="7"/>
  <c r="D100" i="7"/>
  <c r="C100" i="7"/>
  <c r="E100" i="7" l="1"/>
  <c r="J32" i="3"/>
  <c r="J31" i="3"/>
  <c r="J30" i="3"/>
  <c r="J29" i="3"/>
  <c r="D61" i="12" l="1"/>
  <c r="E61" i="12"/>
  <c r="C61" i="12"/>
  <c r="G61" i="12" l="1"/>
  <c r="F61" i="12"/>
  <c r="H61" i="12" s="1"/>
  <c r="I9" i="11"/>
  <c r="I6" i="11"/>
  <c r="I10" i="11" s="1"/>
  <c r="G131" i="1" l="1"/>
  <c r="F131" i="1"/>
  <c r="E131" i="1"/>
  <c r="D131" i="1"/>
  <c r="C131" i="1"/>
  <c r="G130" i="1"/>
  <c r="F130" i="1"/>
  <c r="E130" i="1"/>
  <c r="D130" i="1"/>
  <c r="C130" i="1"/>
  <c r="G129" i="1"/>
  <c r="F129" i="1"/>
  <c r="E129" i="1"/>
  <c r="D129" i="1"/>
  <c r="C129" i="1"/>
  <c r="H128" i="1"/>
  <c r="H127" i="1"/>
  <c r="H126" i="1"/>
  <c r="H125" i="1"/>
  <c r="H124" i="1"/>
  <c r="H123" i="1"/>
  <c r="H122" i="1"/>
  <c r="H121" i="1"/>
  <c r="H120" i="1"/>
  <c r="H119" i="1"/>
  <c r="H118" i="1"/>
  <c r="H117" i="1"/>
  <c r="H116" i="1"/>
  <c r="H115" i="1"/>
  <c r="H114" i="1"/>
  <c r="H113" i="1"/>
  <c r="H112" i="1"/>
  <c r="H111" i="1"/>
  <c r="H110" i="1"/>
  <c r="H109" i="1"/>
  <c r="H108" i="1"/>
  <c r="H107" i="1"/>
  <c r="H106" i="1"/>
  <c r="H105" i="1"/>
  <c r="H130" i="1" l="1"/>
  <c r="H131" i="1"/>
  <c r="H129" i="1"/>
  <c r="H46" i="5"/>
  <c r="H47" i="5"/>
  <c r="H48" i="5"/>
  <c r="H49" i="5"/>
  <c r="H50" i="5"/>
  <c r="H51" i="5"/>
  <c r="H52" i="5"/>
  <c r="H53" i="5"/>
  <c r="H54" i="5"/>
  <c r="H55" i="5"/>
  <c r="H56" i="5"/>
  <c r="H45" i="5"/>
  <c r="D46" i="5"/>
  <c r="D47" i="5"/>
  <c r="D48" i="5"/>
  <c r="D49" i="5"/>
  <c r="D50" i="5"/>
  <c r="D51" i="5"/>
  <c r="D52" i="5"/>
  <c r="D53" i="5"/>
  <c r="D54" i="5"/>
  <c r="D55" i="5"/>
  <c r="D56" i="5"/>
  <c r="D45" i="5"/>
  <c r="G44" i="5"/>
  <c r="F44" i="5"/>
  <c r="C44" i="5"/>
  <c r="B44" i="5"/>
  <c r="H44" i="5" l="1"/>
  <c r="D44" i="5"/>
  <c r="F26" i="15"/>
  <c r="F24" i="15"/>
  <c r="F17" i="15"/>
  <c r="F15" i="15"/>
  <c r="F8" i="15"/>
  <c r="F6" i="15"/>
  <c r="E26" i="15" l="1"/>
  <c r="D26" i="15"/>
  <c r="C26" i="15"/>
  <c r="E24" i="15"/>
  <c r="D24" i="15"/>
  <c r="C24" i="15"/>
  <c r="E17" i="15" l="1"/>
  <c r="D17" i="15"/>
  <c r="C17" i="15"/>
  <c r="E15" i="15"/>
  <c r="D15" i="15"/>
  <c r="C15" i="15"/>
  <c r="D8" i="15"/>
  <c r="E8" i="15"/>
  <c r="C8" i="15"/>
  <c r="D6" i="15"/>
  <c r="E6" i="15"/>
  <c r="C6" i="15"/>
  <c r="I32" i="3" l="1"/>
  <c r="I31" i="3"/>
  <c r="I30" i="3"/>
  <c r="H31" i="3"/>
  <c r="H32" i="3"/>
  <c r="I29" i="3"/>
  <c r="C97" i="14" l="1"/>
  <c r="D97" i="14"/>
  <c r="E97" i="14"/>
  <c r="F97" i="14"/>
  <c r="C98" i="14"/>
  <c r="D98" i="14"/>
  <c r="E98" i="14"/>
  <c r="F98" i="14"/>
  <c r="D96" i="14"/>
  <c r="E96" i="14"/>
  <c r="F96" i="14"/>
  <c r="C96" i="14"/>
  <c r="G88" i="14"/>
  <c r="G89" i="14"/>
  <c r="G87" i="14"/>
  <c r="G73" i="14"/>
  <c r="G74" i="14"/>
  <c r="G72" i="14"/>
  <c r="G80" i="14"/>
  <c r="G79" i="14"/>
  <c r="G78" i="14"/>
  <c r="G77" i="14"/>
  <c r="G76" i="14"/>
  <c r="G75" i="14"/>
  <c r="G95" i="14"/>
  <c r="G94" i="14"/>
  <c r="G93" i="14"/>
  <c r="G92" i="14"/>
  <c r="G91" i="14"/>
  <c r="G90" i="14"/>
  <c r="G86" i="14"/>
  <c r="G85" i="14"/>
  <c r="G84" i="14"/>
  <c r="G83" i="14"/>
  <c r="G82" i="14"/>
  <c r="G81" i="14"/>
  <c r="G98" i="14" l="1"/>
  <c r="G96" i="14"/>
  <c r="G97" i="14"/>
  <c r="D148" i="7"/>
  <c r="C148" i="7"/>
  <c r="E146" i="7"/>
  <c r="E145" i="7"/>
  <c r="E144" i="7"/>
  <c r="E143" i="7"/>
  <c r="E142" i="7"/>
  <c r="E141" i="7"/>
  <c r="E140" i="7"/>
  <c r="E139" i="7"/>
  <c r="E138" i="7"/>
  <c r="E136" i="7"/>
  <c r="E135" i="7"/>
  <c r="E134" i="7"/>
  <c r="E133" i="7"/>
  <c r="E132" i="7"/>
  <c r="E131" i="7"/>
  <c r="E130" i="7"/>
  <c r="E129" i="7"/>
  <c r="E128" i="7"/>
  <c r="E127" i="7"/>
  <c r="E126" i="7"/>
  <c r="E125" i="7"/>
  <c r="E148" i="7" l="1"/>
  <c r="E77" i="12"/>
  <c r="D77" i="12"/>
  <c r="G77" i="12" l="1"/>
  <c r="C6" i="11"/>
  <c r="D6" i="11"/>
  <c r="E6" i="11"/>
  <c r="F6" i="11"/>
  <c r="G6" i="11"/>
  <c r="H6" i="11"/>
  <c r="B6" i="11"/>
  <c r="H10" i="11" l="1"/>
  <c r="G10" i="11"/>
  <c r="D10" i="11"/>
  <c r="C10" i="11"/>
  <c r="H9" i="11"/>
  <c r="G9" i="11"/>
  <c r="F9" i="11"/>
  <c r="E9" i="11"/>
  <c r="D9" i="11"/>
  <c r="C9" i="11"/>
  <c r="B9" i="11"/>
  <c r="F10" i="11"/>
  <c r="E10" i="11"/>
  <c r="B10" i="11"/>
  <c r="H59" i="5" l="1"/>
  <c r="H60" i="5"/>
  <c r="H61" i="5"/>
  <c r="H62" i="5"/>
  <c r="H63" i="5"/>
  <c r="H64" i="5"/>
  <c r="H65" i="5"/>
  <c r="H66" i="5"/>
  <c r="H67" i="5"/>
  <c r="H68" i="5"/>
  <c r="H69" i="5"/>
  <c r="H58" i="5"/>
  <c r="G57" i="5"/>
  <c r="F57" i="5"/>
  <c r="D59" i="5"/>
  <c r="D60" i="5"/>
  <c r="D61" i="5"/>
  <c r="D62" i="5"/>
  <c r="D63" i="5"/>
  <c r="D64" i="5"/>
  <c r="D65" i="5"/>
  <c r="D66" i="5"/>
  <c r="D67" i="5"/>
  <c r="D68" i="5"/>
  <c r="D69" i="5"/>
  <c r="D58" i="5"/>
  <c r="C57" i="5"/>
  <c r="B57" i="5"/>
  <c r="H57" i="5" l="1"/>
  <c r="D57" i="5"/>
  <c r="G164" i="1" l="1"/>
  <c r="F164" i="1"/>
  <c r="E164" i="1"/>
  <c r="D164" i="1"/>
  <c r="C164" i="1"/>
  <c r="G163" i="1"/>
  <c r="F163" i="1"/>
  <c r="E163" i="1"/>
  <c r="D163" i="1"/>
  <c r="C163" i="1"/>
  <c r="G162" i="1"/>
  <c r="F162" i="1"/>
  <c r="E162" i="1"/>
  <c r="D162" i="1"/>
  <c r="C162" i="1"/>
  <c r="H161" i="1"/>
  <c r="H160" i="1"/>
  <c r="H159" i="1"/>
  <c r="H158" i="1"/>
  <c r="H157" i="1"/>
  <c r="H156" i="1"/>
  <c r="H155" i="1"/>
  <c r="H154" i="1"/>
  <c r="H153" i="1"/>
  <c r="H152" i="1"/>
  <c r="H151" i="1"/>
  <c r="H150" i="1"/>
  <c r="H149" i="1"/>
  <c r="H148" i="1"/>
  <c r="H147" i="1"/>
  <c r="H146" i="1"/>
  <c r="H145" i="1"/>
  <c r="H144" i="1"/>
  <c r="H143" i="1"/>
  <c r="H142" i="1"/>
  <c r="H141" i="1"/>
  <c r="H140" i="1"/>
  <c r="H139" i="1"/>
  <c r="H138" i="1"/>
  <c r="H162" i="1" l="1"/>
  <c r="H163" i="1"/>
  <c r="H164" i="1"/>
  <c r="H29" i="3" l="1"/>
  <c r="H30" i="3"/>
  <c r="C135" i="5" l="1"/>
  <c r="B135" i="5"/>
  <c r="C122" i="5"/>
  <c r="B122" i="5"/>
  <c r="C109" i="5"/>
  <c r="B109" i="5"/>
  <c r="C96" i="5"/>
  <c r="B96" i="5"/>
  <c r="C83" i="5"/>
  <c r="B83" i="5"/>
  <c r="G135" i="5" l="1"/>
  <c r="F135" i="5"/>
  <c r="G122" i="5"/>
  <c r="F122" i="5"/>
  <c r="G109" i="5"/>
  <c r="F109" i="5"/>
  <c r="G96" i="5"/>
  <c r="F96" i="5"/>
  <c r="G83" i="5"/>
  <c r="F83" i="5"/>
  <c r="H75" i="5"/>
  <c r="H79" i="5"/>
  <c r="G70" i="5"/>
  <c r="F70" i="5"/>
  <c r="C70" i="5"/>
  <c r="B70" i="5"/>
  <c r="H147" i="5"/>
  <c r="H146" i="5"/>
  <c r="H145" i="5"/>
  <c r="H144" i="5"/>
  <c r="H143" i="5"/>
  <c r="H142" i="5"/>
  <c r="H141" i="5"/>
  <c r="H140" i="5"/>
  <c r="H139" i="5"/>
  <c r="H138" i="5"/>
  <c r="H137" i="5"/>
  <c r="H136" i="5"/>
  <c r="H134" i="5"/>
  <c r="H133" i="5"/>
  <c r="H132" i="5"/>
  <c r="H131" i="5"/>
  <c r="H130" i="5"/>
  <c r="H129" i="5"/>
  <c r="H128" i="5"/>
  <c r="H127" i="5"/>
  <c r="H126" i="5"/>
  <c r="H125" i="5"/>
  <c r="H124" i="5"/>
  <c r="H123" i="5"/>
  <c r="H121" i="5"/>
  <c r="H120" i="5"/>
  <c r="H119" i="5"/>
  <c r="H118" i="5"/>
  <c r="H117" i="5"/>
  <c r="H116" i="5"/>
  <c r="H115" i="5"/>
  <c r="H114" i="5"/>
  <c r="H113" i="5"/>
  <c r="H112" i="5"/>
  <c r="H111" i="5"/>
  <c r="H110" i="5"/>
  <c r="H108" i="5"/>
  <c r="H107" i="5"/>
  <c r="H106" i="5"/>
  <c r="H105" i="5"/>
  <c r="H104" i="5"/>
  <c r="H103" i="5"/>
  <c r="H102" i="5"/>
  <c r="H101" i="5"/>
  <c r="H100" i="5"/>
  <c r="H99" i="5"/>
  <c r="H98" i="5"/>
  <c r="H97" i="5"/>
  <c r="H95" i="5"/>
  <c r="H94" i="5"/>
  <c r="H93" i="5"/>
  <c r="H92" i="5"/>
  <c r="H91" i="5"/>
  <c r="H90" i="5"/>
  <c r="H89" i="5"/>
  <c r="H88" i="5"/>
  <c r="H87" i="5"/>
  <c r="H86" i="5"/>
  <c r="H85" i="5"/>
  <c r="H84" i="5"/>
  <c r="H82" i="5"/>
  <c r="H81" i="5"/>
  <c r="H80" i="5"/>
  <c r="H78" i="5"/>
  <c r="H77" i="5"/>
  <c r="H76" i="5"/>
  <c r="H74" i="5"/>
  <c r="H73" i="5"/>
  <c r="H72" i="5"/>
  <c r="H71" i="5"/>
  <c r="H83" i="5" l="1"/>
  <c r="H96" i="5"/>
  <c r="H135" i="5"/>
  <c r="H122" i="5"/>
  <c r="H109" i="5"/>
  <c r="H70" i="5"/>
  <c r="D124" i="7" l="1"/>
  <c r="C124" i="7"/>
  <c r="D172" i="7"/>
  <c r="C172" i="7"/>
  <c r="D196" i="7"/>
  <c r="C196" i="7"/>
  <c r="E196" i="7" l="1"/>
  <c r="E172" i="7"/>
  <c r="E124" i="7"/>
  <c r="D32" i="3"/>
  <c r="E32" i="3"/>
  <c r="F32" i="3"/>
  <c r="G32" i="3"/>
  <c r="C32" i="3"/>
  <c r="D30" i="3"/>
  <c r="E30" i="3"/>
  <c r="F30" i="3"/>
  <c r="G30" i="3"/>
  <c r="C30" i="3"/>
  <c r="D137" i="5" l="1"/>
  <c r="D138" i="5"/>
  <c r="D139" i="5"/>
  <c r="D140" i="5"/>
  <c r="D141" i="5"/>
  <c r="D142" i="5"/>
  <c r="D143" i="5"/>
  <c r="D144" i="5"/>
  <c r="D145" i="5"/>
  <c r="D146" i="5"/>
  <c r="D147" i="5"/>
  <c r="D136" i="5"/>
  <c r="D124" i="5"/>
  <c r="D125" i="5"/>
  <c r="D126" i="5"/>
  <c r="D127" i="5"/>
  <c r="D128" i="5"/>
  <c r="D129" i="5"/>
  <c r="D130" i="5"/>
  <c r="D131" i="5"/>
  <c r="D132" i="5"/>
  <c r="D133" i="5"/>
  <c r="D134" i="5"/>
  <c r="D123" i="5"/>
  <c r="D111" i="5"/>
  <c r="D112" i="5"/>
  <c r="D113" i="5"/>
  <c r="D114" i="5"/>
  <c r="D115" i="5"/>
  <c r="D116" i="5"/>
  <c r="D117" i="5"/>
  <c r="D118" i="5"/>
  <c r="D119" i="5"/>
  <c r="D120" i="5"/>
  <c r="D121" i="5"/>
  <c r="D110" i="5"/>
  <c r="D98" i="5"/>
  <c r="D99" i="5"/>
  <c r="D100" i="5"/>
  <c r="D101" i="5"/>
  <c r="D102" i="5"/>
  <c r="D103" i="5"/>
  <c r="D104" i="5"/>
  <c r="D105" i="5"/>
  <c r="D106" i="5"/>
  <c r="D107" i="5"/>
  <c r="D108" i="5"/>
  <c r="D97" i="5"/>
  <c r="D85" i="5"/>
  <c r="D86" i="5"/>
  <c r="D87" i="5"/>
  <c r="D88" i="5"/>
  <c r="D89" i="5"/>
  <c r="D90" i="5"/>
  <c r="D91" i="5"/>
  <c r="D92" i="5"/>
  <c r="D93" i="5"/>
  <c r="D94" i="5"/>
  <c r="D95" i="5"/>
  <c r="D84" i="5"/>
  <c r="D72" i="5"/>
  <c r="D73" i="5"/>
  <c r="D74" i="5"/>
  <c r="D75" i="5"/>
  <c r="D76" i="5"/>
  <c r="D77" i="5"/>
  <c r="D78" i="5"/>
  <c r="D79" i="5"/>
  <c r="D80" i="5"/>
  <c r="D81" i="5"/>
  <c r="D82" i="5"/>
  <c r="D71" i="5"/>
  <c r="D83" i="5" l="1"/>
  <c r="D96" i="5"/>
  <c r="D109" i="5"/>
  <c r="D122" i="5"/>
  <c r="D135" i="5"/>
  <c r="D70" i="5"/>
  <c r="E104" i="7"/>
  <c r="E176" i="7"/>
  <c r="E152" i="7"/>
  <c r="E105" i="7"/>
  <c r="E102" i="7" l="1"/>
  <c r="E103" i="7"/>
  <c r="E106" i="7"/>
  <c r="E107" i="7"/>
  <c r="E108" i="7"/>
  <c r="E109" i="7"/>
  <c r="E110" i="7"/>
  <c r="E111" i="7"/>
  <c r="E112" i="7"/>
  <c r="E114" i="7"/>
  <c r="E115" i="7"/>
  <c r="E116" i="7"/>
  <c r="E117" i="7"/>
  <c r="E118" i="7"/>
  <c r="E119" i="7"/>
  <c r="E120" i="7"/>
  <c r="E121" i="7"/>
  <c r="E122" i="7"/>
  <c r="E101" i="7"/>
  <c r="E150" i="7"/>
  <c r="E151" i="7"/>
  <c r="E153" i="7"/>
  <c r="E154" i="7"/>
  <c r="E155" i="7"/>
  <c r="E156" i="7"/>
  <c r="E157" i="7"/>
  <c r="E158" i="7"/>
  <c r="E159" i="7"/>
  <c r="E160" i="7"/>
  <c r="E162" i="7"/>
  <c r="E163" i="7"/>
  <c r="E164" i="7"/>
  <c r="E165" i="7"/>
  <c r="E166" i="7"/>
  <c r="E167" i="7"/>
  <c r="E168" i="7"/>
  <c r="E169" i="7"/>
  <c r="E170" i="7"/>
  <c r="E149" i="7"/>
  <c r="E174" i="7"/>
  <c r="E175" i="7"/>
  <c r="E177" i="7"/>
  <c r="E178" i="7"/>
  <c r="E179" i="7"/>
  <c r="E180" i="7"/>
  <c r="E181" i="7"/>
  <c r="E182" i="7"/>
  <c r="E183" i="7"/>
  <c r="E184" i="7"/>
  <c r="E186" i="7"/>
  <c r="E187" i="7"/>
  <c r="E188" i="7"/>
  <c r="E189" i="7"/>
  <c r="E190" i="7"/>
  <c r="E191" i="7"/>
  <c r="E192" i="7"/>
  <c r="E193" i="7"/>
  <c r="E194" i="7"/>
  <c r="E173" i="7"/>
  <c r="C325" i="1" l="1"/>
  <c r="D325" i="1"/>
  <c r="E325" i="1"/>
  <c r="F325" i="1"/>
  <c r="G325" i="1"/>
  <c r="C326" i="1"/>
  <c r="D326" i="1"/>
  <c r="E326" i="1"/>
  <c r="F326" i="1"/>
  <c r="G326" i="1"/>
  <c r="D324" i="1"/>
  <c r="E324" i="1"/>
  <c r="F324" i="1"/>
  <c r="G324" i="1"/>
  <c r="C324" i="1"/>
  <c r="C301" i="1"/>
  <c r="D301" i="1"/>
  <c r="E301" i="1"/>
  <c r="F301" i="1"/>
  <c r="G301" i="1"/>
  <c r="C302" i="1"/>
  <c r="D302" i="1"/>
  <c r="E302" i="1"/>
  <c r="F302" i="1"/>
  <c r="G302" i="1"/>
  <c r="D300" i="1"/>
  <c r="E300" i="1"/>
  <c r="F300" i="1"/>
  <c r="G300" i="1"/>
  <c r="C300" i="1"/>
  <c r="C277" i="1"/>
  <c r="D277" i="1"/>
  <c r="E277" i="1"/>
  <c r="F277" i="1"/>
  <c r="G277" i="1"/>
  <c r="C278" i="1"/>
  <c r="D278" i="1"/>
  <c r="E278" i="1"/>
  <c r="F278" i="1"/>
  <c r="G278" i="1"/>
  <c r="D276" i="1"/>
  <c r="E276" i="1"/>
  <c r="F276" i="1"/>
  <c r="G276" i="1"/>
  <c r="C276" i="1"/>
  <c r="C253" i="1"/>
  <c r="D253" i="1"/>
  <c r="E253" i="1"/>
  <c r="F253" i="1"/>
  <c r="G253" i="1"/>
  <c r="C254" i="1"/>
  <c r="D254" i="1"/>
  <c r="E254" i="1"/>
  <c r="F254" i="1"/>
  <c r="G254" i="1"/>
  <c r="D252" i="1"/>
  <c r="E252" i="1"/>
  <c r="F252" i="1"/>
  <c r="G252" i="1"/>
  <c r="C252" i="1"/>
  <c r="H251" i="1"/>
  <c r="H250" i="1"/>
  <c r="H249" i="1"/>
  <c r="C229" i="1"/>
  <c r="D229" i="1"/>
  <c r="E229" i="1"/>
  <c r="F229" i="1"/>
  <c r="G229" i="1"/>
  <c r="C230" i="1"/>
  <c r="D230" i="1"/>
  <c r="E230" i="1"/>
  <c r="F230" i="1"/>
  <c r="G230" i="1"/>
  <c r="D228" i="1"/>
  <c r="E228" i="1"/>
  <c r="F228" i="1"/>
  <c r="G228" i="1"/>
  <c r="C228" i="1"/>
  <c r="H227" i="1"/>
  <c r="H226" i="1"/>
  <c r="H225" i="1"/>
  <c r="C196" i="1"/>
  <c r="D196" i="1"/>
  <c r="E196" i="1"/>
  <c r="F196" i="1"/>
  <c r="G196" i="1"/>
  <c r="C197" i="1"/>
  <c r="D197" i="1"/>
  <c r="E197" i="1"/>
  <c r="F197" i="1"/>
  <c r="G197" i="1"/>
  <c r="D195" i="1"/>
  <c r="E195" i="1"/>
  <c r="F195" i="1"/>
  <c r="G195" i="1"/>
  <c r="C195" i="1"/>
  <c r="H194" i="1"/>
  <c r="H193" i="1"/>
  <c r="H192" i="1"/>
  <c r="H323" i="1" l="1"/>
  <c r="H322" i="1"/>
  <c r="H321" i="1"/>
  <c r="H299" i="1"/>
  <c r="H298" i="1"/>
  <c r="H297" i="1"/>
  <c r="H275" i="1"/>
  <c r="H274" i="1"/>
  <c r="H273" i="1"/>
  <c r="H248" i="1"/>
  <c r="H247" i="1"/>
  <c r="H246" i="1"/>
  <c r="H224" i="1"/>
  <c r="H223" i="1"/>
  <c r="H222" i="1"/>
  <c r="H221" i="1"/>
  <c r="H220" i="1"/>
  <c r="H219" i="1"/>
  <c r="H218" i="1"/>
  <c r="H217" i="1"/>
  <c r="H216" i="1"/>
  <c r="H191" i="1"/>
  <c r="H190" i="1"/>
  <c r="H189" i="1"/>
  <c r="H188" i="1"/>
  <c r="H187" i="1"/>
  <c r="H186" i="1"/>
  <c r="H185" i="1"/>
  <c r="H184" i="1"/>
  <c r="H183" i="1"/>
  <c r="D31" i="3" l="1"/>
  <c r="E31" i="3"/>
  <c r="F31" i="3"/>
  <c r="G31" i="3"/>
  <c r="C31" i="3"/>
  <c r="D29" i="3"/>
  <c r="E29" i="3"/>
  <c r="F29" i="3"/>
  <c r="G29" i="3"/>
  <c r="C29" i="3"/>
  <c r="H320" i="1"/>
  <c r="H319" i="1"/>
  <c r="H318" i="1"/>
  <c r="H296" i="1"/>
  <c r="H295" i="1"/>
  <c r="H294" i="1"/>
  <c r="H272" i="1"/>
  <c r="H271" i="1"/>
  <c r="H270" i="1"/>
  <c r="H214" i="1"/>
  <c r="H215" i="1"/>
  <c r="H213" i="1"/>
  <c r="H182" i="1"/>
  <c r="H181" i="1"/>
  <c r="H180" i="1"/>
  <c r="H310" i="1" l="1"/>
  <c r="H311" i="1"/>
  <c r="H312" i="1"/>
  <c r="H313" i="1"/>
  <c r="H314" i="1"/>
  <c r="H315" i="1"/>
  <c r="H316" i="1"/>
  <c r="H317" i="1"/>
  <c r="H309" i="1"/>
  <c r="H286" i="1"/>
  <c r="H287" i="1"/>
  <c r="H288" i="1"/>
  <c r="H289" i="1"/>
  <c r="H290" i="1"/>
  <c r="H291" i="1"/>
  <c r="H292" i="1"/>
  <c r="H293" i="1"/>
  <c r="H285" i="1"/>
  <c r="H262" i="1"/>
  <c r="H263" i="1"/>
  <c r="H264" i="1"/>
  <c r="H265" i="1"/>
  <c r="H266" i="1"/>
  <c r="H267" i="1"/>
  <c r="H268" i="1"/>
  <c r="H269" i="1"/>
  <c r="H261" i="1"/>
  <c r="H238" i="1"/>
  <c r="H239" i="1"/>
  <c r="H240" i="1"/>
  <c r="H241" i="1"/>
  <c r="H242" i="1"/>
  <c r="H243" i="1"/>
  <c r="H244" i="1"/>
  <c r="H245" i="1"/>
  <c r="H237" i="1"/>
  <c r="H205" i="1"/>
  <c r="H206" i="1"/>
  <c r="H207" i="1"/>
  <c r="H208" i="1"/>
  <c r="H209" i="1"/>
  <c r="H210" i="1"/>
  <c r="H211" i="1"/>
  <c r="H212" i="1"/>
  <c r="H204" i="1"/>
  <c r="H172" i="1"/>
  <c r="H173" i="1"/>
  <c r="H174" i="1"/>
  <c r="H175" i="1"/>
  <c r="H176" i="1"/>
  <c r="H177" i="1"/>
  <c r="H178" i="1"/>
  <c r="H179" i="1"/>
  <c r="H171" i="1"/>
  <c r="H254" i="1" l="1"/>
  <c r="H325" i="1"/>
  <c r="H326" i="1"/>
  <c r="H324" i="1"/>
  <c r="H300" i="1"/>
  <c r="H302" i="1"/>
  <c r="H301" i="1"/>
  <c r="H253" i="1"/>
  <c r="H278" i="1"/>
  <c r="H277" i="1"/>
  <c r="H276" i="1"/>
  <c r="H252" i="1"/>
  <c r="H197" i="1"/>
  <c r="H230" i="1"/>
  <c r="H195" i="1"/>
  <c r="H196" i="1"/>
  <c r="H228" i="1"/>
  <c r="H229" i="1"/>
  <c r="C77" i="12"/>
  <c r="F77" i="12" s="1"/>
  <c r="H77" i="12" s="1"/>
</calcChain>
</file>

<file path=xl/sharedStrings.xml><?xml version="1.0" encoding="utf-8"?>
<sst xmlns="http://schemas.openxmlformats.org/spreadsheetml/2006/main" count="1274" uniqueCount="185">
  <si>
    <t>Μονάδες</t>
  </si>
  <si>
    <t>Δωμάτια</t>
  </si>
  <si>
    <t>Κλίνες</t>
  </si>
  <si>
    <t>1*</t>
  </si>
  <si>
    <t>Σύνολο</t>
  </si>
  <si>
    <t xml:space="preserve">Μουσεία </t>
  </si>
  <si>
    <t>Αρχαιολογικοί χώροι</t>
  </si>
  <si>
    <t xml:space="preserve">Διανυκτερεύσεις αλλοδαπών </t>
  </si>
  <si>
    <t>Ιανουάριος</t>
  </si>
  <si>
    <t>Φεβρουάριος</t>
  </si>
  <si>
    <t>Μάρτιος</t>
  </si>
  <si>
    <t>Απρίλιος</t>
  </si>
  <si>
    <t>Μάιος</t>
  </si>
  <si>
    <t>Ιούνιος</t>
  </si>
  <si>
    <t>Ιούλιος</t>
  </si>
  <si>
    <t>Αύγουστος</t>
  </si>
  <si>
    <t>Σεπτέμβριος</t>
  </si>
  <si>
    <t>Οκτώβριος</t>
  </si>
  <si>
    <t>Νοέμβριος</t>
  </si>
  <si>
    <t>Δεκέμβριος</t>
  </si>
  <si>
    <t>ΕΤΟΣ</t>
  </si>
  <si>
    <t>ΣΥΝΟΛΑ ΔΙΑΚΙΝΗΘΕΝΤΩΝ</t>
  </si>
  <si>
    <t>Ανατολική Αττική</t>
  </si>
  <si>
    <t>Βόρειος Τομέας Αθηνών</t>
  </si>
  <si>
    <t>Δυτική Αττική</t>
  </si>
  <si>
    <t>Δυτικός Τομέας Αθηνών</t>
  </si>
  <si>
    <t>Κεντρικός Τομέας Αθηνών</t>
  </si>
  <si>
    <t>Νησιά Αττικής</t>
  </si>
  <si>
    <t xml:space="preserve">Νότιος Τομέας Αθηνών </t>
  </si>
  <si>
    <t>Πειραιά</t>
  </si>
  <si>
    <t>Νησιά Αργοσαρωνικού</t>
  </si>
  <si>
    <t>Υπόλοιπο Αττικής</t>
  </si>
  <si>
    <t>Πειραιάς</t>
  </si>
  <si>
    <t>Αθήνα</t>
  </si>
  <si>
    <t>Νησιά Λακωνικού</t>
  </si>
  <si>
    <t>Νομαρχία Αθηνών</t>
  </si>
  <si>
    <t>Νομαρχία Ανατολικής Αττικής</t>
  </si>
  <si>
    <t>Νομαρχία Δυτικής Αττικής</t>
  </si>
  <si>
    <t>Νομαρχία Πειραιώς</t>
  </si>
  <si>
    <t>Αίγινας</t>
  </si>
  <si>
    <t>Αγία Μαρίνα Αίγινας</t>
  </si>
  <si>
    <t>Αγία Μαρίνα Αττικής</t>
  </si>
  <si>
    <t>Άγιος Κωνσταντίνος</t>
  </si>
  <si>
    <t>Αγκίστρι Αίγινας</t>
  </si>
  <si>
    <t>Γαλατάς Τροιζηνίας</t>
  </si>
  <si>
    <t>Διακόφτι Κυθήρων</t>
  </si>
  <si>
    <t>Λαύριο</t>
  </si>
  <si>
    <t>Μέγαρα</t>
  </si>
  <si>
    <t>Μέθανα</t>
  </si>
  <si>
    <t>Πέραμα</t>
  </si>
  <si>
    <t>Παλούκια Σαλαμίνας</t>
  </si>
  <si>
    <t>Ποταμός Αντικυθήρων</t>
  </si>
  <si>
    <t>Πόρος Τροιζηνίας</t>
  </si>
  <si>
    <t>Ραφήνα</t>
  </si>
  <si>
    <t>Σαλαμίνα</t>
  </si>
  <si>
    <t>Σουβάλα Αίγινας</t>
  </si>
  <si>
    <t>Σπέτσες</t>
  </si>
  <si>
    <t>Ύδρα</t>
  </si>
  <si>
    <t>Φανερωμένη Σαλαμίνας</t>
  </si>
  <si>
    <t>Ωρωπός</t>
  </si>
  <si>
    <t>ΕΠΙΒΑΤΕΣ ΜΕ Ε/Γ - Ο/Γ</t>
  </si>
  <si>
    <t>Αγία Πελαγία</t>
  </si>
  <si>
    <t>ΔΙΑΚΙΝΗΘΕΝΤΕΣ ΚΑΤΑ ΤΗΝ ΑΠΟΒΙΒΑΣΗ (ΚΑΤΑΠΛΟΙ)</t>
  </si>
  <si>
    <t>ΔΙΑΚΙΝΗΘΕΝΤΕΣ ΚΑΤΑ ΤΗΝ ΕΠΙΒΙΒΑΣΗ (ΑΠΟΠΛΟΙ)</t>
  </si>
  <si>
    <t>Κύθηρα</t>
  </si>
  <si>
    <t xml:space="preserve">Διανυκτερεύσεις ημεδαπών </t>
  </si>
  <si>
    <t>Διεθνείς αεροπορικές αφίξεις</t>
  </si>
  <si>
    <t xml:space="preserve">Σύνολο Περιφέρειας </t>
  </si>
  <si>
    <t>Πληρότητα Κεντρικού Τομέα Αθηνών</t>
  </si>
  <si>
    <t>Πληρότητα Βόρειου Τομέα Αθηνών</t>
  </si>
  <si>
    <t>Πληρότητα Δυτικού Τομέα Αθηνών</t>
  </si>
  <si>
    <t>Πληρότητα Νότιου Τομέα Αθηνών</t>
  </si>
  <si>
    <t>Πληρότητα Ανατολικής Αττικής</t>
  </si>
  <si>
    <t>Πληρότητα Δυτικής Αττικής</t>
  </si>
  <si>
    <t>Πληρότητα Πειραιώς</t>
  </si>
  <si>
    <t>Πληρότητα Νήσων</t>
  </si>
  <si>
    <t>Πληρότητα</t>
  </si>
  <si>
    <t>ΕΠΙΒΑΤΩΝ ΜΕ Ε/Γ - Ο/Γ</t>
  </si>
  <si>
    <t>ΛΙΜΑΝΙ</t>
  </si>
  <si>
    <t>Αττικής</t>
  </si>
  <si>
    <r>
      <rPr>
        <b/>
        <sz val="8"/>
        <color theme="4"/>
        <rFont val="Tahoma"/>
        <family val="2"/>
        <charset val="161"/>
      </rPr>
      <t>Πηγή:</t>
    </r>
    <r>
      <rPr>
        <sz val="8"/>
        <color theme="4"/>
        <rFont val="Tahoma"/>
        <family val="2"/>
        <charset val="161"/>
      </rPr>
      <t xml:space="preserve"> ΕΛΣΤΑΤ/ </t>
    </r>
    <r>
      <rPr>
        <b/>
        <sz val="8"/>
        <color theme="4"/>
        <rFont val="Tahoma"/>
        <family val="2"/>
        <charset val="161"/>
      </rPr>
      <t>Source:</t>
    </r>
    <r>
      <rPr>
        <sz val="8"/>
        <color theme="4"/>
        <rFont val="Tahoma"/>
        <family val="2"/>
        <charset val="161"/>
      </rPr>
      <t xml:space="preserve"> ELSTAT</t>
    </r>
  </si>
  <si>
    <t>Περιφερειακή Ενότητα</t>
  </si>
  <si>
    <t>5*</t>
  </si>
  <si>
    <t>4*</t>
  </si>
  <si>
    <t>3*</t>
  </si>
  <si>
    <t>2*</t>
  </si>
  <si>
    <t>Περιφερειακές Ενότητες</t>
  </si>
  <si>
    <t>ΣΥΝΟΛΟ</t>
  </si>
  <si>
    <t>Αεροπορικές αφίξεις εσωτερικού</t>
  </si>
  <si>
    <t xml:space="preserve">Περιφέρειες </t>
  </si>
  <si>
    <t xml:space="preserve"> Χώρες Προέλευσης</t>
  </si>
  <si>
    <t>Μέση Διάρκεια Παραμονής</t>
  </si>
  <si>
    <t>Γερμανία</t>
  </si>
  <si>
    <t>Ην. Βασίλειο</t>
  </si>
  <si>
    <t>Ιταλία</t>
  </si>
  <si>
    <t>Γαλλία</t>
  </si>
  <si>
    <t>Λοιπές</t>
  </si>
  <si>
    <t>% επί του συνόλου</t>
  </si>
  <si>
    <t xml:space="preserve">ΗΠΑ </t>
  </si>
  <si>
    <t>Κύπρος</t>
  </si>
  <si>
    <t>Τουρκία</t>
  </si>
  <si>
    <t>Αυστραλία</t>
  </si>
  <si>
    <t>Βασικά Μεγέθη Εισερχόμενου Τουρισμού της Περιφέρειας Αττικής 2016</t>
  </si>
  <si>
    <t>4Κ</t>
  </si>
  <si>
    <t>3Κ</t>
  </si>
  <si>
    <t>2Κ</t>
  </si>
  <si>
    <t>1Κ</t>
  </si>
  <si>
    <t>Βόρειος τομέας Αθηνών</t>
  </si>
  <si>
    <t>Δυτικός τομέας Αθηνών</t>
  </si>
  <si>
    <t>Κεντρικός τομέας Αθηνών</t>
  </si>
  <si>
    <t>Νήσων</t>
  </si>
  <si>
    <t>Νότιος τομέας Αθηνών</t>
  </si>
  <si>
    <t>Πειραιώς</t>
  </si>
  <si>
    <t>Επισκέψεις   (σε χιλ.)</t>
  </si>
  <si>
    <t xml:space="preserve">Διανυκτερεύσεις  (σε χιλ.) </t>
  </si>
  <si>
    <t>Εισπράξεις    (σε εκ. €)</t>
  </si>
  <si>
    <t>Δαπάνη/ Επίσκεψη   (σε €)</t>
  </si>
  <si>
    <t>Δαπάνη/ Διανυκτέρευση   (σε €)</t>
  </si>
  <si>
    <t>Κίνηση Κρουαζιερόπλοιων στο λιμάνι του Πειραιά</t>
  </si>
  <si>
    <t>Κίνηση Κρουαζιερόπλοιων στο λιμάνι του Λαυρίου</t>
  </si>
  <si>
    <t>Κίνηση Κρουαζιερόπλοιων στο λιμάνι των Κυθήρων</t>
  </si>
  <si>
    <t xml:space="preserve">Αφίξεις αλλοδαπών </t>
  </si>
  <si>
    <t xml:space="preserve">Αφίξεις ημεδαπών </t>
  </si>
  <si>
    <t>Αφίξεις αλλοδαπών</t>
  </si>
  <si>
    <t>Αφίξεις ημεδαπών</t>
  </si>
  <si>
    <t>Βασικά Μεγέθη Εισερχόμενου Τουρισμού της Περιφέρειας Αττικής 2017</t>
  </si>
  <si>
    <r>
      <t xml:space="preserve">1) </t>
    </r>
    <r>
      <rPr>
        <sz val="8"/>
        <rFont val="Tahoma"/>
        <family val="2"/>
        <charset val="161"/>
      </rPr>
      <t>Η Έρευνα Εργατικού Δυναμικού είναι δειγματοληπτική και διεξάγεται από την ΕΛΣΤΑΤ</t>
    </r>
  </si>
  <si>
    <r>
      <t xml:space="preserve">2) </t>
    </r>
    <r>
      <rPr>
        <sz val="8"/>
        <rFont val="Tahoma"/>
        <family val="2"/>
        <charset val="161"/>
      </rPr>
      <t>Ως απασχολούμενοι ορίζονται τα άτομα ηλικίας 15 ετών και άνω, τα οποία την εβδομάδα αναφοράς είτε εργάστηκαν έστω και μια ώρα με σκοπό την αμοιβή ή το κέρδος, είτε εργάστηκαν στην οικογενειακή επιχείρηση, είτε δεν εργάστηκαν αλλά είχαν μια εργασία ή επιχείρηση από την οποία απουσίαζαν προσωρινά.</t>
    </r>
    <r>
      <rPr>
        <b/>
        <sz val="8"/>
        <rFont val="Tahoma"/>
        <family val="2"/>
        <charset val="161"/>
      </rPr>
      <t xml:space="preserve">
</t>
    </r>
  </si>
  <si>
    <t xml:space="preserve">Βασικά Τουριστικά Μεγέθη της Περιφέρειας Αττικής </t>
  </si>
  <si>
    <t>Αττική</t>
  </si>
  <si>
    <t xml:space="preserve">Αττική </t>
  </si>
  <si>
    <t>Λοιποί κλάδοι</t>
  </si>
  <si>
    <t>Σύνολο απασχόλησης</t>
  </si>
  <si>
    <t>Σύνολο Χώρας</t>
  </si>
  <si>
    <t xml:space="preserve">ΠΕΡΙΦΕΡΕΙΑ ΑΤΤΙΚΗΣ </t>
  </si>
  <si>
    <t xml:space="preserve">Ξενοδοχειακό δυναμικό 2017 </t>
  </si>
  <si>
    <t xml:space="preserve">Ξενοδοχειακό δυναμικό 2016 </t>
  </si>
  <si>
    <t>ΠΕΡΙΦΕΡΕΙΑ ΑΤΤΙΚΗΣ</t>
  </si>
  <si>
    <t xml:space="preserve">Ξενοδοχειακό δυναμικό 2015 </t>
  </si>
  <si>
    <t xml:space="preserve">Ξενοδοχειακό δυναμικό 2014 </t>
  </si>
  <si>
    <t xml:space="preserve">Ξενοδοχειακό δυναμικό 2013 </t>
  </si>
  <si>
    <t>Ξενοδοχειακό δυναμικό 2012</t>
  </si>
  <si>
    <t xml:space="preserve">Ξενοδοχειακό δυναμικό 2011 </t>
  </si>
  <si>
    <t xml:space="preserve">Ξενοδοχειακό δυναμικό 2010 </t>
  </si>
  <si>
    <t xml:space="preserve">Ενοικιαζόμενα δωμάτια 2017 </t>
  </si>
  <si>
    <r>
      <rPr>
        <b/>
        <sz val="8"/>
        <color theme="4"/>
        <rFont val="Tahoma"/>
        <family val="2"/>
        <charset val="161"/>
      </rPr>
      <t>Πηγή:</t>
    </r>
    <r>
      <rPr>
        <sz val="8"/>
        <color theme="4"/>
        <rFont val="Tahoma"/>
        <family val="2"/>
        <charset val="161"/>
      </rPr>
      <t xml:space="preserve"> ΕΛ.ΣΤΑΤ - Επεξεργασία INSETE Intelligence</t>
    </r>
  </si>
  <si>
    <t xml:space="preserve">Κρουαζιερόπλοια </t>
  </si>
  <si>
    <t xml:space="preserve">% μεταβολή </t>
  </si>
  <si>
    <t xml:space="preserve">Επιβάτες </t>
  </si>
  <si>
    <r>
      <rPr>
        <b/>
        <sz val="8"/>
        <color theme="4"/>
        <rFont val="Tahoma"/>
        <family val="2"/>
        <charset val="161"/>
      </rPr>
      <t>Πηγή:</t>
    </r>
    <r>
      <rPr>
        <sz val="8"/>
        <color theme="4"/>
        <rFont val="Tahoma"/>
        <family val="2"/>
        <charset val="161"/>
      </rPr>
      <t xml:space="preserve"> Ένωση Λιμένων Ελλάδος - Επεξεργασία INSETE Intelligence</t>
    </r>
  </si>
  <si>
    <t>Κρουαζιερόπλοια</t>
  </si>
  <si>
    <t>Επιβάτες</t>
  </si>
  <si>
    <t>% μεταβολή</t>
  </si>
  <si>
    <r>
      <rPr>
        <b/>
        <i/>
        <sz val="8"/>
        <color rgb="FF0070C0"/>
        <rFont val="Tahoma"/>
        <family val="2"/>
        <charset val="161"/>
      </rPr>
      <t>Πηγή</t>
    </r>
    <r>
      <rPr>
        <i/>
        <sz val="8"/>
        <color rgb="FF0070C0"/>
        <rFont val="Tahoma"/>
        <family val="2"/>
        <charset val="161"/>
      </rPr>
      <t>: Ξενοδοχειακό Επιμελητήριο Ελλάδας - Επεξεργασία INSETE Intelligence</t>
    </r>
  </si>
  <si>
    <r>
      <t xml:space="preserve">Πηγή: </t>
    </r>
    <r>
      <rPr>
        <sz val="8"/>
        <color theme="4"/>
        <rFont val="Tahoma"/>
        <family val="2"/>
        <charset val="161"/>
      </rPr>
      <t>Έρευνα Εργατικού Δυναμικού ΕΛΣΤΑΤ - Επεξεργασία INSETE Intelligence</t>
    </r>
  </si>
  <si>
    <r>
      <t xml:space="preserve">Πηγή: </t>
    </r>
    <r>
      <rPr>
        <sz val="8"/>
        <color theme="4"/>
        <rFont val="Tahoma"/>
        <family val="2"/>
        <charset val="161"/>
      </rPr>
      <t>Έρευνα Συνόρων της ΤτΕ, Επεξεργασία INSETE Intelligence</t>
    </r>
  </si>
  <si>
    <t xml:space="preserve">Ενοικιαζόμενα δωμάτια 2018 </t>
  </si>
  <si>
    <t xml:space="preserve">Ενότητα </t>
  </si>
  <si>
    <t>Ανατολικής Αττικής</t>
  </si>
  <si>
    <t>Βόρειου Τομέα Αθηνών</t>
  </si>
  <si>
    <t>Δυτικής Αττικής</t>
  </si>
  <si>
    <t>Δυτικού Τομέα Αθηνών</t>
  </si>
  <si>
    <t>Κεντρικού Τομέα Αθηνών</t>
  </si>
  <si>
    <t>Νοτίου Τομέα Αθηνών</t>
  </si>
  <si>
    <r>
      <rPr>
        <b/>
        <sz val="8"/>
        <color rgb="FF002060"/>
        <rFont val="Tahoma"/>
        <family val="2"/>
        <charset val="161"/>
      </rPr>
      <t>Πηγή:</t>
    </r>
    <r>
      <rPr>
        <sz val="8"/>
        <color rgb="FF002060"/>
        <rFont val="Tahoma"/>
        <family val="2"/>
        <charset val="161"/>
      </rPr>
      <t xml:space="preserve"> MHTE - Επεξεργασία INSETE Intelligence</t>
    </r>
  </si>
  <si>
    <t xml:space="preserve">Ξενοδοχειακό δυναμικό 2018 </t>
  </si>
  <si>
    <t>Βασικά Μεγέθη Εισερχόμενου Τουρισμού της Περιφέρειας Αττικής 2018</t>
  </si>
  <si>
    <t xml:space="preserve">Περιφέρεια </t>
  </si>
  <si>
    <r>
      <t xml:space="preserve">Πηγή: </t>
    </r>
    <r>
      <rPr>
        <sz val="8"/>
        <color theme="4"/>
        <rFont val="Tahoma"/>
        <family val="2"/>
        <charset val="161"/>
      </rPr>
      <t>YΠΑ, ΔΑΑ - Επεξεργασία INSETE Intelligence</t>
    </r>
  </si>
  <si>
    <r>
      <rPr>
        <b/>
        <sz val="8"/>
        <color rgb="FF0070C0"/>
        <rFont val="Tahoma"/>
        <family val="2"/>
        <charset val="161"/>
      </rPr>
      <t>Πηγή</t>
    </r>
    <r>
      <rPr>
        <sz val="8"/>
        <color rgb="FF0070C0"/>
        <rFont val="Tahoma"/>
        <family val="2"/>
        <charset val="161"/>
      </rPr>
      <t>: Ξενοδοχειακό Επιμελητήριο Ελλάδας - Επεξεργασία INSETE Intelligence</t>
    </r>
  </si>
  <si>
    <t xml:space="preserve">Ενοικιαζόμενα δωμάτια 2019 </t>
  </si>
  <si>
    <r>
      <rPr>
        <b/>
        <sz val="8"/>
        <color rgb="FF0070C0"/>
        <rFont val="Tahoma"/>
        <family val="2"/>
        <charset val="161"/>
      </rPr>
      <t>Πηγή:</t>
    </r>
    <r>
      <rPr>
        <sz val="8"/>
        <color rgb="FF0070C0"/>
        <rFont val="Tahoma"/>
        <family val="2"/>
        <charset val="161"/>
      </rPr>
      <t xml:space="preserve"> MHTE - Επεξεργασία INSETE Intelligence</t>
    </r>
  </si>
  <si>
    <t>Ξενοδοχειακό δυναμικό 2019</t>
  </si>
  <si>
    <t>Δραστηριότητες υπηρεσιών παροχής καταλύματος και εστίασης</t>
  </si>
  <si>
    <t>Βασικά Μεγέθη Εισερχόμενου Τουρισμού της Περιφέρειας Αττικής 2019</t>
  </si>
  <si>
    <t>Ξενοδοχειακό δυναμικό 2020</t>
  </si>
  <si>
    <t>Βασικά Μεγέθη Εισερχόμενου Τουρισμού της Περιφέρειας Αττικής 2020</t>
  </si>
  <si>
    <t>Η απασχόληση στην Περιφέρεια Αττικής 2010 - 2020 (σε χιλ.)</t>
  </si>
  <si>
    <t>% Υπηρεσιών ως προς το σύνολο της Περιφέρειας</t>
  </si>
  <si>
    <t>% Λοιπών κλάδων ως προς το σύνολο της Περιφέρειας</t>
  </si>
  <si>
    <t>ΠΕΡΙΦΕΡΕΙΑ ΑΤΤΙΚΗΣ : Επισκέπτες σε Μουσεία / Αρχαιολογικούς χώρους 2010-2020</t>
  </si>
  <si>
    <t>ΔΙΑΚΙΝΗΘΕΝΤΕΣ ΕΣΩΤΕΡΙΚΟΥ 2013-2020</t>
  </si>
  <si>
    <t xml:space="preserve">Πειραιώς </t>
  </si>
  <si>
    <t>ΠΕΡΙΦΕΡΕΙΑ ΑΤΤΙΚΗΣ: στοιχεία αφίξεων, διανυκτερεύσεων και πληρότητας σε ξενοδοχειακά καταλύματα, 2010-2020</t>
  </si>
  <si>
    <r>
      <rPr>
        <b/>
        <sz val="8"/>
        <color theme="4"/>
        <rFont val="Tahoma"/>
        <family val="2"/>
        <charset val="161"/>
      </rPr>
      <t>Πηγή:</t>
    </r>
    <r>
      <rPr>
        <sz val="8"/>
        <color rgb="FF5B9BD5"/>
        <rFont val="Tahoma"/>
        <family val="2"/>
        <charset val="161"/>
      </rPr>
      <t xml:space="preserve"> ΕΛ.ΣΤΑΤ - Επεξεργασία INSETE Intelligence, Τα στοιχεία για τα έτη 2010-2017 προκύπτουν από μέρος των συνολικά διαθέσιµων κλινών - η εκτίµηση και προβολή των αποτελεσµάτων γίνεται στο 80% των διαθέσιμων κλινών λόγω έλλειψης της πληροφορίας των µηνών λειτουργίας του κάθε καταλύµατος µέσα στο έτος. Τα στοιχεία για τα έτη από το 2018 και έπειτα λόγω αλλαγής της μεθοδολογίας προκύπτουν από το 100% των διαθέσιμων κλινών</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</si>
</sst>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_€_-;\-* #,##0.00\ _€_-;_-* &quot;-&quot;??\ _€_-;_-@_-"/>
    <numFmt numFmtId="165" formatCode="0.0%"/>
    <numFmt numFmtId="166" formatCode="#,##0.0"/>
    <numFmt numFmtId="167" formatCode="0.0"/>
  </numFmts>
  <fonts count="37" x14ac:knownFonts="1">
    <font>
      <sz val="11"/>
      <color theme="1"/>
      <name val="Calibri"/>
      <family val="2"/>
      <charset val="161"/>
      <scheme val="minor"/>
    </font>
    <font>
      <i/>
      <sz val="8"/>
      <color theme="4"/>
      <name val="Calibri"/>
      <family val="2"/>
      <charset val="161"/>
      <scheme val="minor"/>
    </font>
    <font>
      <sz val="10"/>
      <color rgb="FF000000"/>
      <name val="Times New Roman"/>
      <family val="1"/>
      <charset val="161"/>
    </font>
    <font>
      <sz val="9"/>
      <color theme="4"/>
      <name val="Tahoma"/>
      <family val="2"/>
      <charset val="161"/>
    </font>
    <font>
      <b/>
      <i/>
      <sz val="8"/>
      <color theme="4"/>
      <name val="Tahoma"/>
      <family val="2"/>
      <charset val="161"/>
    </font>
    <font>
      <b/>
      <sz val="9"/>
      <color theme="0"/>
      <name val="Tahoma"/>
      <family val="2"/>
      <charset val="161"/>
    </font>
    <font>
      <b/>
      <sz val="9"/>
      <color theme="1"/>
      <name val="Tahoma"/>
      <family val="2"/>
      <charset val="161"/>
    </font>
    <font>
      <sz val="9"/>
      <color theme="1"/>
      <name val="Tahoma"/>
      <family val="2"/>
      <charset val="161"/>
    </font>
    <font>
      <sz val="8"/>
      <color theme="4"/>
      <name val="Tahoma"/>
      <family val="2"/>
      <charset val="161"/>
    </font>
    <font>
      <b/>
      <sz val="9"/>
      <color rgb="FF000000"/>
      <name val="Tahoma"/>
      <family val="2"/>
      <charset val="161"/>
    </font>
    <font>
      <sz val="9"/>
      <color rgb="FF000000"/>
      <name val="Tahoma"/>
      <family val="2"/>
      <charset val="161"/>
    </font>
    <font>
      <b/>
      <sz val="8"/>
      <color theme="4"/>
      <name val="Tahoma"/>
      <family val="2"/>
      <charset val="161"/>
    </font>
    <font>
      <b/>
      <sz val="16"/>
      <color theme="1"/>
      <name val="Tahoma"/>
      <family val="2"/>
      <charset val="161"/>
    </font>
    <font>
      <sz val="11"/>
      <color theme="1"/>
      <name val="Calibri"/>
      <family val="2"/>
      <charset val="161"/>
      <scheme val="minor"/>
    </font>
    <font>
      <sz val="9"/>
      <color theme="0"/>
      <name val="Tahoma"/>
      <family val="2"/>
      <charset val="161"/>
    </font>
    <font>
      <sz val="9"/>
      <name val="Tahoma"/>
      <family val="2"/>
      <charset val="161"/>
    </font>
    <font>
      <b/>
      <sz val="9"/>
      <color theme="0"/>
      <name val="Tahoma"/>
      <family val="2"/>
      <charset val="161"/>
    </font>
    <font>
      <sz val="11"/>
      <color theme="1"/>
      <name val="Calibri"/>
      <family val="2"/>
      <charset val="161"/>
      <scheme val="minor"/>
    </font>
    <font>
      <b/>
      <sz val="9"/>
      <color theme="1"/>
      <name val="Tahoma"/>
      <family val="2"/>
      <charset val="161"/>
    </font>
    <font>
      <sz val="9"/>
      <color theme="1"/>
      <name val="Tahoma"/>
      <family val="2"/>
      <charset val="161"/>
    </font>
    <font>
      <i/>
      <sz val="8"/>
      <color theme="4"/>
      <name val="Tahoma"/>
      <family val="2"/>
      <charset val="161"/>
    </font>
    <font>
      <i/>
      <sz val="8"/>
      <color rgb="FF0070C0"/>
      <name val="Tahoma"/>
      <family val="2"/>
      <charset val="161"/>
    </font>
    <font>
      <sz val="11"/>
      <color rgb="FF0070C0"/>
      <name val="Calibri"/>
      <family val="2"/>
      <charset val="161"/>
      <scheme val="minor"/>
    </font>
    <font>
      <b/>
      <i/>
      <sz val="8"/>
      <color rgb="FF0070C0"/>
      <name val="Tahoma"/>
      <family val="2"/>
      <charset val="161"/>
    </font>
    <font>
      <sz val="10"/>
      <name val="Arial"/>
      <family val="2"/>
      <charset val="161"/>
    </font>
    <font>
      <sz val="10"/>
      <color indexed="8"/>
      <name val="Arial"/>
      <family val="2"/>
      <charset val="161"/>
    </font>
    <font>
      <u/>
      <sz val="9"/>
      <color theme="11"/>
      <name val="Franklin Gothic Book"/>
      <family val="2"/>
      <charset val="161"/>
    </font>
    <font>
      <u/>
      <sz val="9"/>
      <color theme="10"/>
      <name val="Franklin Gothic Book"/>
      <family val="2"/>
      <charset val="161"/>
    </font>
    <font>
      <sz val="11"/>
      <color theme="1"/>
      <name val="Tahoma"/>
      <family val="2"/>
      <charset val="161"/>
    </font>
    <font>
      <b/>
      <sz val="8"/>
      <name val="Tahoma"/>
      <family val="2"/>
      <charset val="161"/>
    </font>
    <font>
      <sz val="8"/>
      <name val="Tahoma"/>
      <family val="2"/>
      <charset val="161"/>
    </font>
    <font>
      <sz val="8"/>
      <color rgb="FF002060"/>
      <name val="Tahoma"/>
      <family val="2"/>
      <charset val="161"/>
    </font>
    <font>
      <b/>
      <sz val="8"/>
      <color rgb="FF002060"/>
      <name val="Tahoma"/>
      <family val="2"/>
      <charset val="161"/>
    </font>
    <font>
      <sz val="8"/>
      <color rgb="FF5B9BD5"/>
      <name val="Tahoma"/>
      <family val="2"/>
      <charset val="161"/>
    </font>
    <font>
      <sz val="8"/>
      <color rgb="FF0070C0"/>
      <name val="Tahoma"/>
      <family val="2"/>
      <charset val="161"/>
    </font>
    <font>
      <b/>
      <sz val="8"/>
      <color rgb="FF0070C0"/>
      <name val="Tahoma"/>
      <family val="2"/>
      <charset val="161"/>
    </font>
    <font>
      <b/>
      <sz val="8.5"/>
      <color theme="1"/>
      <name val="Tahoma"/>
      <family val="2"/>
      <charset val="161"/>
    </font>
  </fonts>
  <fills count="8">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rgb="FF0070C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rgb="FF0070C0"/>
        <bgColor theme="4"/>
      </patternFill>
    </fill>
  </fills>
  <borders count="41">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medium">
        <color theme="4"/>
      </left>
      <right/>
      <top/>
      <bottom/>
      <diagonal/>
    </border>
    <border>
      <left style="thin">
        <color rgb="FF000000"/>
      </left>
      <right/>
      <top style="thin">
        <color rgb="FF000000"/>
      </top>
      <bottom/>
      <diagonal/>
    </border>
    <border>
      <left/>
      <right/>
      <top/>
      <bottom style="thin">
        <color theme="4"/>
      </bottom>
      <diagonal/>
    </border>
    <border>
      <left style="medium">
        <color theme="4"/>
      </left>
      <right/>
      <top/>
      <bottom style="thin">
        <color theme="4"/>
      </bottom>
      <diagonal/>
    </border>
    <border>
      <left/>
      <right style="thin">
        <color theme="4"/>
      </right>
      <top/>
      <bottom/>
      <diagonal/>
    </border>
    <border>
      <left style="thin">
        <color theme="4"/>
      </left>
      <right style="thin">
        <color theme="4"/>
      </right>
      <top/>
      <bottom style="thin">
        <color theme="4"/>
      </bottom>
      <diagonal/>
    </border>
    <border>
      <left style="thin">
        <color theme="4"/>
      </left>
      <right style="thin">
        <color theme="4"/>
      </right>
      <top/>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indexed="64"/>
      </bottom>
      <diagonal/>
    </border>
    <border>
      <left/>
      <right style="thin">
        <color theme="4"/>
      </right>
      <top style="medium">
        <color theme="4"/>
      </top>
      <bottom/>
      <diagonal/>
    </border>
    <border>
      <left/>
      <right/>
      <top style="medium">
        <color theme="4"/>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right style="thin">
        <color theme="4"/>
      </right>
      <top/>
      <bottom style="medium">
        <color theme="4"/>
      </bottom>
      <diagonal/>
    </border>
    <border>
      <left/>
      <right/>
      <top/>
      <bottom style="medium">
        <color theme="4"/>
      </bottom>
      <diagonal/>
    </border>
    <border>
      <left style="medium">
        <color theme="4"/>
      </left>
      <right style="medium">
        <color theme="4"/>
      </right>
      <top/>
      <bottom style="medium">
        <color theme="4"/>
      </bottom>
      <diagonal/>
    </border>
    <border>
      <left style="thin">
        <color theme="4"/>
      </left>
      <right style="thin">
        <color theme="4"/>
      </right>
      <top style="medium">
        <color theme="4"/>
      </top>
      <bottom/>
      <diagonal/>
    </border>
    <border>
      <left style="medium">
        <color theme="4"/>
      </left>
      <right/>
      <top style="medium">
        <color theme="4"/>
      </top>
      <bottom/>
      <diagonal/>
    </border>
    <border>
      <left style="medium">
        <color theme="4"/>
      </left>
      <right style="medium">
        <color theme="4"/>
      </right>
      <top/>
      <bottom style="thin">
        <color theme="4"/>
      </bottom>
      <diagonal/>
    </border>
    <border>
      <left style="medium">
        <color theme="4"/>
      </left>
      <right/>
      <top/>
      <bottom style="medium">
        <color theme="4"/>
      </bottom>
      <diagonal/>
    </border>
    <border>
      <left style="thin">
        <color theme="4"/>
      </left>
      <right style="thin">
        <color theme="4"/>
      </right>
      <top/>
      <bottom style="medium">
        <color theme="4"/>
      </bottom>
      <diagonal/>
    </border>
    <border>
      <left style="thin">
        <color indexed="64"/>
      </left>
      <right style="thin">
        <color rgb="FF000000"/>
      </right>
      <top/>
      <bottom style="thin">
        <color indexed="64"/>
      </bottom>
      <diagonal/>
    </border>
    <border>
      <left/>
      <right style="thin">
        <color theme="4" tint="0.39997558519241921"/>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diagonal/>
    </border>
    <border>
      <left style="thin">
        <color theme="4" tint="0.39997558519241921"/>
      </left>
      <right/>
      <top/>
      <bottom style="hair">
        <color rgb="FF0070C0"/>
      </bottom>
      <diagonal/>
    </border>
    <border>
      <left/>
      <right/>
      <top/>
      <bottom style="hair">
        <color rgb="FF0070C0"/>
      </bottom>
      <diagonal/>
    </border>
    <border>
      <left/>
      <right style="thin">
        <color theme="4" tint="0.39997558519241921"/>
      </right>
      <top/>
      <bottom style="hair">
        <color rgb="FF0070C0"/>
      </bottom>
      <diagonal/>
    </border>
    <border>
      <left style="thin">
        <color theme="4" tint="0.39997558519241921"/>
      </left>
      <right/>
      <top style="hair">
        <color rgb="FF0070C0"/>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right/>
      <top/>
      <bottom style="thin">
        <color theme="0"/>
      </bottom>
      <diagonal/>
    </border>
    <border>
      <left/>
      <right style="thin">
        <color theme="4" tint="0.39997558519241921"/>
      </right>
      <top/>
      <bottom style="thin">
        <color theme="0"/>
      </bottom>
      <diagonal/>
    </border>
    <border>
      <left/>
      <right/>
      <top style="dotted">
        <color indexed="64"/>
      </top>
      <bottom style="dotted">
        <color indexed="64"/>
      </bottom>
      <diagonal/>
    </border>
  </borders>
  <cellStyleXfs count="12">
    <xf numFmtId="0" fontId="0" fillId="0" borderId="0"/>
    <xf numFmtId="0" fontId="2" fillId="0" borderId="0"/>
    <xf numFmtId="9" fontId="13" fillId="0" borderId="0" applyFont="0" applyFill="0" applyBorder="0" applyAlignment="0" applyProtection="0"/>
    <xf numFmtId="43" fontId="13" fillId="0" borderId="0" applyFont="0" applyFill="0" applyBorder="0" applyAlignment="0" applyProtection="0"/>
    <xf numFmtId="164" fontId="24" fillId="0" borderId="0" applyFont="0" applyFill="0" applyBorder="0" applyAlignment="0" applyProtection="0"/>
    <xf numFmtId="0" fontId="26"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xf numFmtId="0" fontId="25" fillId="0" borderId="0"/>
    <xf numFmtId="43" fontId="13" fillId="0" borderId="0" applyFont="0" applyFill="0" applyBorder="0" applyAlignment="0" applyProtection="0"/>
    <xf numFmtId="43" fontId="24" fillId="0" borderId="0" applyFont="0" applyFill="0" applyBorder="0" applyAlignment="0" applyProtection="0"/>
  </cellStyleXfs>
  <cellXfs count="214">
    <xf numFmtId="0" fontId="0" fillId="0" borderId="0" xfId="0"/>
    <xf numFmtId="0" fontId="0" fillId="0" borderId="0" xfId="0" applyAlignment="1">
      <alignment horizontal="center"/>
    </xf>
    <xf numFmtId="0" fontId="1" fillId="0" borderId="0" xfId="0" applyFont="1" applyAlignment="1">
      <alignment vertical="center"/>
    </xf>
    <xf numFmtId="0" fontId="0" fillId="0" borderId="0" xfId="0" applyAlignment="1">
      <alignment horizontal="left"/>
    </xf>
    <xf numFmtId="0" fontId="7" fillId="0" borderId="0" xfId="0" applyFont="1"/>
    <xf numFmtId="0" fontId="7" fillId="2" borderId="0" xfId="0" applyFont="1" applyFill="1" applyAlignment="1">
      <alignment vertical="center"/>
    </xf>
    <xf numFmtId="0" fontId="7" fillId="0" borderId="0" xfId="0" applyFont="1" applyAlignment="1">
      <alignment vertical="center"/>
    </xf>
    <xf numFmtId="0" fontId="7" fillId="0" borderId="0" xfId="0" applyFont="1" applyAlignment="1">
      <alignment horizontal="left" vertical="center"/>
    </xf>
    <xf numFmtId="3" fontId="7" fillId="0" borderId="0" xfId="0" applyNumberFormat="1" applyFont="1" applyAlignment="1">
      <alignment horizontal="center" vertical="center"/>
    </xf>
    <xf numFmtId="165" fontId="7" fillId="0" borderId="0" xfId="0" applyNumberFormat="1" applyFont="1" applyAlignment="1">
      <alignment horizontal="center" vertical="center"/>
    </xf>
    <xf numFmtId="0" fontId="7" fillId="3" borderId="0" xfId="0" applyFont="1" applyFill="1" applyAlignment="1">
      <alignment horizontal="left" vertical="center"/>
    </xf>
    <xf numFmtId="3" fontId="7" fillId="3" borderId="0" xfId="0" applyNumberFormat="1" applyFont="1" applyFill="1" applyAlignment="1">
      <alignment horizontal="center" vertical="center"/>
    </xf>
    <xf numFmtId="165" fontId="7" fillId="3" borderId="0" xfId="0" applyNumberFormat="1" applyFont="1" applyFill="1" applyAlignment="1">
      <alignment horizontal="center" vertical="center"/>
    </xf>
    <xf numFmtId="3" fontId="10" fillId="6" borderId="0" xfId="0" applyNumberFormat="1" applyFont="1" applyFill="1" applyAlignment="1">
      <alignment horizontal="right" vertical="center" wrapText="1"/>
    </xf>
    <xf numFmtId="0" fontId="5" fillId="4" borderId="5" xfId="0" applyFont="1" applyFill="1" applyBorder="1" applyAlignment="1">
      <alignment horizontal="left" wrapText="1"/>
    </xf>
    <xf numFmtId="0" fontId="5" fillId="4" borderId="11" xfId="0" applyFont="1" applyFill="1" applyBorder="1" applyAlignment="1">
      <alignment horizontal="right" vertical="center" wrapText="1"/>
    </xf>
    <xf numFmtId="0" fontId="10" fillId="0" borderId="8" xfId="0" applyFont="1" applyBorder="1" applyAlignment="1">
      <alignment horizontal="left" vertical="center" wrapText="1"/>
    </xf>
    <xf numFmtId="3" fontId="7" fillId="6" borderId="4" xfId="0" applyNumberFormat="1" applyFont="1" applyFill="1" applyBorder="1"/>
    <xf numFmtId="0" fontId="10" fillId="0" borderId="9" xfId="0" applyFont="1" applyBorder="1" applyAlignment="1">
      <alignment horizontal="left" vertical="center" wrapText="1"/>
    </xf>
    <xf numFmtId="3" fontId="10" fillId="6" borderId="6" xfId="0" applyNumberFormat="1" applyFont="1" applyFill="1" applyBorder="1" applyAlignment="1">
      <alignment horizontal="right" vertical="center" wrapText="1"/>
    </xf>
    <xf numFmtId="3" fontId="7" fillId="6" borderId="7" xfId="0" applyNumberFormat="1" applyFont="1" applyFill="1" applyBorder="1"/>
    <xf numFmtId="3" fontId="5" fillId="4" borderId="0" xfId="0" applyNumberFormat="1" applyFont="1" applyFill="1" applyAlignment="1">
      <alignment horizontal="left"/>
    </xf>
    <xf numFmtId="3" fontId="5" fillId="4" borderId="0" xfId="0" applyNumberFormat="1" applyFont="1" applyFill="1" applyAlignment="1">
      <alignment horizontal="right"/>
    </xf>
    <xf numFmtId="0" fontId="7" fillId="5" borderId="0" xfId="0" applyFont="1" applyFill="1" applyAlignment="1">
      <alignment horizontal="left"/>
    </xf>
    <xf numFmtId="3" fontId="7" fillId="5" borderId="0" xfId="0" applyNumberFormat="1" applyFont="1" applyFill="1"/>
    <xf numFmtId="0" fontId="3" fillId="0" borderId="0" xfId="0" applyFont="1" applyAlignment="1">
      <alignment horizontal="left"/>
    </xf>
    <xf numFmtId="0" fontId="5" fillId="4" borderId="2"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7" fillId="2" borderId="0" xfId="0" applyFont="1" applyFill="1" applyAlignment="1">
      <alignment vertical="center" wrapText="1"/>
    </xf>
    <xf numFmtId="3" fontId="6" fillId="6" borderId="19" xfId="0" applyNumberFormat="1" applyFont="1" applyFill="1" applyBorder="1"/>
    <xf numFmtId="0" fontId="10" fillId="0" borderId="13" xfId="0" applyFont="1" applyBorder="1" applyAlignment="1">
      <alignment horizontal="left" vertical="center" wrapText="1"/>
    </xf>
    <xf numFmtId="0" fontId="10" fillId="0" borderId="20" xfId="0" applyFont="1" applyBorder="1" applyAlignment="1">
      <alignment horizontal="left" vertical="center" wrapText="1"/>
    </xf>
    <xf numFmtId="3" fontId="10" fillId="6" borderId="14" xfId="0" applyNumberFormat="1" applyFont="1" applyFill="1" applyBorder="1" applyAlignment="1">
      <alignment horizontal="right" vertical="center" wrapText="1"/>
    </xf>
    <xf numFmtId="3" fontId="7" fillId="6" borderId="21" xfId="0" applyNumberFormat="1" applyFont="1" applyFill="1" applyBorder="1"/>
    <xf numFmtId="3" fontId="7" fillId="6" borderId="15" xfId="0" applyNumberFormat="1" applyFont="1" applyFill="1" applyBorder="1"/>
    <xf numFmtId="3" fontId="7" fillId="6" borderId="16" xfId="0" applyNumberFormat="1" applyFont="1" applyFill="1" applyBorder="1"/>
    <xf numFmtId="3" fontId="7" fillId="6" borderId="22" xfId="0" applyNumberFormat="1" applyFont="1" applyFill="1" applyBorder="1"/>
    <xf numFmtId="0" fontId="9" fillId="0" borderId="17" xfId="0" applyFont="1" applyBorder="1" applyAlignment="1">
      <alignment horizontal="left" vertical="center" wrapText="1"/>
    </xf>
    <xf numFmtId="3" fontId="9" fillId="6" borderId="18" xfId="0" applyNumberFormat="1" applyFont="1" applyFill="1" applyBorder="1" applyAlignment="1">
      <alignment horizontal="right" vertical="center" wrapText="1"/>
    </xf>
    <xf numFmtId="3" fontId="6" fillId="6" borderId="23" xfId="0" applyNumberFormat="1" applyFont="1" applyFill="1" applyBorder="1"/>
    <xf numFmtId="0" fontId="5" fillId="4" borderId="25" xfId="0" applyFont="1" applyFill="1" applyBorder="1" applyAlignment="1">
      <alignment horizontal="left" wrapText="1"/>
    </xf>
    <xf numFmtId="0" fontId="5" fillId="7" borderId="0" xfId="0" applyFont="1" applyFill="1" applyAlignment="1">
      <alignment horizontal="right"/>
    </xf>
    <xf numFmtId="0" fontId="5" fillId="7" borderId="0" xfId="0" applyFont="1" applyFill="1" applyAlignment="1">
      <alignment horizontal="center" vertical="center" wrapText="1"/>
    </xf>
    <xf numFmtId="0" fontId="5" fillId="7" borderId="0" xfId="0" applyFont="1" applyFill="1" applyAlignment="1">
      <alignment horizontal="center" vertical="center"/>
    </xf>
    <xf numFmtId="0" fontId="5" fillId="4" borderId="0" xfId="0" applyFont="1" applyFill="1" applyAlignment="1">
      <alignment horizontal="left" vertical="center" wrapText="1"/>
    </xf>
    <xf numFmtId="0" fontId="5" fillId="4" borderId="0" xfId="0" applyFont="1" applyFill="1" applyAlignment="1">
      <alignment horizontal="left" vertical="center"/>
    </xf>
    <xf numFmtId="3" fontId="5" fillId="4" borderId="0" xfId="0" applyNumberFormat="1" applyFont="1" applyFill="1" applyAlignment="1">
      <alignment horizontal="center" vertical="center"/>
    </xf>
    <xf numFmtId="165" fontId="5" fillId="4" borderId="0" xfId="0" applyNumberFormat="1" applyFont="1" applyFill="1" applyAlignment="1">
      <alignment horizontal="center" vertical="center"/>
    </xf>
    <xf numFmtId="0" fontId="0" fillId="6" borderId="0" xfId="0" applyFill="1"/>
    <xf numFmtId="0" fontId="11" fillId="0" borderId="0" xfId="0" applyFont="1" applyAlignment="1">
      <alignment horizontal="left" vertical="center"/>
    </xf>
    <xf numFmtId="165" fontId="15" fillId="0" borderId="0" xfId="2" applyNumberFormat="1" applyFont="1" applyAlignment="1">
      <alignment horizontal="center" vertical="center"/>
    </xf>
    <xf numFmtId="165" fontId="7" fillId="0" borderId="0" xfId="2" applyNumberFormat="1" applyFont="1" applyAlignment="1">
      <alignment horizontal="center" vertical="center"/>
    </xf>
    <xf numFmtId="165" fontId="7" fillId="2" borderId="0" xfId="2" applyNumberFormat="1" applyFont="1" applyFill="1" applyAlignment="1">
      <alignment horizontal="center" vertical="center"/>
    </xf>
    <xf numFmtId="3" fontId="7" fillId="0" borderId="0" xfId="0" applyNumberFormat="1" applyFont="1" applyAlignment="1">
      <alignment vertical="center"/>
    </xf>
    <xf numFmtId="3" fontId="6" fillId="0" borderId="0" xfId="0" applyNumberFormat="1" applyFont="1" applyAlignment="1">
      <alignment vertical="center"/>
    </xf>
    <xf numFmtId="0" fontId="7" fillId="2" borderId="0" xfId="0" applyFont="1" applyFill="1" applyAlignment="1">
      <alignment horizontal="left" vertical="center" wrapText="1"/>
    </xf>
    <xf numFmtId="3" fontId="7" fillId="2" borderId="0" xfId="0" applyNumberFormat="1" applyFont="1" applyFill="1" applyAlignment="1">
      <alignment vertical="center"/>
    </xf>
    <xf numFmtId="3" fontId="6" fillId="2" borderId="0" xfId="0" applyNumberFormat="1" applyFont="1" applyFill="1" applyAlignment="1">
      <alignment vertical="center"/>
    </xf>
    <xf numFmtId="0" fontId="5" fillId="4" borderId="0" xfId="0" applyFont="1" applyFill="1"/>
    <xf numFmtId="3" fontId="5" fillId="4" borderId="0" xfId="0" applyNumberFormat="1" applyFont="1" applyFill="1"/>
    <xf numFmtId="0" fontId="17" fillId="0" borderId="0" xfId="0" applyFont="1"/>
    <xf numFmtId="0" fontId="16" fillId="7" borderId="0" xfId="0" applyFont="1" applyFill="1" applyAlignment="1">
      <alignment horizontal="right"/>
    </xf>
    <xf numFmtId="0" fontId="19" fillId="2" borderId="0" xfId="0" applyFont="1" applyFill="1"/>
    <xf numFmtId="3" fontId="19" fillId="2" borderId="0" xfId="0" applyNumberFormat="1" applyFont="1" applyFill="1"/>
    <xf numFmtId="3" fontId="18" fillId="2" borderId="0" xfId="0" applyNumberFormat="1" applyFont="1" applyFill="1"/>
    <xf numFmtId="0" fontId="19" fillId="0" borderId="0" xfId="0" applyFont="1"/>
    <xf numFmtId="3" fontId="19" fillId="0" borderId="0" xfId="0" applyNumberFormat="1" applyFont="1"/>
    <xf numFmtId="3" fontId="18" fillId="0" borderId="0" xfId="0" applyNumberFormat="1" applyFont="1"/>
    <xf numFmtId="0" fontId="19" fillId="6" borderId="0" xfId="0" applyFont="1" applyFill="1"/>
    <xf numFmtId="3" fontId="19" fillId="6" borderId="0" xfId="0" applyNumberFormat="1" applyFont="1" applyFill="1"/>
    <xf numFmtId="3" fontId="18" fillId="6" borderId="0" xfId="0" applyNumberFormat="1" applyFont="1" applyFill="1"/>
    <xf numFmtId="0" fontId="16" fillId="4" borderId="0" xfId="0" applyFont="1" applyFill="1"/>
    <xf numFmtId="3" fontId="16" fillId="4" borderId="0" xfId="0" applyNumberFormat="1" applyFont="1" applyFill="1"/>
    <xf numFmtId="0" fontId="20" fillId="0" borderId="0" xfId="0" applyFont="1" applyAlignment="1">
      <alignment horizontal="left"/>
    </xf>
    <xf numFmtId="165" fontId="0" fillId="0" borderId="0" xfId="2" applyNumberFormat="1" applyFont="1" applyAlignment="1">
      <alignment horizontal="center"/>
    </xf>
    <xf numFmtId="0" fontId="5" fillId="4" borderId="0" xfId="0" applyFont="1" applyFill="1" applyAlignment="1">
      <alignment horizontal="center" vertical="center"/>
    </xf>
    <xf numFmtId="0" fontId="7" fillId="0" borderId="0" xfId="0" applyFont="1" applyAlignment="1">
      <alignment horizontal="center" vertical="center"/>
    </xf>
    <xf numFmtId="0" fontId="7" fillId="2" borderId="0" xfId="0" applyFont="1" applyFill="1" applyAlignment="1">
      <alignment horizontal="right"/>
    </xf>
    <xf numFmtId="3" fontId="7" fillId="0" borderId="0" xfId="0" applyNumberFormat="1" applyFont="1" applyAlignment="1">
      <alignment horizontal="center"/>
    </xf>
    <xf numFmtId="0" fontId="22" fillId="0" borderId="0" xfId="0" applyFont="1"/>
    <xf numFmtId="0" fontId="21" fillId="0" borderId="0" xfId="0" applyFont="1"/>
    <xf numFmtId="0" fontId="22" fillId="0" borderId="0" xfId="0" applyFont="1" applyAlignment="1">
      <alignment horizontal="center" wrapText="1"/>
    </xf>
    <xf numFmtId="3" fontId="0" fillId="0" borderId="0" xfId="0" applyNumberFormat="1"/>
    <xf numFmtId="0" fontId="5" fillId="4" borderId="38" xfId="0" applyFont="1" applyFill="1" applyBorder="1" applyAlignment="1">
      <alignment horizontal="center" vertical="center"/>
    </xf>
    <xf numFmtId="0" fontId="5" fillId="4" borderId="38" xfId="0" applyFont="1" applyFill="1" applyBorder="1" applyAlignment="1">
      <alignment horizontal="center" vertical="center" wrapText="1"/>
    </xf>
    <xf numFmtId="0" fontId="5" fillId="4" borderId="39" xfId="0" applyFont="1" applyFill="1" applyBorder="1" applyAlignment="1">
      <alignment horizontal="center" vertical="center" wrapText="1"/>
    </xf>
    <xf numFmtId="0" fontId="6" fillId="6" borderId="34" xfId="0" applyFont="1" applyFill="1" applyBorder="1" applyAlignment="1">
      <alignment vertical="center" wrapText="1"/>
    </xf>
    <xf numFmtId="166" fontId="6" fillId="6" borderId="0" xfId="0" applyNumberFormat="1" applyFont="1" applyFill="1" applyAlignment="1">
      <alignment horizontal="center"/>
    </xf>
    <xf numFmtId="166" fontId="6" fillId="6" borderId="26" xfId="0" applyNumberFormat="1" applyFont="1" applyFill="1" applyBorder="1" applyAlignment="1">
      <alignment horizontal="center"/>
    </xf>
    <xf numFmtId="167" fontId="6" fillId="6" borderId="0" xfId="0" applyNumberFormat="1" applyFont="1" applyFill="1" applyAlignment="1">
      <alignment horizontal="center"/>
    </xf>
    <xf numFmtId="0" fontId="6" fillId="6" borderId="35" xfId="0" applyFont="1" applyFill="1" applyBorder="1" applyAlignment="1">
      <alignment vertical="center" wrapText="1"/>
    </xf>
    <xf numFmtId="167" fontId="6" fillId="6" borderId="36" xfId="0" applyNumberFormat="1" applyFont="1" applyFill="1" applyBorder="1" applyAlignment="1">
      <alignment horizontal="center"/>
    </xf>
    <xf numFmtId="166" fontId="6" fillId="6" borderId="36" xfId="0" applyNumberFormat="1" applyFont="1" applyFill="1" applyBorder="1" applyAlignment="1">
      <alignment horizontal="center"/>
    </xf>
    <xf numFmtId="166" fontId="6" fillId="6" borderId="37" xfId="0" applyNumberFormat="1" applyFont="1" applyFill="1" applyBorder="1" applyAlignment="1">
      <alignment horizontal="center"/>
    </xf>
    <xf numFmtId="1" fontId="5" fillId="4" borderId="0" xfId="0" applyNumberFormat="1" applyFont="1" applyFill="1" applyAlignment="1">
      <alignment horizontal="center"/>
    </xf>
    <xf numFmtId="166" fontId="6" fillId="6" borderId="0" xfId="0" applyNumberFormat="1" applyFont="1" applyFill="1" applyAlignment="1">
      <alignment horizontal="center" vertical="center"/>
    </xf>
    <xf numFmtId="166" fontId="6" fillId="6" borderId="26" xfId="0" applyNumberFormat="1" applyFont="1" applyFill="1" applyBorder="1" applyAlignment="1">
      <alignment horizontal="center" vertical="center"/>
    </xf>
    <xf numFmtId="165" fontId="6" fillId="6" borderId="36" xfId="2" applyNumberFormat="1" applyFont="1" applyFill="1" applyBorder="1" applyAlignment="1">
      <alignment horizontal="center" vertical="center"/>
    </xf>
    <xf numFmtId="165" fontId="6" fillId="6" borderId="37" xfId="2" applyNumberFormat="1" applyFont="1" applyFill="1" applyBorder="1" applyAlignment="1">
      <alignment horizontal="center" vertical="center"/>
    </xf>
    <xf numFmtId="167" fontId="6" fillId="6" borderId="36" xfId="0" applyNumberFormat="1" applyFont="1" applyFill="1" applyBorder="1" applyAlignment="1">
      <alignment horizontal="center" vertical="center"/>
    </xf>
    <xf numFmtId="166" fontId="6" fillId="6" borderId="36" xfId="0" applyNumberFormat="1" applyFont="1" applyFill="1" applyBorder="1" applyAlignment="1">
      <alignment horizontal="center" vertical="center"/>
    </xf>
    <xf numFmtId="166" fontId="6" fillId="6" borderId="37" xfId="0" applyNumberFormat="1" applyFont="1" applyFill="1" applyBorder="1" applyAlignment="1">
      <alignment horizontal="center" vertical="center"/>
    </xf>
    <xf numFmtId="166" fontId="7" fillId="6" borderId="28" xfId="0" applyNumberFormat="1" applyFont="1" applyFill="1" applyBorder="1" applyAlignment="1">
      <alignment horizontal="center" vertical="center"/>
    </xf>
    <xf numFmtId="166" fontId="7" fillId="6" borderId="29" xfId="0" applyNumberFormat="1" applyFont="1" applyFill="1" applyBorder="1" applyAlignment="1">
      <alignment horizontal="center" vertical="center"/>
    </xf>
    <xf numFmtId="167" fontId="7" fillId="6" borderId="28" xfId="0" applyNumberFormat="1" applyFont="1" applyFill="1" applyBorder="1" applyAlignment="1">
      <alignment horizontal="center" vertical="center"/>
    </xf>
    <xf numFmtId="166" fontId="7" fillId="2" borderId="0" xfId="0" applyNumberFormat="1" applyFont="1" applyFill="1" applyAlignment="1">
      <alignment horizontal="center" vertical="center"/>
    </xf>
    <xf numFmtId="166" fontId="7" fillId="2" borderId="26" xfId="0" applyNumberFormat="1" applyFont="1" applyFill="1" applyBorder="1" applyAlignment="1">
      <alignment horizontal="center" vertical="center"/>
    </xf>
    <xf numFmtId="167" fontId="7" fillId="2" borderId="0" xfId="0" applyNumberFormat="1" applyFont="1" applyFill="1" applyAlignment="1">
      <alignment horizontal="center" vertical="center"/>
    </xf>
    <xf numFmtId="166" fontId="7" fillId="6" borderId="0" xfId="0" applyNumberFormat="1" applyFont="1" applyFill="1" applyAlignment="1">
      <alignment horizontal="center" vertical="center"/>
    </xf>
    <xf numFmtId="166" fontId="7" fillId="6" borderId="26" xfId="0" applyNumberFormat="1" applyFont="1" applyFill="1" applyBorder="1" applyAlignment="1">
      <alignment horizontal="center" vertical="center"/>
    </xf>
    <xf numFmtId="167" fontId="7" fillId="6" borderId="0" xfId="0" applyNumberFormat="1" applyFont="1" applyFill="1" applyAlignment="1">
      <alignment horizontal="center" vertical="center"/>
    </xf>
    <xf numFmtId="166" fontId="7" fillId="6" borderId="32" xfId="0" applyNumberFormat="1" applyFont="1" applyFill="1" applyBorder="1" applyAlignment="1">
      <alignment horizontal="center" vertical="center"/>
    </xf>
    <xf numFmtId="166" fontId="7" fillId="6" borderId="33" xfId="0" applyNumberFormat="1" applyFont="1" applyFill="1" applyBorder="1" applyAlignment="1">
      <alignment horizontal="center" vertical="center"/>
    </xf>
    <xf numFmtId="167" fontId="7" fillId="6" borderId="32" xfId="0" applyNumberFormat="1" applyFont="1" applyFill="1" applyBorder="1" applyAlignment="1">
      <alignment horizontal="center" vertical="center"/>
    </xf>
    <xf numFmtId="0" fontId="7" fillId="6" borderId="28" xfId="0" applyFont="1" applyFill="1" applyBorder="1" applyAlignment="1">
      <alignment vertical="center"/>
    </xf>
    <xf numFmtId="0" fontId="7" fillId="6" borderId="0" xfId="0" applyFont="1" applyFill="1" applyAlignment="1">
      <alignment vertical="center"/>
    </xf>
    <xf numFmtId="0" fontId="7" fillId="6" borderId="32" xfId="0" applyFont="1" applyFill="1" applyBorder="1" applyAlignment="1">
      <alignment vertical="center"/>
    </xf>
    <xf numFmtId="0" fontId="0" fillId="0" borderId="0" xfId="0" applyAlignment="1">
      <alignment vertical="center"/>
    </xf>
    <xf numFmtId="0" fontId="14" fillId="4" borderId="0" xfId="0" applyFont="1" applyFill="1" applyAlignment="1">
      <alignment vertical="center"/>
    </xf>
    <xf numFmtId="0" fontId="28" fillId="0" borderId="0" xfId="0" applyFont="1"/>
    <xf numFmtId="166" fontId="15" fillId="0" borderId="0" xfId="0" applyNumberFormat="1" applyFont="1" applyAlignment="1">
      <alignment horizontal="center" vertical="center"/>
    </xf>
    <xf numFmtId="166" fontId="7" fillId="0" borderId="0" xfId="0" applyNumberFormat="1" applyFont="1" applyAlignment="1">
      <alignment horizontal="center" vertical="center"/>
    </xf>
    <xf numFmtId="166" fontId="6" fillId="2" borderId="40" xfId="0" applyNumberFormat="1" applyFont="1" applyFill="1" applyBorder="1" applyAlignment="1">
      <alignment horizontal="center" vertical="center"/>
    </xf>
    <xf numFmtId="0" fontId="16" fillId="7" borderId="0" xfId="0" applyFont="1" applyFill="1" applyAlignment="1">
      <alignment horizontal="left"/>
    </xf>
    <xf numFmtId="0" fontId="17" fillId="0" borderId="0" xfId="0" applyFont="1" applyAlignment="1">
      <alignment vertical="center"/>
    </xf>
    <xf numFmtId="0" fontId="16" fillId="7" borderId="0" xfId="0" applyFont="1" applyFill="1" applyAlignment="1">
      <alignment horizontal="left" vertical="center"/>
    </xf>
    <xf numFmtId="0" fontId="16" fillId="7" borderId="0" xfId="0" applyFont="1" applyFill="1" applyAlignment="1">
      <alignment horizontal="right" vertical="center"/>
    </xf>
    <xf numFmtId="1" fontId="5" fillId="4" borderId="0" xfId="0" applyNumberFormat="1" applyFont="1" applyFill="1" applyAlignment="1">
      <alignment horizontal="center" vertical="center"/>
    </xf>
    <xf numFmtId="3" fontId="5" fillId="4" borderId="0" xfId="0" applyNumberFormat="1" applyFont="1" applyFill="1" applyAlignment="1">
      <alignment horizontal="right" vertical="center"/>
    </xf>
    <xf numFmtId="0" fontId="4" fillId="0" borderId="0" xfId="0" applyFont="1" applyAlignment="1">
      <alignment vertical="center" wrapText="1"/>
    </xf>
    <xf numFmtId="0" fontId="5" fillId="4" borderId="12" xfId="0" applyFont="1" applyFill="1" applyBorder="1" applyAlignment="1">
      <alignment horizontal="center" wrapText="1"/>
    </xf>
    <xf numFmtId="0" fontId="5" fillId="7" borderId="0" xfId="0" applyFont="1" applyFill="1" applyAlignment="1">
      <alignment horizontal="left" vertical="center" wrapText="1"/>
    </xf>
    <xf numFmtId="0" fontId="5" fillId="7" borderId="0" xfId="0" applyFont="1" applyFill="1" applyAlignment="1">
      <alignment horizontal="right" vertical="center"/>
    </xf>
    <xf numFmtId="3" fontId="7" fillId="0" borderId="0" xfId="0" applyNumberFormat="1" applyFont="1" applyAlignment="1">
      <alignment horizontal="right" vertical="center"/>
    </xf>
    <xf numFmtId="3" fontId="6" fillId="0" borderId="0" xfId="0" applyNumberFormat="1" applyFont="1" applyAlignment="1">
      <alignment horizontal="right" vertical="center"/>
    </xf>
    <xf numFmtId="3" fontId="7" fillId="2" borderId="0" xfId="0" applyNumberFormat="1" applyFont="1" applyFill="1" applyAlignment="1">
      <alignment horizontal="right" vertical="center"/>
    </xf>
    <xf numFmtId="3" fontId="6" fillId="2" borderId="0" xfId="0" applyNumberFormat="1" applyFont="1" applyFill="1" applyAlignment="1">
      <alignment horizontal="right" vertical="center"/>
    </xf>
    <xf numFmtId="0" fontId="5" fillId="4" borderId="0" xfId="0" applyFont="1" applyFill="1" applyAlignment="1">
      <alignment vertical="center"/>
    </xf>
    <xf numFmtId="0" fontId="31" fillId="0" borderId="0" xfId="0" applyFont="1" applyAlignment="1">
      <alignment horizontal="left"/>
    </xf>
    <xf numFmtId="166" fontId="0" fillId="0" borderId="0" xfId="0" applyNumberFormat="1"/>
    <xf numFmtId="0" fontId="5" fillId="7" borderId="0" xfId="0" applyFont="1" applyFill="1" applyAlignment="1">
      <alignment horizontal="center" vertical="center"/>
    </xf>
    <xf numFmtId="3" fontId="7" fillId="2" borderId="0" xfId="0" applyNumberFormat="1" applyFont="1" applyFill="1" applyAlignment="1">
      <alignment horizontal="center" vertical="center"/>
    </xf>
    <xf numFmtId="0" fontId="5" fillId="7" borderId="0" xfId="0" applyFont="1" applyFill="1" applyAlignment="1">
      <alignment horizontal="center" vertical="center"/>
    </xf>
    <xf numFmtId="0" fontId="5" fillId="4" borderId="0" xfId="0" applyFont="1" applyFill="1" applyAlignment="1">
      <alignment horizontal="center" vertical="center"/>
    </xf>
    <xf numFmtId="0" fontId="11" fillId="0" borderId="0" xfId="0" applyFont="1" applyAlignment="1">
      <alignment horizontal="left" vertical="center"/>
    </xf>
    <xf numFmtId="0" fontId="5" fillId="4" borderId="0" xfId="0" applyFont="1" applyFill="1" applyAlignment="1">
      <alignment horizontal="center" vertical="center"/>
    </xf>
    <xf numFmtId="0" fontId="29" fillId="0" borderId="0" xfId="0" applyFont="1" applyAlignment="1">
      <alignment horizontal="left" vertical="top" wrapText="1"/>
    </xf>
    <xf numFmtId="0" fontId="5" fillId="7" borderId="0" xfId="0" applyFont="1" applyFill="1" applyAlignment="1">
      <alignment horizontal="center" vertical="center"/>
    </xf>
    <xf numFmtId="0" fontId="5" fillId="7" borderId="0" xfId="0" applyFont="1" applyFill="1" applyAlignment="1">
      <alignment horizontal="center" vertical="center"/>
    </xf>
    <xf numFmtId="3" fontId="6" fillId="2" borderId="0" xfId="0" applyNumberFormat="1" applyFont="1" applyFill="1"/>
    <xf numFmtId="3" fontId="6" fillId="0" borderId="0" xfId="0" applyNumberFormat="1" applyFont="1"/>
    <xf numFmtId="3" fontId="6" fillId="6" borderId="0" xfId="0" applyNumberFormat="1" applyFont="1" applyFill="1"/>
    <xf numFmtId="0" fontId="5" fillId="4" borderId="0" xfId="0" applyFont="1" applyFill="1" applyAlignment="1">
      <alignment horizontal="center" vertical="center"/>
    </xf>
    <xf numFmtId="0" fontId="11" fillId="0" borderId="0" xfId="0" applyFont="1" applyAlignment="1">
      <alignment horizontal="left" vertical="center"/>
    </xf>
    <xf numFmtId="0" fontId="7" fillId="2" borderId="32" xfId="0" applyFont="1" applyFill="1" applyBorder="1" applyAlignment="1">
      <alignment vertical="center"/>
    </xf>
    <xf numFmtId="166" fontId="7" fillId="2" borderId="32" xfId="0" applyNumberFormat="1" applyFont="1" applyFill="1" applyBorder="1" applyAlignment="1">
      <alignment horizontal="center" vertical="center"/>
    </xf>
    <xf numFmtId="166" fontId="7" fillId="2" borderId="33" xfId="0" applyNumberFormat="1" applyFont="1" applyFill="1" applyBorder="1" applyAlignment="1">
      <alignment horizontal="center" vertical="center"/>
    </xf>
    <xf numFmtId="167" fontId="7" fillId="2" borderId="32" xfId="0" applyNumberFormat="1" applyFont="1" applyFill="1" applyBorder="1" applyAlignment="1">
      <alignment horizontal="center" vertical="center"/>
    </xf>
    <xf numFmtId="0" fontId="7" fillId="6" borderId="0" xfId="0" applyFont="1" applyFill="1" applyBorder="1" applyAlignment="1">
      <alignment vertical="center"/>
    </xf>
    <xf numFmtId="166" fontId="7" fillId="6" borderId="0" xfId="0" applyNumberFormat="1" applyFont="1" applyFill="1" applyBorder="1" applyAlignment="1">
      <alignment horizontal="center" vertical="center"/>
    </xf>
    <xf numFmtId="167" fontId="7" fillId="6" borderId="0" xfId="0" applyNumberFormat="1" applyFont="1" applyFill="1" applyBorder="1" applyAlignment="1">
      <alignment horizontal="center" vertical="center"/>
    </xf>
    <xf numFmtId="0" fontId="5" fillId="4" borderId="0" xfId="0" applyFont="1" applyFill="1" applyAlignment="1">
      <alignment horizontal="center" vertical="center"/>
    </xf>
    <xf numFmtId="0" fontId="29" fillId="0" borderId="0" xfId="0" applyFont="1" applyAlignment="1">
      <alignment horizontal="left" vertical="top" wrapText="1"/>
    </xf>
    <xf numFmtId="166" fontId="29" fillId="0" borderId="0" xfId="0" applyNumberFormat="1" applyFont="1" applyAlignment="1">
      <alignment horizontal="left" vertical="top" wrapText="1"/>
    </xf>
    <xf numFmtId="0" fontId="29" fillId="0" borderId="0" xfId="0" applyFont="1" applyAlignment="1">
      <alignment vertical="center" wrapText="1"/>
    </xf>
    <xf numFmtId="0" fontId="5" fillId="7" borderId="0" xfId="0" applyFont="1" applyFill="1" applyAlignment="1">
      <alignment horizontal="center" vertical="center"/>
    </xf>
    <xf numFmtId="0" fontId="36" fillId="0" borderId="0" xfId="0" applyFont="1" applyAlignment="1">
      <alignment vertical="center" wrapText="1"/>
    </xf>
    <xf numFmtId="0" fontId="36" fillId="2" borderId="0" xfId="0" applyFont="1" applyFill="1" applyAlignment="1">
      <alignment vertical="center"/>
    </xf>
    <xf numFmtId="0" fontId="36" fillId="0" borderId="0" xfId="0" applyFont="1" applyAlignment="1">
      <alignment vertical="center"/>
    </xf>
    <xf numFmtId="0" fontId="36" fillId="2" borderId="40" xfId="0" applyFont="1" applyFill="1" applyBorder="1" applyAlignment="1">
      <alignment vertical="center"/>
    </xf>
    <xf numFmtId="0" fontId="36" fillId="2" borderId="0" xfId="0" applyFont="1" applyFill="1" applyAlignment="1">
      <alignment vertical="center" wrapText="1"/>
    </xf>
    <xf numFmtId="0" fontId="5" fillId="7" borderId="0" xfId="0" applyFont="1" applyFill="1" applyAlignment="1">
      <alignment horizontal="center" vertical="center"/>
    </xf>
    <xf numFmtId="0" fontId="12" fillId="0" borderId="0" xfId="0" applyFont="1" applyAlignment="1">
      <alignment horizontal="center" vertical="center"/>
    </xf>
    <xf numFmtId="0" fontId="0" fillId="0" borderId="0" xfId="0" applyAlignment="1">
      <alignment horizontal="center" vertical="center"/>
    </xf>
    <xf numFmtId="0" fontId="11" fillId="0" borderId="28" xfId="0" applyFont="1" applyBorder="1" applyAlignment="1">
      <alignment horizontal="left" vertical="center"/>
    </xf>
    <xf numFmtId="0" fontId="5" fillId="4" borderId="0" xfId="0" applyFont="1" applyFill="1" applyAlignment="1">
      <alignment horizontal="center" vertical="center"/>
    </xf>
    <xf numFmtId="0" fontId="6" fillId="6" borderId="27" xfId="0" applyFont="1" applyFill="1" applyBorder="1" applyAlignment="1">
      <alignment horizontal="left" vertical="center" wrapText="1"/>
    </xf>
    <xf numFmtId="0" fontId="6" fillId="6" borderId="30" xfId="0" applyFont="1" applyFill="1" applyBorder="1" applyAlignment="1">
      <alignment horizontal="left" vertical="center" wrapText="1"/>
    </xf>
    <xf numFmtId="0" fontId="6" fillId="6" borderId="31" xfId="0" applyFont="1" applyFill="1" applyBorder="1" applyAlignment="1">
      <alignment horizontal="left" vertical="center" wrapText="1"/>
    </xf>
    <xf numFmtId="0" fontId="29" fillId="0" borderId="0" xfId="0" applyFont="1" applyAlignment="1">
      <alignment horizontal="left" vertical="top" wrapText="1"/>
    </xf>
    <xf numFmtId="0" fontId="29" fillId="0" borderId="0" xfId="0" applyFont="1" applyAlignment="1">
      <alignment horizontal="left" vertical="top"/>
    </xf>
    <xf numFmtId="0" fontId="11" fillId="0" borderId="0" xfId="0" applyFont="1" applyAlignment="1">
      <alignment horizontal="left" vertical="center"/>
    </xf>
    <xf numFmtId="0" fontId="29" fillId="0" borderId="0" xfId="0" applyFont="1" applyAlignment="1">
      <alignment horizontal="left" vertical="center" wrapText="1"/>
    </xf>
    <xf numFmtId="0" fontId="29" fillId="0" borderId="0" xfId="0" applyFont="1" applyAlignment="1">
      <alignment horizontal="left" vertical="center"/>
    </xf>
    <xf numFmtId="0" fontId="18" fillId="6" borderId="0" xfId="0" applyFont="1" applyFill="1" applyAlignment="1">
      <alignment horizontal="left" vertical="center"/>
    </xf>
    <xf numFmtId="0" fontId="16" fillId="4" borderId="0" xfId="0" applyFont="1" applyFill="1" applyAlignment="1">
      <alignment horizontal="left" vertical="center"/>
    </xf>
    <xf numFmtId="0" fontId="34" fillId="0" borderId="0" xfId="0" applyFont="1" applyAlignment="1">
      <alignment horizontal="left"/>
    </xf>
    <xf numFmtId="0" fontId="5" fillId="7" borderId="0" xfId="0" applyFont="1" applyFill="1" applyAlignment="1">
      <alignment horizontal="center" vertical="center"/>
    </xf>
    <xf numFmtId="0" fontId="16" fillId="7" borderId="0" xfId="0" applyFont="1" applyFill="1" applyAlignment="1">
      <alignment horizontal="center" vertical="center"/>
    </xf>
    <xf numFmtId="0" fontId="18" fillId="2" borderId="0" xfId="0" applyFont="1" applyFill="1" applyAlignment="1">
      <alignment horizontal="left" vertical="center" wrapText="1"/>
    </xf>
    <xf numFmtId="0" fontId="18" fillId="0" borderId="0" xfId="0" applyFont="1" applyAlignment="1">
      <alignment horizontal="left" vertical="center" wrapText="1"/>
    </xf>
    <xf numFmtId="0" fontId="18" fillId="0" borderId="0" xfId="0" applyFont="1" applyAlignment="1">
      <alignment horizontal="left" vertical="center"/>
    </xf>
    <xf numFmtId="0" fontId="21" fillId="0" borderId="0" xfId="0" applyFont="1" applyAlignment="1">
      <alignment horizontal="left"/>
    </xf>
    <xf numFmtId="0" fontId="5" fillId="7" borderId="0" xfId="0" applyFont="1" applyFill="1" applyAlignment="1">
      <alignment horizontal="center"/>
    </xf>
    <xf numFmtId="0" fontId="16" fillId="7" borderId="0" xfId="0" applyFont="1" applyFill="1" applyAlignment="1">
      <alignment horizontal="center"/>
    </xf>
    <xf numFmtId="0" fontId="18" fillId="2" borderId="0" xfId="0" applyFont="1" applyFill="1" applyAlignment="1">
      <alignment horizontal="left" vertical="center"/>
    </xf>
    <xf numFmtId="0" fontId="5" fillId="4" borderId="0" xfId="0" applyFont="1" applyFill="1" applyAlignment="1">
      <alignment horizontal="left" vertical="center" wrapText="1"/>
    </xf>
    <xf numFmtId="0" fontId="31" fillId="0" borderId="0" xfId="0" applyFont="1" applyAlignment="1">
      <alignment horizontal="left"/>
    </xf>
    <xf numFmtId="0" fontId="6" fillId="2" borderId="0" xfId="0" applyFont="1" applyFill="1" applyAlignment="1">
      <alignment horizontal="left" vertical="center" wrapText="1"/>
    </xf>
    <xf numFmtId="0" fontId="6" fillId="0" borderId="0" xfId="0" applyFont="1" applyAlignment="1">
      <alignment horizontal="left" vertical="center" wrapText="1"/>
    </xf>
    <xf numFmtId="0" fontId="6" fillId="3" borderId="0" xfId="0" applyFont="1" applyFill="1" applyAlignment="1">
      <alignment horizontal="center" vertical="center" wrapText="1"/>
    </xf>
    <xf numFmtId="0" fontId="6" fillId="0" borderId="0" xfId="0" applyFont="1" applyAlignment="1">
      <alignment horizontal="center" vertical="center" wrapText="1"/>
    </xf>
    <xf numFmtId="0" fontId="8" fillId="0" borderId="0" xfId="0" applyFont="1" applyAlignment="1">
      <alignment horizontal="left" vertical="center" wrapText="1"/>
    </xf>
    <xf numFmtId="3" fontId="5" fillId="4" borderId="0" xfId="0" applyNumberFormat="1" applyFont="1" applyFill="1" applyAlignment="1">
      <alignment horizontal="center"/>
    </xf>
    <xf numFmtId="0" fontId="4" fillId="0" borderId="0" xfId="0" applyFont="1" applyAlignment="1">
      <alignment horizontal="center" vertical="center" wrapText="1"/>
    </xf>
    <xf numFmtId="0" fontId="8" fillId="0" borderId="0" xfId="0" applyFont="1" applyAlignment="1">
      <alignment horizontal="left"/>
    </xf>
    <xf numFmtId="0" fontId="9" fillId="0" borderId="20"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24" xfId="0" applyFont="1" applyBorder="1" applyAlignment="1">
      <alignment horizontal="center" vertical="center" wrapText="1"/>
    </xf>
    <xf numFmtId="0" fontId="8" fillId="0" borderId="14" xfId="0" applyFont="1" applyBorder="1" applyAlignment="1">
      <alignment horizontal="left"/>
    </xf>
    <xf numFmtId="0" fontId="5" fillId="4" borderId="2" xfId="0" applyFont="1" applyFill="1" applyBorder="1" applyAlignment="1">
      <alignment horizontal="center" wrapText="1"/>
    </xf>
    <xf numFmtId="0" fontId="5" fillId="4" borderId="3" xfId="0" applyFont="1" applyFill="1" applyBorder="1" applyAlignment="1">
      <alignment horizontal="center" wrapText="1"/>
    </xf>
    <xf numFmtId="0" fontId="6" fillId="2" borderId="0" xfId="0" applyFont="1" applyFill="1" applyAlignment="1">
      <alignment horizontal="left" vertical="center"/>
    </xf>
    <xf numFmtId="0" fontId="8" fillId="0" borderId="0" xfId="0" applyFont="1" applyAlignment="1">
      <alignment horizontal="left" vertical="center"/>
    </xf>
  </cellXfs>
  <cellStyles count="12">
    <cellStyle name="Comma 2" xfId="4" xr:uid="{00000000-0005-0000-0000-000033000000}"/>
    <cellStyle name="Comma 2 2" xfId="11" xr:uid="{7035AF67-6798-4104-88A2-F458208F2FD1}"/>
    <cellStyle name="Comma 3" xfId="3" xr:uid="{00000000-0005-0000-0000-000032000000}"/>
    <cellStyle name="Comma 4" xfId="10" xr:uid="{F347AF08-429C-43BD-9000-E63B964CFC5D}"/>
    <cellStyle name="Followed Hyperlink 2" xfId="5" xr:uid="{00000000-0005-0000-0000-000034000000}"/>
    <cellStyle name="Hyperlink 2" xfId="6" xr:uid="{00000000-0005-0000-0000-000035000000}"/>
    <cellStyle name="Normal" xfId="0" builtinId="0"/>
    <cellStyle name="Normal 2" xfId="1" xr:uid="{00000000-0005-0000-0000-000002000000}"/>
    <cellStyle name="Normal 2 2" xfId="7" xr:uid="{00000000-0005-0000-0000-000036000000}"/>
    <cellStyle name="Normal 3" xfId="8" xr:uid="{00000000-0005-0000-0000-000037000000}"/>
    <cellStyle name="Percent" xfId="2" builtinId="5"/>
    <cellStyle name="Βασικό_Φύλλο1" xfId="9" xr:uid="{00000000-0005-0000-0000-00003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171450</xdr:colOff>
      <xdr:row>12</xdr:row>
      <xdr:rowOff>19050</xdr:rowOff>
    </xdr:from>
    <xdr:to>
      <xdr:col>15</xdr:col>
      <xdr:colOff>238125</xdr:colOff>
      <xdr:row>24</xdr:row>
      <xdr:rowOff>49994</xdr:rowOff>
    </xdr:to>
    <xdr:sp macro="" textlink="">
      <xdr:nvSpPr>
        <xdr:cNvPr id="3" name="Subtitle 2">
          <a:extLst>
            <a:ext uri="{FF2B5EF4-FFF2-40B4-BE49-F238E27FC236}">
              <a16:creationId xmlns:a16="http://schemas.microsoft.com/office/drawing/2014/main" id="{00000000-0008-0000-0000-000003000000}"/>
            </a:ext>
          </a:extLst>
        </xdr:cNvPr>
        <xdr:cNvSpPr>
          <a:spLocks noGrp="1"/>
        </xdr:cNvSpPr>
      </xdr:nvSpPr>
      <xdr:spPr>
        <a:xfrm>
          <a:off x="171450" y="2790825"/>
          <a:ext cx="9210675" cy="2316944"/>
        </a:xfrm>
        <a:prstGeom prst="rect">
          <a:avLst/>
        </a:prstGeom>
      </xdr:spPr>
      <xdr:txBody>
        <a:bodyPr vert="horz" wrap="square" lIns="91440" tIns="45720" rIns="91440" bIns="45720" rtlCol="0">
          <a:normAutofit fontScale="92500" lnSpcReduction="20000"/>
        </a:bodyPr>
        <a:lstStyle>
          <a:lvl1pPr marL="0" indent="0" algn="ctr" defTabSz="914400" rtl="0" eaLnBrk="1" latinLnBrk="0" hangingPunct="1">
            <a:lnSpc>
              <a:spcPct val="90000"/>
            </a:lnSpc>
            <a:spcBef>
              <a:spcPts val="1000"/>
            </a:spcBef>
            <a:buFont typeface="Arial" panose="020B0604020202020204" pitchFamily="34" charset="0"/>
            <a:buNone/>
            <a:defRPr sz="2400" kern="1200">
              <a:solidFill>
                <a:schemeClr val="tx1"/>
              </a:solidFill>
              <a:latin typeface="+mn-lt"/>
              <a:ea typeface="+mn-ea"/>
              <a:cs typeface="+mn-cs"/>
            </a:defRPr>
          </a:lvl1pPr>
          <a:lvl2pPr marL="457200" indent="0" algn="ctr" defTabSz="914400" rtl="0" eaLnBrk="1" latinLnBrk="0" hangingPunct="1">
            <a:lnSpc>
              <a:spcPct val="90000"/>
            </a:lnSpc>
            <a:spcBef>
              <a:spcPts val="500"/>
            </a:spcBef>
            <a:buFont typeface="Arial" panose="020B0604020202020204" pitchFamily="34" charset="0"/>
            <a:buNone/>
            <a:defRPr sz="2000" kern="1200">
              <a:solidFill>
                <a:schemeClr val="tx1"/>
              </a:solidFill>
              <a:latin typeface="+mn-lt"/>
              <a:ea typeface="+mn-ea"/>
              <a:cs typeface="+mn-cs"/>
            </a:defRPr>
          </a:lvl2pPr>
          <a:lvl3pPr marL="914400" indent="0" algn="ctr" defTabSz="914400" rtl="0" eaLnBrk="1" latinLnBrk="0" hangingPunct="1">
            <a:lnSpc>
              <a:spcPct val="90000"/>
            </a:lnSpc>
            <a:spcBef>
              <a:spcPts val="500"/>
            </a:spcBef>
            <a:buFont typeface="Arial" panose="020B0604020202020204" pitchFamily="34" charset="0"/>
            <a:buNone/>
            <a:defRPr sz="1800" kern="1200">
              <a:solidFill>
                <a:schemeClr val="tx1"/>
              </a:solidFill>
              <a:latin typeface="+mn-lt"/>
              <a:ea typeface="+mn-ea"/>
              <a:cs typeface="+mn-cs"/>
            </a:defRPr>
          </a:lvl3pPr>
          <a:lvl4pPr marL="1371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4pPr>
          <a:lvl5pPr marL="18288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5pPr>
          <a:lvl6pPr marL="22860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6pPr>
          <a:lvl7pPr marL="27432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7pPr>
          <a:lvl8pPr marL="32004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8pPr>
          <a:lvl9pPr marL="3657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9pPr>
        </a:lstStyle>
        <a:p>
          <a:pPr rtl="0" eaLnBrk="1" fontAlgn="auto" latinLnBrk="0" hangingPunct="1"/>
          <a:endParaRPr lang="en-US" sz="1700" b="0" i="0" kern="1200" baseline="0">
            <a:solidFill>
              <a:schemeClr val="tx1"/>
            </a:solidFill>
            <a:effectLst/>
            <a:latin typeface="Tahoma" panose="020B0604030504040204" pitchFamily="34" charset="0"/>
            <a:ea typeface="Tahoma" panose="020B0604030504040204" pitchFamily="34" charset="0"/>
            <a:cs typeface="Tahoma" panose="020B0604030504040204" pitchFamily="34" charset="0"/>
          </a:endParaRPr>
        </a:p>
        <a:p>
          <a:pPr rtl="0" eaLnBrk="1" fontAlgn="auto" latinLnBrk="0" hangingPunct="1"/>
          <a:r>
            <a:rPr lang="el-GR" sz="1700" b="0" i="0" kern="1200" baseline="0">
              <a:solidFill>
                <a:schemeClr val="tx1"/>
              </a:solidFill>
              <a:effectLst/>
              <a:latin typeface="Tahoma" panose="020B0604030504040204" pitchFamily="34" charset="0"/>
              <a:ea typeface="Tahoma" panose="020B0604030504040204" pitchFamily="34" charset="0"/>
              <a:cs typeface="Tahoma" panose="020B0604030504040204" pitchFamily="34" charset="0"/>
            </a:rPr>
            <a:t>Αύγουστος </a:t>
          </a:r>
          <a:r>
            <a:rPr lang="en-US" sz="1700" b="0" i="0" kern="1200" baseline="0">
              <a:solidFill>
                <a:schemeClr val="tx1"/>
              </a:solidFill>
              <a:effectLst/>
              <a:latin typeface="Tahoma" panose="020B0604030504040204" pitchFamily="34" charset="0"/>
              <a:ea typeface="Tahoma" panose="020B0604030504040204" pitchFamily="34" charset="0"/>
              <a:cs typeface="Tahoma" panose="020B0604030504040204" pitchFamily="34" charset="0"/>
            </a:rPr>
            <a:t>2021 </a:t>
          </a:r>
        </a:p>
        <a:p>
          <a:pPr rtl="0" eaLnBrk="1" fontAlgn="auto" latinLnBrk="0" hangingPunct="1"/>
          <a:endParaRPr kumimoji="0" lang="en-US"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endParaRPr>
        </a:p>
        <a:p>
          <a:pPr marL="0" marR="0" lvl="0" indent="0" algn="ctr" defTabSz="914400" rtl="0" eaLnBrk="1" fontAlgn="auto" latinLnBrk="0" hangingPunct="1">
            <a:lnSpc>
              <a:spcPct val="90000"/>
            </a:lnSpc>
            <a:spcBef>
              <a:spcPts val="1000"/>
            </a:spcBef>
            <a:spcAft>
              <a:spcPts val="0"/>
            </a:spcAft>
            <a:buClrTx/>
            <a:buSzTx/>
            <a:buFont typeface="Arial" panose="020B0604020202020204" pitchFamily="34" charset="0"/>
            <a:buNone/>
            <a:tabLst/>
            <a:defRPr/>
          </a:pPr>
          <a:r>
            <a:rPr kumimoji="0" lang="el-GR"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a:t>
          </a:r>
          <a:r>
            <a:rPr kumimoji="0" lang="en-US"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 </a:t>
          </a:r>
          <a:r>
            <a:rPr kumimoji="0" lang="el-GR"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ΙΝΣΕΤΕ– </a:t>
          </a:r>
          <a:r>
            <a:rPr kumimoji="0" lang="en-US"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E</a:t>
          </a:r>
          <a:r>
            <a:rPr kumimoji="0" lang="el-GR"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πιτρέπεται η αναδημοσίευση με την προϋπόθεση της αναφοράς στην πηγή</a:t>
          </a:r>
          <a:br>
            <a:rPr kumimoji="0" lang="el-GR"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br>
          <a:endParaRPr kumimoji="0" lang="en-US"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endParaRPr>
        </a:p>
        <a:p>
          <a:pPr marL="0" marR="0" lvl="0" indent="0" algn="ctr" defTabSz="914400" rtl="0" eaLnBrk="1" fontAlgn="auto" latinLnBrk="0" hangingPunct="1">
            <a:lnSpc>
              <a:spcPct val="90000"/>
            </a:lnSpc>
            <a:spcBef>
              <a:spcPts val="1000"/>
            </a:spcBef>
            <a:spcAft>
              <a:spcPts val="0"/>
            </a:spcAft>
            <a:buClrTx/>
            <a:buSzTx/>
            <a:buFont typeface="Arial" panose="020B0604020202020204" pitchFamily="34" charset="0"/>
            <a:buNone/>
            <a:tabLst/>
            <a:defRPr/>
          </a:pPr>
          <a:endParaRPr kumimoji="0" lang="el-GR" sz="2400" b="0" i="0" u="none" strike="noStrike" kern="120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editAs="oneCell">
    <xdr:from>
      <xdr:col>6</xdr:col>
      <xdr:colOff>142875</xdr:colOff>
      <xdr:row>3</xdr:row>
      <xdr:rowOff>57151</xdr:rowOff>
    </xdr:from>
    <xdr:to>
      <xdr:col>9</xdr:col>
      <xdr:colOff>114075</xdr:colOff>
      <xdr:row>10</xdr:row>
      <xdr:rowOff>51468</xdr:rowOff>
    </xdr:to>
    <xdr:pic>
      <xdr:nvPicPr>
        <xdr:cNvPr id="5" name="Picture 4">
          <a:extLst>
            <a:ext uri="{FF2B5EF4-FFF2-40B4-BE49-F238E27FC236}">
              <a16:creationId xmlns:a16="http://schemas.microsoft.com/office/drawing/2014/main" id="{0B9C6F42-B438-4AF1-A1BE-39EC81B740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00475" y="1114426"/>
          <a:ext cx="1800000" cy="13278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2</xdr:row>
      <xdr:rowOff>57149</xdr:rowOff>
    </xdr:from>
    <xdr:to>
      <xdr:col>14</xdr:col>
      <xdr:colOff>390525</xdr:colOff>
      <xdr:row>21</xdr:row>
      <xdr:rowOff>161924</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 y="438149"/>
          <a:ext cx="8924924" cy="3724275"/>
        </a:xfrm>
        <a:prstGeom prst="rect">
          <a:avLst/>
        </a:prstGeom>
        <a:solidFill>
          <a:sysClr val="window" lastClr="FFFFFF"/>
        </a:solid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l-GR" sz="1600" b="1"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Επεξηγηματικές σημειώσεις:</a:t>
          </a:r>
        </a:p>
        <a:p>
          <a:pPr marL="0" marR="0" lvl="0" indent="0" defTabSz="914400" eaLnBrk="1" fontAlgn="auto" latinLnBrk="0" hangingPunct="1">
            <a:lnSpc>
              <a:spcPct val="100000"/>
            </a:lnSpc>
            <a:spcBef>
              <a:spcPts val="0"/>
            </a:spcBef>
            <a:spcAft>
              <a:spcPts val="0"/>
            </a:spcAft>
            <a:buClrTx/>
            <a:buSzTx/>
            <a:buFontTx/>
            <a:buNone/>
            <a:tabLst/>
            <a:defRPr/>
          </a:pPr>
          <a:endParaRPr kumimoji="0" lang="el-GR" sz="1200" b="1"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Στις επόμενες σελίδες παρουσιάζονται αναλυτικά:</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τα βασικά μεγέθη του εισερχόμενου τουρισμού στην Περιφέρεια Αττικής </a:t>
          </a:r>
          <a:r>
            <a:rPr kumimoji="0" lang="en-US"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2016-</a:t>
          </a:r>
          <a:r>
            <a:rPr kumimoji="0" lang="el-GR"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2020.</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η εξέλιξη απασχόλησης στην Περιφέρεια Αττικής</a:t>
          </a:r>
          <a:r>
            <a:rPr kumimoji="0" lang="en-US"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 2010-2020</a:t>
          </a:r>
          <a:r>
            <a:rPr kumimoji="0" lang="el-GR"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το ξενοδοχειακό δυναμικό της Περιφέρειας ανά Ενότητα για τα έτη 2010-2020,</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το δυναμικό των ενοικιαζόμενων δωματίων ανά Ενότητα για τα έτη 2017 - 2019,</a:t>
          </a:r>
          <a:endPar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οι αφίξεις, οι διανυκτερεύσεις και η πληρότητα ανά Νομαρχία και συνολικά για τα έτη 2010-2020,</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οι αεροπορικές αφίξεις διεθνείς και εσωτερικού ανά μήνα</a:t>
          </a:r>
          <a:r>
            <a:rPr kumimoji="0" lang="en-US"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 </a:t>
          </a: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και ανά αεροδρόμιο για τα έτη 2010-20</a:t>
          </a:r>
          <a:r>
            <a:rPr kumimoji="0" lang="en-US"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20</a:t>
          </a: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ο συνολικός αριθμός διακινηθέντων εσωτερικού (κατά την αποβίβαση και την επιβίβαση) από τα λιμάνια της Περιφέρειας για τα έτη 2013-2020,</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Κίνηση κρουαζιερόπλοιων 2013 - 2020</a:t>
          </a:r>
          <a:r>
            <a:rPr kumimoji="0" lang="en-US"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a:t>
          </a:r>
          <a:endPar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ο συνολικός αριθμός των επισκεπτών σε Μουσεία και Αρχαιολογικούς Χώρους για τα έτη 2010-2020,</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Μελέτες για την Περιφέρεια</a:t>
          </a:r>
          <a:r>
            <a:rPr kumimoji="0" lang="en-US"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 </a:t>
          </a: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Αττικής.</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l-GR" sz="12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1:O1"/>
  <sheetViews>
    <sheetView showGridLines="0" tabSelected="1" zoomScaleNormal="100" workbookViewId="0">
      <selection activeCell="D9" sqref="D9"/>
    </sheetView>
  </sheetViews>
  <sheetFormatPr defaultRowHeight="14.4" x14ac:dyDescent="0.3"/>
  <sheetData>
    <row r="1" spans="1:15" ht="53.25" customHeight="1" x14ac:dyDescent="0.3">
      <c r="A1" s="172" t="s">
        <v>128</v>
      </c>
      <c r="B1" s="173"/>
      <c r="C1" s="173"/>
      <c r="D1" s="173"/>
      <c r="E1" s="173"/>
      <c r="F1" s="173"/>
      <c r="G1" s="173"/>
      <c r="H1" s="173"/>
      <c r="I1" s="173"/>
      <c r="J1" s="173"/>
      <c r="K1" s="173"/>
      <c r="L1" s="173"/>
      <c r="M1" s="173"/>
      <c r="N1" s="173"/>
      <c r="O1" s="173"/>
    </row>
  </sheetData>
  <mergeCells count="1">
    <mergeCell ref="A1:O1"/>
  </mergeCells>
  <pageMargins left="0.70866141732283472" right="0.70866141732283472" top="0.74803149606299213" bottom="0.74803149606299213" header="0.31496062992125984" footer="0.31496062992125984"/>
  <pageSetup paperSize="9" scale="95" orientation="landscape" r:id="rId1"/>
  <colBreaks count="1" manualBreakCount="1">
    <brk id="15"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B9C48-D5EE-4A39-8E7C-10589937D3DF}">
  <sheetPr>
    <tabColor theme="6"/>
  </sheetPr>
  <dimension ref="A3:I27"/>
  <sheetViews>
    <sheetView showGridLines="0" zoomScaleNormal="100" workbookViewId="0">
      <selection activeCell="E20" sqref="E20"/>
    </sheetView>
  </sheetViews>
  <sheetFormatPr defaultRowHeight="14.4" x14ac:dyDescent="0.3"/>
  <cols>
    <col min="1" max="1" width="21.109375" customWidth="1"/>
    <col min="2" max="3" width="10.88671875" bestFit="1" customWidth="1"/>
    <col min="5" max="5" width="10.88671875" bestFit="1" customWidth="1"/>
  </cols>
  <sheetData>
    <row r="3" spans="1:9" s="117" customFormat="1" ht="17.100000000000001" customHeight="1" x14ac:dyDescent="0.3">
      <c r="A3" s="175" t="s">
        <v>118</v>
      </c>
      <c r="B3" s="175"/>
      <c r="C3" s="175"/>
      <c r="D3" s="175"/>
      <c r="E3" s="175"/>
      <c r="F3" s="175"/>
      <c r="G3" s="175"/>
      <c r="H3" s="175"/>
      <c r="I3" s="152"/>
    </row>
    <row r="4" spans="1:9" s="117" customFormat="1" ht="17.100000000000001" customHeight="1" x14ac:dyDescent="0.3">
      <c r="A4" s="118"/>
      <c r="B4" s="75">
        <v>2013</v>
      </c>
      <c r="C4" s="75">
        <v>2014</v>
      </c>
      <c r="D4" s="75">
        <v>2015</v>
      </c>
      <c r="E4" s="75">
        <v>2016</v>
      </c>
      <c r="F4" s="75">
        <v>2017</v>
      </c>
      <c r="G4" s="75">
        <v>2018</v>
      </c>
      <c r="H4" s="143">
        <v>2019</v>
      </c>
      <c r="I4" s="152">
        <v>2020</v>
      </c>
    </row>
    <row r="5" spans="1:9" x14ac:dyDescent="0.3">
      <c r="A5" s="4" t="s">
        <v>146</v>
      </c>
      <c r="B5" s="76">
        <v>711</v>
      </c>
      <c r="C5" s="76">
        <v>606</v>
      </c>
      <c r="D5" s="76">
        <v>621</v>
      </c>
      <c r="E5" s="76">
        <v>625</v>
      </c>
      <c r="F5" s="76">
        <v>576</v>
      </c>
      <c r="G5" s="76">
        <v>524</v>
      </c>
      <c r="H5" s="76">
        <v>622</v>
      </c>
      <c r="I5" s="76">
        <v>76</v>
      </c>
    </row>
    <row r="6" spans="1:9" x14ac:dyDescent="0.3">
      <c r="A6" s="77" t="s">
        <v>147</v>
      </c>
      <c r="B6" s="52"/>
      <c r="C6" s="52">
        <f>C5/B5-1</f>
        <v>-0.14767932489451474</v>
      </c>
      <c r="D6" s="52">
        <f t="shared" ref="D6:I6" si="0">D5/C5-1</f>
        <v>2.4752475247524774E-2</v>
      </c>
      <c r="E6" s="52">
        <f t="shared" si="0"/>
        <v>6.441223832528209E-3</v>
      </c>
      <c r="F6" s="52">
        <f t="shared" si="0"/>
        <v>-7.8400000000000025E-2</v>
      </c>
      <c r="G6" s="52">
        <f t="shared" si="0"/>
        <v>-9.027777777777779E-2</v>
      </c>
      <c r="H6" s="52">
        <f t="shared" si="0"/>
        <v>0.18702290076335881</v>
      </c>
      <c r="I6" s="52">
        <f t="shared" si="0"/>
        <v>-0.87781350482315113</v>
      </c>
    </row>
    <row r="7" spans="1:9" x14ac:dyDescent="0.3">
      <c r="A7" s="4" t="s">
        <v>148</v>
      </c>
      <c r="B7" s="8">
        <v>1302581</v>
      </c>
      <c r="C7" s="8">
        <v>1055556</v>
      </c>
      <c r="D7" s="8">
        <v>980149</v>
      </c>
      <c r="E7" s="78">
        <v>1094135</v>
      </c>
      <c r="F7" s="8">
        <v>1055559</v>
      </c>
      <c r="G7" s="8">
        <v>961632</v>
      </c>
      <c r="H7" s="8">
        <v>1098091</v>
      </c>
      <c r="I7" s="8">
        <v>16640</v>
      </c>
    </row>
    <row r="8" spans="1:9" x14ac:dyDescent="0.3">
      <c r="A8" s="77" t="s">
        <v>147</v>
      </c>
      <c r="B8" s="52"/>
      <c r="C8" s="52">
        <f>C7/B7-1</f>
        <v>-0.18964271703640689</v>
      </c>
      <c r="D8" s="52">
        <f t="shared" ref="D8:I8" si="1">D7/C7-1</f>
        <v>-7.1438180447081945E-2</v>
      </c>
      <c r="E8" s="52">
        <f t="shared" si="1"/>
        <v>0.11629456337760891</v>
      </c>
      <c r="F8" s="52">
        <f t="shared" si="1"/>
        <v>-3.5257075223806944E-2</v>
      </c>
      <c r="G8" s="52">
        <f t="shared" si="1"/>
        <v>-8.8983183318033343E-2</v>
      </c>
      <c r="H8" s="52">
        <f t="shared" si="1"/>
        <v>0.1419035556221091</v>
      </c>
      <c r="I8" s="52">
        <f t="shared" si="1"/>
        <v>-0.98484642893894947</v>
      </c>
    </row>
    <row r="9" spans="1:9" x14ac:dyDescent="0.3">
      <c r="A9" s="205" t="s">
        <v>149</v>
      </c>
      <c r="B9" s="205"/>
      <c r="C9" s="205"/>
      <c r="D9" s="205"/>
      <c r="E9" s="4"/>
    </row>
    <row r="10" spans="1:9" x14ac:dyDescent="0.3">
      <c r="A10" s="4"/>
      <c r="B10" s="4"/>
      <c r="C10" s="4"/>
      <c r="D10" s="4"/>
      <c r="E10" s="4"/>
    </row>
    <row r="11" spans="1:9" x14ac:dyDescent="0.3">
      <c r="A11" s="4"/>
      <c r="B11" s="4"/>
      <c r="C11" s="4"/>
      <c r="D11" s="4"/>
      <c r="E11" s="4"/>
    </row>
    <row r="12" spans="1:9" s="117" customFormat="1" ht="17.100000000000001" customHeight="1" x14ac:dyDescent="0.3">
      <c r="A12" s="175" t="s">
        <v>119</v>
      </c>
      <c r="B12" s="175"/>
      <c r="C12" s="175"/>
      <c r="D12" s="175"/>
      <c r="E12" s="175"/>
      <c r="F12" s="175"/>
      <c r="G12" s="175"/>
      <c r="H12" s="175"/>
      <c r="I12" s="152"/>
    </row>
    <row r="13" spans="1:9" s="117" customFormat="1" ht="17.100000000000001" customHeight="1" x14ac:dyDescent="0.3">
      <c r="A13" s="118"/>
      <c r="B13" s="75">
        <v>2013</v>
      </c>
      <c r="C13" s="75">
        <v>2014</v>
      </c>
      <c r="D13" s="75">
        <v>2015</v>
      </c>
      <c r="E13" s="75">
        <v>2016</v>
      </c>
      <c r="F13" s="75">
        <v>2017</v>
      </c>
      <c r="G13" s="75">
        <v>2018</v>
      </c>
      <c r="H13" s="143">
        <v>2019</v>
      </c>
      <c r="I13" s="152">
        <v>2020</v>
      </c>
    </row>
    <row r="14" spans="1:9" x14ac:dyDescent="0.3">
      <c r="A14" s="4" t="s">
        <v>150</v>
      </c>
      <c r="B14" s="76">
        <v>20</v>
      </c>
      <c r="C14" s="76">
        <v>30</v>
      </c>
      <c r="D14" s="76">
        <v>55</v>
      </c>
      <c r="E14" s="76">
        <v>65</v>
      </c>
      <c r="F14" s="76">
        <v>26</v>
      </c>
      <c r="G14" s="76">
        <v>0</v>
      </c>
      <c r="H14" s="76">
        <v>0</v>
      </c>
      <c r="I14" s="76">
        <v>0</v>
      </c>
    </row>
    <row r="15" spans="1:9" x14ac:dyDescent="0.3">
      <c r="A15" s="77" t="s">
        <v>147</v>
      </c>
      <c r="B15" s="52"/>
      <c r="C15" s="52">
        <f>C14/B14-1</f>
        <v>0.5</v>
      </c>
      <c r="D15" s="52">
        <f t="shared" ref="D15" si="2">D14/C14-1</f>
        <v>0.83333333333333326</v>
      </c>
      <c r="E15" s="52">
        <f t="shared" ref="E15:G15" si="3">E14/D14-1</f>
        <v>0.18181818181818188</v>
      </c>
      <c r="F15" s="52">
        <f t="shared" si="3"/>
        <v>-0.6</v>
      </c>
      <c r="G15" s="52">
        <f t="shared" si="3"/>
        <v>-1</v>
      </c>
      <c r="H15" s="52"/>
      <c r="I15" s="52"/>
    </row>
    <row r="16" spans="1:9" x14ac:dyDescent="0.3">
      <c r="A16" s="4" t="s">
        <v>151</v>
      </c>
      <c r="B16" s="8">
        <v>13504</v>
      </c>
      <c r="C16" s="8">
        <v>30493</v>
      </c>
      <c r="D16" s="8">
        <v>44815</v>
      </c>
      <c r="E16" s="78">
        <v>43236</v>
      </c>
      <c r="F16" s="8">
        <v>17406</v>
      </c>
      <c r="G16" s="8">
        <v>0</v>
      </c>
      <c r="H16" s="8">
        <v>0</v>
      </c>
      <c r="I16" s="8">
        <v>0</v>
      </c>
    </row>
    <row r="17" spans="1:9" x14ac:dyDescent="0.3">
      <c r="A17" s="77" t="s">
        <v>147</v>
      </c>
      <c r="B17" s="52"/>
      <c r="C17" s="52">
        <f>C16/B16-1</f>
        <v>1.2580716824644549</v>
      </c>
      <c r="D17" s="52">
        <f t="shared" ref="D17" si="4">D16/C16-1</f>
        <v>0.46968156626110913</v>
      </c>
      <c r="E17" s="52">
        <f t="shared" ref="E17:G17" si="5">E16/D16-1</f>
        <v>-3.5233738703559059E-2</v>
      </c>
      <c r="F17" s="52">
        <f t="shared" si="5"/>
        <v>-0.5974188176519567</v>
      </c>
      <c r="G17" s="52">
        <f t="shared" si="5"/>
        <v>-1</v>
      </c>
      <c r="H17" s="52"/>
      <c r="I17" s="52"/>
    </row>
    <row r="18" spans="1:9" x14ac:dyDescent="0.3">
      <c r="A18" s="205" t="s">
        <v>149</v>
      </c>
      <c r="B18" s="205"/>
      <c r="C18" s="205"/>
      <c r="D18" s="205"/>
      <c r="E18" s="4"/>
    </row>
    <row r="19" spans="1:9" x14ac:dyDescent="0.3">
      <c r="A19" s="4"/>
      <c r="B19" s="4"/>
      <c r="C19" s="4"/>
      <c r="D19" s="4"/>
      <c r="E19" s="4"/>
    </row>
    <row r="20" spans="1:9" x14ac:dyDescent="0.3">
      <c r="A20" s="4"/>
      <c r="B20" s="4"/>
      <c r="C20" s="4"/>
      <c r="D20" s="4"/>
      <c r="E20" s="4"/>
    </row>
    <row r="21" spans="1:9" s="117" customFormat="1" ht="17.100000000000001" customHeight="1" x14ac:dyDescent="0.3">
      <c r="A21" s="175" t="s">
        <v>120</v>
      </c>
      <c r="B21" s="175"/>
      <c r="C21" s="175"/>
      <c r="D21" s="175"/>
      <c r="E21" s="175"/>
      <c r="F21" s="175"/>
      <c r="G21" s="175"/>
      <c r="H21" s="175"/>
      <c r="I21" s="152"/>
    </row>
    <row r="22" spans="1:9" s="117" customFormat="1" ht="17.100000000000001" customHeight="1" x14ac:dyDescent="0.3">
      <c r="A22" s="118"/>
      <c r="B22" s="75">
        <v>2013</v>
      </c>
      <c r="C22" s="75">
        <v>2014</v>
      </c>
      <c r="D22" s="75">
        <v>2015</v>
      </c>
      <c r="E22" s="75">
        <v>2016</v>
      </c>
      <c r="F22" s="75">
        <v>2017</v>
      </c>
      <c r="G22" s="75">
        <v>2018</v>
      </c>
      <c r="H22" s="143">
        <v>2019</v>
      </c>
      <c r="I22" s="152">
        <v>2020</v>
      </c>
    </row>
    <row r="23" spans="1:9" x14ac:dyDescent="0.3">
      <c r="A23" s="4" t="s">
        <v>146</v>
      </c>
      <c r="B23" s="76">
        <v>20</v>
      </c>
      <c r="C23" s="76">
        <v>2</v>
      </c>
      <c r="D23" s="76">
        <v>4</v>
      </c>
      <c r="E23" s="76">
        <v>18</v>
      </c>
      <c r="F23" s="76">
        <v>5</v>
      </c>
      <c r="G23" s="76">
        <v>2</v>
      </c>
      <c r="H23" s="76">
        <v>3</v>
      </c>
      <c r="I23" s="76">
        <v>0</v>
      </c>
    </row>
    <row r="24" spans="1:9" x14ac:dyDescent="0.3">
      <c r="A24" s="77" t="s">
        <v>152</v>
      </c>
      <c r="B24" s="52"/>
      <c r="C24" s="52">
        <f>C23/B23-1</f>
        <v>-0.9</v>
      </c>
      <c r="D24" s="52">
        <f t="shared" ref="D24" si="6">D23/C23-1</f>
        <v>1</v>
      </c>
      <c r="E24" s="52">
        <f t="shared" ref="E24:H24" si="7">E23/D23-1</f>
        <v>3.5</v>
      </c>
      <c r="F24" s="52">
        <f t="shared" si="7"/>
        <v>-0.72222222222222221</v>
      </c>
      <c r="G24" s="52">
        <f t="shared" si="7"/>
        <v>-0.6</v>
      </c>
      <c r="H24" s="52">
        <f t="shared" si="7"/>
        <v>0.5</v>
      </c>
      <c r="I24" s="52"/>
    </row>
    <row r="25" spans="1:9" x14ac:dyDescent="0.3">
      <c r="A25" s="4" t="s">
        <v>148</v>
      </c>
      <c r="B25" s="8">
        <v>862</v>
      </c>
      <c r="C25" s="8">
        <v>395</v>
      </c>
      <c r="D25" s="8">
        <v>1050</v>
      </c>
      <c r="E25" s="78">
        <v>4479</v>
      </c>
      <c r="F25" s="8">
        <v>1298</v>
      </c>
      <c r="G25" s="8">
        <v>92</v>
      </c>
      <c r="H25" s="8">
        <v>500</v>
      </c>
      <c r="I25" s="8">
        <v>0</v>
      </c>
    </row>
    <row r="26" spans="1:9" x14ac:dyDescent="0.3">
      <c r="A26" s="77" t="s">
        <v>147</v>
      </c>
      <c r="B26" s="52"/>
      <c r="C26" s="52">
        <f>C25/B25-1</f>
        <v>-0.54176334106728541</v>
      </c>
      <c r="D26" s="52">
        <f t="shared" ref="D26" si="8">D25/C25-1</f>
        <v>1.6582278481012658</v>
      </c>
      <c r="E26" s="52">
        <f t="shared" ref="E26:H26" si="9">E25/D25-1</f>
        <v>3.265714285714286</v>
      </c>
      <c r="F26" s="52">
        <f t="shared" si="9"/>
        <v>-0.71020317035052472</v>
      </c>
      <c r="G26" s="52">
        <f t="shared" si="9"/>
        <v>-0.92912172573189522</v>
      </c>
      <c r="H26" s="52">
        <f t="shared" si="9"/>
        <v>4.4347826086956523</v>
      </c>
      <c r="I26" s="52"/>
    </row>
    <row r="27" spans="1:9" x14ac:dyDescent="0.3">
      <c r="A27" s="205" t="s">
        <v>149</v>
      </c>
      <c r="B27" s="205"/>
      <c r="C27" s="205"/>
      <c r="D27" s="205"/>
      <c r="E27" s="4"/>
    </row>
  </sheetData>
  <mergeCells count="6">
    <mergeCell ref="A27:D27"/>
    <mergeCell ref="A9:D9"/>
    <mergeCell ref="A18:D18"/>
    <mergeCell ref="A3:H3"/>
    <mergeCell ref="A12:H12"/>
    <mergeCell ref="A21:H21"/>
  </mergeCells>
  <pageMargins left="0.7" right="0.7" top="0.75" bottom="0.75" header="0.3" footer="0.3"/>
  <pageSetup paperSize="9" orientation="landscape" r:id="rId1"/>
  <headerFooter>
    <oddHeader>&amp;R&amp;G</oddHeader>
    <oddFooter>&amp;L&amp;F&amp;C&amp;P&amp;R&amp;A</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pageSetUpPr fitToPage="1"/>
  </sheetPr>
  <dimension ref="A3:O7"/>
  <sheetViews>
    <sheetView showGridLines="0" zoomScaleNormal="100" workbookViewId="0">
      <selection activeCell="L5" sqref="L5"/>
    </sheetView>
  </sheetViews>
  <sheetFormatPr defaultRowHeight="14.4" x14ac:dyDescent="0.3"/>
  <cols>
    <col min="1" max="1" width="11" customWidth="1"/>
    <col min="2" max="2" width="16.109375" customWidth="1"/>
    <col min="3" max="8" width="10.109375" bestFit="1" customWidth="1"/>
    <col min="9" max="9" width="10" customWidth="1"/>
    <col min="10" max="10" width="10.109375" bestFit="1" customWidth="1"/>
    <col min="11" max="13" width="10" customWidth="1"/>
  </cols>
  <sheetData>
    <row r="3" spans="1:15" x14ac:dyDescent="0.3">
      <c r="A3" s="187" t="s">
        <v>180</v>
      </c>
      <c r="B3" s="187"/>
      <c r="C3" s="187"/>
      <c r="D3" s="187"/>
      <c r="E3" s="187"/>
      <c r="F3" s="187"/>
      <c r="G3" s="187"/>
      <c r="H3" s="187"/>
      <c r="I3" s="187"/>
      <c r="J3" s="187"/>
      <c r="K3" s="187"/>
      <c r="L3" s="187"/>
      <c r="M3" s="187"/>
    </row>
    <row r="4" spans="1:15" ht="27.75" customHeight="1" x14ac:dyDescent="0.3">
      <c r="A4" s="131" t="s">
        <v>167</v>
      </c>
      <c r="B4" s="41"/>
      <c r="C4" s="140">
        <v>2010</v>
      </c>
      <c r="D4" s="140">
        <v>2011</v>
      </c>
      <c r="E4" s="140">
        <v>2012</v>
      </c>
      <c r="F4" s="140">
        <v>2013</v>
      </c>
      <c r="G4" s="140">
        <v>2014</v>
      </c>
      <c r="H4" s="140">
        <v>2015</v>
      </c>
      <c r="I4" s="140">
        <v>2016</v>
      </c>
      <c r="J4" s="140">
        <v>2017</v>
      </c>
      <c r="K4" s="140">
        <v>2018</v>
      </c>
      <c r="L4" s="147">
        <v>2019</v>
      </c>
      <c r="M4" s="165">
        <v>2020</v>
      </c>
      <c r="N4" s="1"/>
      <c r="O4" s="1"/>
    </row>
    <row r="5" spans="1:15" x14ac:dyDescent="0.3">
      <c r="A5" s="212" t="s">
        <v>79</v>
      </c>
      <c r="B5" s="5" t="s">
        <v>5</v>
      </c>
      <c r="C5" s="141">
        <v>2079173</v>
      </c>
      <c r="D5" s="141">
        <v>1825963</v>
      </c>
      <c r="E5" s="141">
        <v>1660555</v>
      </c>
      <c r="F5" s="141">
        <v>1743523</v>
      </c>
      <c r="G5" s="141">
        <v>2162221</v>
      </c>
      <c r="H5" s="141">
        <v>2295545</v>
      </c>
      <c r="I5" s="141">
        <v>2161128</v>
      </c>
      <c r="J5" s="141">
        <v>2521553</v>
      </c>
      <c r="K5" s="141">
        <v>2736359</v>
      </c>
      <c r="L5" s="141">
        <v>2785289</v>
      </c>
      <c r="M5" s="141">
        <v>525909</v>
      </c>
    </row>
    <row r="6" spans="1:15" x14ac:dyDescent="0.3">
      <c r="A6" s="212"/>
      <c r="B6" s="28" t="s">
        <v>6</v>
      </c>
      <c r="C6" s="141">
        <v>1643802</v>
      </c>
      <c r="D6" s="141">
        <v>2118965</v>
      </c>
      <c r="E6" s="141">
        <v>2318243</v>
      </c>
      <c r="F6" s="141">
        <v>2772044</v>
      </c>
      <c r="G6" s="141">
        <v>3618412</v>
      </c>
      <c r="H6" s="141">
        <v>4145093</v>
      </c>
      <c r="I6" s="141">
        <v>3960512</v>
      </c>
      <c r="J6" s="141">
        <v>4910124</v>
      </c>
      <c r="K6" s="141">
        <v>5611977</v>
      </c>
      <c r="L6" s="141">
        <v>6234154</v>
      </c>
      <c r="M6" s="141">
        <v>1048633</v>
      </c>
    </row>
    <row r="7" spans="1:15" x14ac:dyDescent="0.3">
      <c r="A7" s="213" t="s">
        <v>145</v>
      </c>
      <c r="B7" s="213"/>
      <c r="C7" s="213"/>
      <c r="D7" s="6"/>
      <c r="E7" s="4"/>
      <c r="F7" s="4"/>
      <c r="G7" s="4"/>
      <c r="H7" s="4"/>
    </row>
  </sheetData>
  <mergeCells count="3">
    <mergeCell ref="A5:A6"/>
    <mergeCell ref="A7:C7"/>
    <mergeCell ref="A3:M3"/>
  </mergeCells>
  <pageMargins left="0.70866141732283472" right="0.70866141732283472" top="0.74803149606299213" bottom="0.74803149606299213" header="0.31496062992125984" footer="0.31496062992125984"/>
  <pageSetup paperSize="9" orientation="landscape" r:id="rId1"/>
  <headerFooter>
    <oddHeader>&amp;R&amp;G</oddHeader>
    <oddFooter>&amp;L&amp;F&amp;C&amp;P / &amp;N&amp;R&amp;A</oddFooter>
  </headerFooter>
  <colBreaks count="1" manualBreakCount="1">
    <brk id="8" max="1048575" man="1"/>
  </col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pageSetUpPr fitToPage="1"/>
  </sheetPr>
  <dimension ref="A1"/>
  <sheetViews>
    <sheetView showGridLines="0" zoomScaleNormal="100" workbookViewId="0">
      <selection activeCell="F26" sqref="F26"/>
    </sheetView>
  </sheetViews>
  <sheetFormatPr defaultRowHeight="14.4" x14ac:dyDescent="0.3"/>
  <sheetData/>
  <pageMargins left="0.70866141732283472" right="0.70866141732283472" top="0.74803149606299213" bottom="0.74803149606299213" header="0.31496062992125984" footer="0.31496062992125984"/>
  <pageSetup paperSize="9" scale="85" orientation="landscape" verticalDpi="597" r:id="rId1"/>
  <headerFooter>
    <oddHeader>&amp;R&amp;G</oddHeader>
    <oddFooter>&amp;L&amp;F&amp;C&amp;P / &amp;N&amp;R&amp;A</oddFooter>
  </headerFooter>
  <colBreaks count="1" manualBreakCount="1">
    <brk id="16" max="1048575" man="1"/>
  </col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3:H81"/>
  <sheetViews>
    <sheetView showGridLines="0" zoomScaleNormal="100" workbookViewId="0">
      <selection activeCell="A5" sqref="A5:A12"/>
    </sheetView>
  </sheetViews>
  <sheetFormatPr defaultRowHeight="14.4" x14ac:dyDescent="0.3"/>
  <cols>
    <col min="1" max="1" width="19.6640625" customWidth="1"/>
    <col min="2" max="2" width="19" customWidth="1"/>
    <col min="3" max="3" width="13.88671875" customWidth="1"/>
    <col min="4" max="4" width="13.5546875" customWidth="1"/>
    <col min="5" max="5" width="16.33203125" customWidth="1"/>
    <col min="6" max="6" width="11.88671875" customWidth="1"/>
    <col min="7" max="7" width="16.6640625" customWidth="1"/>
    <col min="8" max="8" width="15.5546875" customWidth="1"/>
  </cols>
  <sheetData>
    <row r="3" spans="1:8" x14ac:dyDescent="0.3">
      <c r="A3" s="175" t="s">
        <v>176</v>
      </c>
      <c r="B3" s="175"/>
      <c r="C3" s="175"/>
      <c r="D3" s="175"/>
      <c r="E3" s="175"/>
      <c r="F3" s="175"/>
      <c r="G3" s="175"/>
      <c r="H3" s="175"/>
    </row>
    <row r="4" spans="1:8" ht="34.200000000000003" x14ac:dyDescent="0.3">
      <c r="A4" s="83" t="s">
        <v>89</v>
      </c>
      <c r="B4" s="84" t="s">
        <v>90</v>
      </c>
      <c r="C4" s="84" t="s">
        <v>113</v>
      </c>
      <c r="D4" s="84" t="s">
        <v>115</v>
      </c>
      <c r="E4" s="85" t="s">
        <v>114</v>
      </c>
      <c r="F4" s="84" t="s">
        <v>116</v>
      </c>
      <c r="G4" s="84" t="s">
        <v>117</v>
      </c>
      <c r="H4" s="84" t="s">
        <v>91</v>
      </c>
    </row>
    <row r="5" spans="1:8" x14ac:dyDescent="0.3">
      <c r="A5" s="176" t="s">
        <v>129</v>
      </c>
      <c r="B5" s="114" t="s">
        <v>99</v>
      </c>
      <c r="C5" s="102">
        <v>180.25700000000001</v>
      </c>
      <c r="D5" s="102">
        <v>105.22014069999999</v>
      </c>
      <c r="E5" s="103">
        <v>1757.338</v>
      </c>
      <c r="F5" s="104">
        <f t="shared" ref="F5:F11" si="0">D5/C5*1000</f>
        <v>583.72291062205613</v>
      </c>
      <c r="G5" s="102">
        <f t="shared" ref="G5:G11" si="1">D5/E5*1000</f>
        <v>59.87473138349025</v>
      </c>
      <c r="H5" s="103">
        <f t="shared" ref="H5:H11" si="2">F5/G5</f>
        <v>9.7490693842680152</v>
      </c>
    </row>
    <row r="6" spans="1:8" x14ac:dyDescent="0.3">
      <c r="A6" s="177"/>
      <c r="B6" s="5" t="s">
        <v>93</v>
      </c>
      <c r="C6" s="105">
        <v>200.309</v>
      </c>
      <c r="D6" s="105">
        <v>96.500853600000013</v>
      </c>
      <c r="E6" s="106">
        <v>1802.173</v>
      </c>
      <c r="F6" s="107">
        <f t="shared" si="0"/>
        <v>481.75994887898207</v>
      </c>
      <c r="G6" s="105">
        <f t="shared" si="1"/>
        <v>53.546942274687289</v>
      </c>
      <c r="H6" s="106">
        <f t="shared" si="2"/>
        <v>8.9969646895546376</v>
      </c>
    </row>
    <row r="7" spans="1:8" x14ac:dyDescent="0.3">
      <c r="A7" s="177"/>
      <c r="B7" s="115" t="s">
        <v>92</v>
      </c>
      <c r="C7" s="108">
        <v>180.94</v>
      </c>
      <c r="D7" s="108">
        <v>80.41974239999999</v>
      </c>
      <c r="E7" s="109">
        <v>1493.28</v>
      </c>
      <c r="F7" s="110">
        <f t="shared" si="0"/>
        <v>444.455302310158</v>
      </c>
      <c r="G7" s="108">
        <f t="shared" si="1"/>
        <v>53.854429443908707</v>
      </c>
      <c r="H7" s="109">
        <f t="shared" si="2"/>
        <v>8.2529015143141375</v>
      </c>
    </row>
    <row r="8" spans="1:8" x14ac:dyDescent="0.3">
      <c r="A8" s="177"/>
      <c r="B8" s="5" t="s">
        <v>95</v>
      </c>
      <c r="C8" s="105">
        <v>139.08199999999999</v>
      </c>
      <c r="D8" s="105">
        <v>59.466347699999986</v>
      </c>
      <c r="E8" s="106">
        <v>901.60699999999997</v>
      </c>
      <c r="F8" s="107">
        <f t="shared" si="0"/>
        <v>427.56321953955211</v>
      </c>
      <c r="G8" s="105">
        <f t="shared" si="1"/>
        <v>65.955951650774651</v>
      </c>
      <c r="H8" s="106">
        <f t="shared" si="2"/>
        <v>6.4825570526739629</v>
      </c>
    </row>
    <row r="9" spans="1:8" x14ac:dyDescent="0.3">
      <c r="A9" s="177"/>
      <c r="B9" s="158" t="s">
        <v>98</v>
      </c>
      <c r="C9" s="159">
        <v>81.046000000000006</v>
      </c>
      <c r="D9" s="159">
        <v>47.421773700000003</v>
      </c>
      <c r="E9" s="109">
        <v>753.92499999999995</v>
      </c>
      <c r="F9" s="160">
        <f t="shared" si="0"/>
        <v>585.12170495767839</v>
      </c>
      <c r="G9" s="159">
        <f t="shared" si="1"/>
        <v>62.8998556885632</v>
      </c>
      <c r="H9" s="109">
        <f t="shared" si="2"/>
        <v>9.3024331860918483</v>
      </c>
    </row>
    <row r="10" spans="1:8" x14ac:dyDescent="0.3">
      <c r="A10" s="177"/>
      <c r="B10" s="5" t="s">
        <v>100</v>
      </c>
      <c r="C10" s="105">
        <v>75.203000000000003</v>
      </c>
      <c r="D10" s="105">
        <v>35.437186199999992</v>
      </c>
      <c r="E10" s="106">
        <v>275.71600000000001</v>
      </c>
      <c r="F10" s="107">
        <f t="shared" si="0"/>
        <v>471.22037950613662</v>
      </c>
      <c r="G10" s="105">
        <f t="shared" si="1"/>
        <v>128.52785547447371</v>
      </c>
      <c r="H10" s="106">
        <f t="shared" si="2"/>
        <v>3.6662899086472613</v>
      </c>
    </row>
    <row r="11" spans="1:8" x14ac:dyDescent="0.3">
      <c r="A11" s="177"/>
      <c r="B11" s="115" t="s">
        <v>94</v>
      </c>
      <c r="C11" s="108">
        <v>97.073999999999998</v>
      </c>
      <c r="D11" s="108">
        <v>28.803614700000001</v>
      </c>
      <c r="E11" s="109">
        <v>554.79499999999996</v>
      </c>
      <c r="F11" s="110">
        <f t="shared" si="0"/>
        <v>296.71811916682123</v>
      </c>
      <c r="G11" s="108">
        <f t="shared" si="1"/>
        <v>51.917581629250449</v>
      </c>
      <c r="H11" s="109">
        <f t="shared" si="2"/>
        <v>5.7151760512598635</v>
      </c>
    </row>
    <row r="12" spans="1:8" x14ac:dyDescent="0.3">
      <c r="A12" s="178"/>
      <c r="B12" s="154" t="s">
        <v>96</v>
      </c>
      <c r="C12" s="155">
        <f>C13-SUM(C5:C11)</f>
        <v>667.73399999999992</v>
      </c>
      <c r="D12" s="155">
        <f>D13-SUM(D5:D11)</f>
        <v>307.88931610000003</v>
      </c>
      <c r="E12" s="156">
        <f>E13-SUM(E5:E11)</f>
        <v>4926.9539999999997</v>
      </c>
      <c r="F12" s="157">
        <f t="shared" ref="F12:F13" si="3">D12/C12*1000</f>
        <v>461.09575983849868</v>
      </c>
      <c r="G12" s="155">
        <f t="shared" ref="G12:G13" si="4">D12/E12*1000</f>
        <v>62.490803871925742</v>
      </c>
      <c r="H12" s="156">
        <f t="shared" ref="H12:H13" si="5">F12/G12</f>
        <v>7.378617832849609</v>
      </c>
    </row>
    <row r="13" spans="1:8" x14ac:dyDescent="0.3">
      <c r="A13" s="86"/>
      <c r="B13" s="86" t="s">
        <v>4</v>
      </c>
      <c r="C13" s="87">
        <v>1621.645</v>
      </c>
      <c r="D13" s="87">
        <v>761.15897510000002</v>
      </c>
      <c r="E13" s="88">
        <v>12465.788</v>
      </c>
      <c r="F13" s="89">
        <f t="shared" si="3"/>
        <v>469.37460116116665</v>
      </c>
      <c r="G13" s="87">
        <f t="shared" si="4"/>
        <v>61.05983633766273</v>
      </c>
      <c r="H13" s="88">
        <f t="shared" si="5"/>
        <v>7.6871251106129899</v>
      </c>
    </row>
    <row r="14" spans="1:8" x14ac:dyDescent="0.3">
      <c r="A14" s="90"/>
      <c r="B14" s="90" t="s">
        <v>97</v>
      </c>
      <c r="C14" s="97">
        <v>0.1956712910061516</v>
      </c>
      <c r="D14" s="97">
        <v>0.19461565541121359</v>
      </c>
      <c r="E14" s="98">
        <v>0.17660581152645236</v>
      </c>
      <c r="F14" s="91"/>
      <c r="G14" s="92"/>
      <c r="H14" s="93"/>
    </row>
    <row r="15" spans="1:8" x14ac:dyDescent="0.3">
      <c r="A15" s="174" t="s">
        <v>155</v>
      </c>
      <c r="B15" s="174"/>
      <c r="C15" s="174"/>
      <c r="D15" s="174"/>
      <c r="E15" s="174"/>
      <c r="F15" s="153"/>
    </row>
    <row r="18" spans="1:8" x14ac:dyDescent="0.3">
      <c r="A18" s="175" t="s">
        <v>174</v>
      </c>
      <c r="B18" s="175"/>
      <c r="C18" s="175"/>
      <c r="D18" s="175"/>
      <c r="E18" s="175"/>
      <c r="F18" s="175"/>
      <c r="G18" s="175"/>
      <c r="H18" s="175"/>
    </row>
    <row r="19" spans="1:8" ht="34.200000000000003" x14ac:dyDescent="0.3">
      <c r="A19" s="83" t="s">
        <v>89</v>
      </c>
      <c r="B19" s="84" t="s">
        <v>90</v>
      </c>
      <c r="C19" s="84" t="s">
        <v>113</v>
      </c>
      <c r="D19" s="84" t="s">
        <v>115</v>
      </c>
      <c r="E19" s="85" t="s">
        <v>114</v>
      </c>
      <c r="F19" s="84" t="s">
        <v>116</v>
      </c>
      <c r="G19" s="84" t="s">
        <v>117</v>
      </c>
      <c r="H19" s="84" t="s">
        <v>91</v>
      </c>
    </row>
    <row r="20" spans="1:8" x14ac:dyDescent="0.3">
      <c r="A20" s="176" t="s">
        <v>129</v>
      </c>
      <c r="B20" s="114" t="s">
        <v>98</v>
      </c>
      <c r="C20" s="102">
        <v>835.678</v>
      </c>
      <c r="D20" s="102">
        <v>397.12350600000008</v>
      </c>
      <c r="E20" s="103">
        <v>4378.6949999999997</v>
      </c>
      <c r="F20" s="104">
        <f>D20/C20*1000</f>
        <v>475.21115309963898</v>
      </c>
      <c r="G20" s="102">
        <f>D20/E20*1000</f>
        <v>90.694489111481872</v>
      </c>
      <c r="H20" s="103">
        <f>F20/G20</f>
        <v>5.239691603703819</v>
      </c>
    </row>
    <row r="21" spans="1:8" x14ac:dyDescent="0.3">
      <c r="A21" s="177"/>
      <c r="B21" s="5" t="s">
        <v>93</v>
      </c>
      <c r="C21" s="105">
        <v>513.74900000000002</v>
      </c>
      <c r="D21" s="105">
        <v>250.8824449</v>
      </c>
      <c r="E21" s="106">
        <v>3922.317</v>
      </c>
      <c r="F21" s="107">
        <f t="shared" ref="F21:F29" si="6">D21/C21*1000</f>
        <v>488.3366097062962</v>
      </c>
      <c r="G21" s="105">
        <f t="shared" ref="G21:G29" si="7">D21/E21*1000</f>
        <v>63.962817105297709</v>
      </c>
      <c r="H21" s="106">
        <f t="shared" ref="H21:H29" si="8">F21/G21</f>
        <v>7.6346951526912941</v>
      </c>
    </row>
    <row r="22" spans="1:8" x14ac:dyDescent="0.3">
      <c r="A22" s="177"/>
      <c r="B22" s="115" t="s">
        <v>99</v>
      </c>
      <c r="C22" s="108">
        <v>450.24</v>
      </c>
      <c r="D22" s="108">
        <v>227.25093429999998</v>
      </c>
      <c r="E22" s="109">
        <v>3836.57</v>
      </c>
      <c r="F22" s="110">
        <f t="shared" si="6"/>
        <v>504.73288535003547</v>
      </c>
      <c r="G22" s="108">
        <f t="shared" si="7"/>
        <v>59.232839306985142</v>
      </c>
      <c r="H22" s="109">
        <f t="shared" si="8"/>
        <v>8.5211664889836527</v>
      </c>
    </row>
    <row r="23" spans="1:8" x14ac:dyDescent="0.3">
      <c r="A23" s="177"/>
      <c r="B23" s="5" t="s">
        <v>92</v>
      </c>
      <c r="C23" s="105">
        <v>419.82100000000003</v>
      </c>
      <c r="D23" s="105">
        <v>183.14936810000003</v>
      </c>
      <c r="E23" s="106">
        <v>2367.6260000000002</v>
      </c>
      <c r="F23" s="107">
        <f t="shared" si="6"/>
        <v>436.25585213698224</v>
      </c>
      <c r="G23" s="105">
        <f t="shared" si="7"/>
        <v>77.355700646977198</v>
      </c>
      <c r="H23" s="106">
        <f t="shared" si="8"/>
        <v>5.6396083092556113</v>
      </c>
    </row>
    <row r="24" spans="1:8" x14ac:dyDescent="0.3">
      <c r="A24" s="177"/>
      <c r="B24" s="115" t="s">
        <v>95</v>
      </c>
      <c r="C24" s="108">
        <v>321.149</v>
      </c>
      <c r="D24" s="108">
        <v>149.54575650000001</v>
      </c>
      <c r="E24" s="109">
        <v>1894.443</v>
      </c>
      <c r="F24" s="110">
        <f t="shared" si="6"/>
        <v>465.65848406814285</v>
      </c>
      <c r="G24" s="108">
        <f t="shared" si="7"/>
        <v>78.939169191155401</v>
      </c>
      <c r="H24" s="109">
        <f t="shared" si="8"/>
        <v>5.8989534452855219</v>
      </c>
    </row>
    <row r="25" spans="1:8" x14ac:dyDescent="0.3">
      <c r="A25" s="177"/>
      <c r="B25" s="5" t="s">
        <v>94</v>
      </c>
      <c r="C25" s="105">
        <v>297.56799999999998</v>
      </c>
      <c r="D25" s="105">
        <v>98.365836900000005</v>
      </c>
      <c r="E25" s="106">
        <v>1161.694</v>
      </c>
      <c r="F25" s="107">
        <f t="shared" si="6"/>
        <v>330.56591064899453</v>
      </c>
      <c r="G25" s="105">
        <f t="shared" si="7"/>
        <v>84.674481317799703</v>
      </c>
      <c r="H25" s="106">
        <f t="shared" si="8"/>
        <v>3.9039614474674695</v>
      </c>
    </row>
    <row r="26" spans="1:8" x14ac:dyDescent="0.3">
      <c r="A26" s="177"/>
      <c r="B26" s="115" t="s">
        <v>101</v>
      </c>
      <c r="C26" s="108">
        <v>213.33099999999999</v>
      </c>
      <c r="D26" s="108">
        <v>82.447301699999997</v>
      </c>
      <c r="E26" s="109">
        <v>843.14700000000005</v>
      </c>
      <c r="F26" s="110">
        <f t="shared" si="6"/>
        <v>386.47595379949468</v>
      </c>
      <c r="G26" s="108">
        <f t="shared" si="7"/>
        <v>97.785204359382163</v>
      </c>
      <c r="H26" s="109">
        <f t="shared" si="8"/>
        <v>3.9522947907242738</v>
      </c>
    </row>
    <row r="27" spans="1:8" x14ac:dyDescent="0.3">
      <c r="A27" s="177"/>
      <c r="B27" s="5" t="s">
        <v>100</v>
      </c>
      <c r="C27" s="105">
        <v>164.50800000000001</v>
      </c>
      <c r="D27" s="105">
        <v>67.250726799999981</v>
      </c>
      <c r="E27" s="106">
        <v>832.71</v>
      </c>
      <c r="F27" s="107">
        <f t="shared" si="6"/>
        <v>408.79912709412292</v>
      </c>
      <c r="G27" s="105">
        <f t="shared" si="7"/>
        <v>80.761281598635762</v>
      </c>
      <c r="H27" s="106">
        <f t="shared" si="8"/>
        <v>5.0618207017287906</v>
      </c>
    </row>
    <row r="28" spans="1:8" x14ac:dyDescent="0.3">
      <c r="A28" s="178"/>
      <c r="B28" s="116" t="s">
        <v>96</v>
      </c>
      <c r="C28" s="111">
        <f>C29-SUM(C20:C27)</f>
        <v>2707.2160000000003</v>
      </c>
      <c r="D28" s="111">
        <f t="shared" ref="D28:E28" si="9">D29-SUM(D20:D27)</f>
        <v>1135.7558523000002</v>
      </c>
      <c r="E28" s="112">
        <f t="shared" si="9"/>
        <v>14790.827000000005</v>
      </c>
      <c r="F28" s="113">
        <f t="shared" si="6"/>
        <v>419.52908534080774</v>
      </c>
      <c r="G28" s="111">
        <f t="shared" si="7"/>
        <v>76.787853194415689</v>
      </c>
      <c r="H28" s="112">
        <f t="shared" si="8"/>
        <v>5.4634824114514702</v>
      </c>
    </row>
    <row r="29" spans="1:8" x14ac:dyDescent="0.3">
      <c r="A29" s="86"/>
      <c r="B29" s="86" t="s">
        <v>4</v>
      </c>
      <c r="C29" s="87">
        <v>5923.26</v>
      </c>
      <c r="D29" s="87">
        <v>2591.7717275</v>
      </c>
      <c r="E29" s="88">
        <v>34028.029000000002</v>
      </c>
      <c r="F29" s="89">
        <f t="shared" si="6"/>
        <v>437.55832556733958</v>
      </c>
      <c r="G29" s="87">
        <f t="shared" si="7"/>
        <v>76.165790487012927</v>
      </c>
      <c r="H29" s="88">
        <f t="shared" si="8"/>
        <v>5.7448143421021527</v>
      </c>
    </row>
    <row r="30" spans="1:8" x14ac:dyDescent="0.3">
      <c r="A30" s="90"/>
      <c r="B30" s="90" t="s">
        <v>97</v>
      </c>
      <c r="C30" s="97">
        <v>0.16164750851620924</v>
      </c>
      <c r="D30" s="97">
        <v>0.1465941229516067</v>
      </c>
      <c r="E30" s="98">
        <v>0.14637997003033124</v>
      </c>
      <c r="F30" s="91"/>
      <c r="G30" s="92"/>
      <c r="H30" s="93"/>
    </row>
    <row r="31" spans="1:8" x14ac:dyDescent="0.3">
      <c r="A31" s="174" t="s">
        <v>155</v>
      </c>
      <c r="B31" s="174"/>
      <c r="C31" s="174"/>
      <c r="D31" s="174"/>
      <c r="E31" s="174"/>
      <c r="F31" s="144"/>
    </row>
    <row r="34" spans="1:8" x14ac:dyDescent="0.3">
      <c r="A34" s="175" t="s">
        <v>166</v>
      </c>
      <c r="B34" s="175"/>
      <c r="C34" s="175"/>
      <c r="D34" s="175"/>
      <c r="E34" s="175"/>
      <c r="F34" s="175"/>
      <c r="G34" s="175"/>
      <c r="H34" s="175"/>
    </row>
    <row r="35" spans="1:8" ht="39" customHeight="1" x14ac:dyDescent="0.3">
      <c r="A35" s="83" t="s">
        <v>89</v>
      </c>
      <c r="B35" s="84" t="s">
        <v>90</v>
      </c>
      <c r="C35" s="84" t="s">
        <v>113</v>
      </c>
      <c r="D35" s="84" t="s">
        <v>115</v>
      </c>
      <c r="E35" s="85" t="s">
        <v>114</v>
      </c>
      <c r="F35" s="84" t="s">
        <v>116</v>
      </c>
      <c r="G35" s="84" t="s">
        <v>117</v>
      </c>
      <c r="H35" s="84" t="s">
        <v>91</v>
      </c>
    </row>
    <row r="36" spans="1:8" x14ac:dyDescent="0.3">
      <c r="A36" s="176" t="s">
        <v>129</v>
      </c>
      <c r="B36" s="114" t="s">
        <v>98</v>
      </c>
      <c r="C36" s="102">
        <v>778.31399999999996</v>
      </c>
      <c r="D36" s="102">
        <v>345.21228300000001</v>
      </c>
      <c r="E36" s="103">
        <v>4264.018</v>
      </c>
      <c r="F36" s="104">
        <f>D36/C36*1000</f>
        <v>443.5385756905311</v>
      </c>
      <c r="G36" s="102">
        <f>D36/E36*1000</f>
        <v>80.959386897522478</v>
      </c>
      <c r="H36" s="103">
        <f>F36/G36</f>
        <v>5.4785318007899129</v>
      </c>
    </row>
    <row r="37" spans="1:8" x14ac:dyDescent="0.3">
      <c r="A37" s="177"/>
      <c r="B37" s="5" t="s">
        <v>93</v>
      </c>
      <c r="C37" s="105">
        <v>472.12900000000002</v>
      </c>
      <c r="D37" s="105">
        <v>199.01238030000002</v>
      </c>
      <c r="E37" s="106">
        <v>2874.627</v>
      </c>
      <c r="F37" s="107">
        <f t="shared" ref="F37:F45" si="10">D37/C37*1000</f>
        <v>421.52119505474138</v>
      </c>
      <c r="G37" s="105">
        <f t="shared" ref="G37:G45" si="11">D37/E37*1000</f>
        <v>69.230679423800041</v>
      </c>
      <c r="H37" s="106">
        <f t="shared" ref="H37:H45" si="12">F37/G37</f>
        <v>6.0886473823891336</v>
      </c>
    </row>
    <row r="38" spans="1:8" x14ac:dyDescent="0.3">
      <c r="A38" s="177"/>
      <c r="B38" s="115" t="s">
        <v>99</v>
      </c>
      <c r="C38" s="108">
        <v>375.13299999999998</v>
      </c>
      <c r="D38" s="108">
        <v>164.62516010000002</v>
      </c>
      <c r="E38" s="109">
        <v>2434.7460000000001</v>
      </c>
      <c r="F38" s="110">
        <f t="shared" si="10"/>
        <v>438.84478331685034</v>
      </c>
      <c r="G38" s="108">
        <f t="shared" si="11"/>
        <v>67.614921679715266</v>
      </c>
      <c r="H38" s="109">
        <f t="shared" si="12"/>
        <v>6.4903540877502106</v>
      </c>
    </row>
    <row r="39" spans="1:8" x14ac:dyDescent="0.3">
      <c r="A39" s="177"/>
      <c r="B39" s="5" t="s">
        <v>92</v>
      </c>
      <c r="C39" s="105">
        <v>431.702</v>
      </c>
      <c r="D39" s="105">
        <v>162.80221249999994</v>
      </c>
      <c r="E39" s="106">
        <v>2516.3910000000001</v>
      </c>
      <c r="F39" s="107">
        <f t="shared" si="10"/>
        <v>377.11711435202972</v>
      </c>
      <c r="G39" s="105">
        <f t="shared" si="11"/>
        <v>64.696707506901717</v>
      </c>
      <c r="H39" s="106">
        <f t="shared" si="12"/>
        <v>5.8290000972893345</v>
      </c>
    </row>
    <row r="40" spans="1:8" x14ac:dyDescent="0.3">
      <c r="A40" s="177"/>
      <c r="B40" s="115" t="s">
        <v>95</v>
      </c>
      <c r="C40" s="108">
        <v>331.64400000000001</v>
      </c>
      <c r="D40" s="108">
        <v>135.70448529999999</v>
      </c>
      <c r="E40" s="109">
        <v>2005.386</v>
      </c>
      <c r="F40" s="110">
        <f t="shared" si="10"/>
        <v>409.18721671430808</v>
      </c>
      <c r="G40" s="108">
        <f t="shared" si="11"/>
        <v>67.670007320286473</v>
      </c>
      <c r="H40" s="109">
        <f t="shared" si="12"/>
        <v>6.046803198610557</v>
      </c>
    </row>
    <row r="41" spans="1:8" x14ac:dyDescent="0.3">
      <c r="A41" s="177"/>
      <c r="B41" s="5" t="s">
        <v>94</v>
      </c>
      <c r="C41" s="105">
        <v>313.89699999999999</v>
      </c>
      <c r="D41" s="105">
        <v>92.443723699999993</v>
      </c>
      <c r="E41" s="106">
        <v>1681.556</v>
      </c>
      <c r="F41" s="107">
        <f t="shared" si="10"/>
        <v>294.50336798376537</v>
      </c>
      <c r="G41" s="105">
        <f t="shared" si="11"/>
        <v>54.975108589901254</v>
      </c>
      <c r="H41" s="106">
        <f t="shared" si="12"/>
        <v>5.357031128045187</v>
      </c>
    </row>
    <row r="42" spans="1:8" x14ac:dyDescent="0.3">
      <c r="A42" s="177"/>
      <c r="B42" s="115" t="s">
        <v>101</v>
      </c>
      <c r="C42" s="108">
        <v>217.39699999999999</v>
      </c>
      <c r="D42" s="108">
        <v>89.870530099999996</v>
      </c>
      <c r="E42" s="109">
        <v>1056.3789999999999</v>
      </c>
      <c r="F42" s="110">
        <f t="shared" si="10"/>
        <v>413.3936075474823</v>
      </c>
      <c r="G42" s="108">
        <f t="shared" si="11"/>
        <v>85.074135419200871</v>
      </c>
      <c r="H42" s="109">
        <f t="shared" si="12"/>
        <v>4.8592160885384814</v>
      </c>
    </row>
    <row r="43" spans="1:8" x14ac:dyDescent="0.3">
      <c r="A43" s="177"/>
      <c r="B43" s="5" t="s">
        <v>100</v>
      </c>
      <c r="C43" s="105">
        <v>177.23099999999999</v>
      </c>
      <c r="D43" s="105">
        <v>76.050708499999999</v>
      </c>
      <c r="E43" s="106">
        <v>717.63499999999999</v>
      </c>
      <c r="F43" s="107">
        <f t="shared" si="10"/>
        <v>429.10500138237666</v>
      </c>
      <c r="G43" s="105">
        <f t="shared" si="11"/>
        <v>105.9740794414988</v>
      </c>
      <c r="H43" s="106">
        <f t="shared" si="12"/>
        <v>4.0491505436407857</v>
      </c>
    </row>
    <row r="44" spans="1:8" x14ac:dyDescent="0.3">
      <c r="A44" s="178"/>
      <c r="B44" s="116" t="s">
        <v>96</v>
      </c>
      <c r="C44" s="111">
        <f>C45-SUM(C36:C43)</f>
        <v>2583.3649999999998</v>
      </c>
      <c r="D44" s="111">
        <f>D45-SUM(D36:D43)</f>
        <v>1013.1935195000003</v>
      </c>
      <c r="E44" s="112">
        <f>E45-SUM(E36:E43)</f>
        <v>13834.805000000004</v>
      </c>
      <c r="F44" s="113">
        <f t="shared" si="10"/>
        <v>392.19913542995295</v>
      </c>
      <c r="G44" s="111">
        <f t="shared" si="11"/>
        <v>73.235113866801882</v>
      </c>
      <c r="H44" s="112">
        <f t="shared" si="12"/>
        <v>5.3553427409599514</v>
      </c>
    </row>
    <row r="45" spans="1:8" x14ac:dyDescent="0.3">
      <c r="A45" s="86"/>
      <c r="B45" s="86" t="s">
        <v>4</v>
      </c>
      <c r="C45" s="87">
        <v>5680.8119999999999</v>
      </c>
      <c r="D45" s="87">
        <v>2278.9150030000001</v>
      </c>
      <c r="E45" s="88">
        <v>31385.543000000001</v>
      </c>
      <c r="F45" s="89">
        <f t="shared" si="10"/>
        <v>401.16008116445329</v>
      </c>
      <c r="G45" s="87">
        <f t="shared" si="11"/>
        <v>72.610341742374828</v>
      </c>
      <c r="H45" s="88">
        <f t="shared" si="12"/>
        <v>5.5248339497945018</v>
      </c>
    </row>
    <row r="46" spans="1:8" x14ac:dyDescent="0.3">
      <c r="A46" s="90"/>
      <c r="B46" s="90" t="s">
        <v>97</v>
      </c>
      <c r="C46" s="97">
        <v>0.16559562393962063</v>
      </c>
      <c r="D46" s="97">
        <v>0.14667619073767513</v>
      </c>
      <c r="E46" s="98">
        <v>0.14027253137818552</v>
      </c>
      <c r="F46" s="91"/>
      <c r="G46" s="92"/>
      <c r="H46" s="93"/>
    </row>
    <row r="47" spans="1:8" x14ac:dyDescent="0.3">
      <c r="A47" s="174" t="s">
        <v>155</v>
      </c>
      <c r="B47" s="174"/>
      <c r="C47" s="174"/>
      <c r="D47" s="174"/>
      <c r="E47" s="174"/>
      <c r="F47" s="49"/>
    </row>
    <row r="50" spans="1:8" s="117" customFormat="1" ht="17.100000000000001" customHeight="1" x14ac:dyDescent="0.3">
      <c r="A50" s="175" t="s">
        <v>125</v>
      </c>
      <c r="B50" s="175"/>
      <c r="C50" s="175"/>
      <c r="D50" s="175"/>
      <c r="E50" s="175"/>
      <c r="F50" s="175"/>
      <c r="G50" s="175"/>
      <c r="H50" s="175"/>
    </row>
    <row r="51" spans="1:8" ht="40.5" customHeight="1" x14ac:dyDescent="0.3">
      <c r="A51" s="83" t="s">
        <v>89</v>
      </c>
      <c r="B51" s="84" t="s">
        <v>90</v>
      </c>
      <c r="C51" s="84" t="s">
        <v>113</v>
      </c>
      <c r="D51" s="84" t="s">
        <v>115</v>
      </c>
      <c r="E51" s="85" t="s">
        <v>114</v>
      </c>
      <c r="F51" s="84" t="s">
        <v>116</v>
      </c>
      <c r="G51" s="84" t="s">
        <v>117</v>
      </c>
      <c r="H51" s="84" t="s">
        <v>91</v>
      </c>
    </row>
    <row r="52" spans="1:8" x14ac:dyDescent="0.3">
      <c r="A52" s="176" t="s">
        <v>129</v>
      </c>
      <c r="B52" s="114" t="s">
        <v>98</v>
      </c>
      <c r="C52" s="102">
        <v>616.26300000000003</v>
      </c>
      <c r="D52" s="102">
        <v>302.71924270000005</v>
      </c>
      <c r="E52" s="103">
        <v>3301.1680000000001</v>
      </c>
      <c r="F52" s="104">
        <f>D52/C52*1000</f>
        <v>491.21761764052042</v>
      </c>
      <c r="G52" s="102">
        <f>D52/E52*1000</f>
        <v>91.700647376928416</v>
      </c>
      <c r="H52" s="103">
        <f>F52/G52</f>
        <v>5.3567519062478199</v>
      </c>
    </row>
    <row r="53" spans="1:8" x14ac:dyDescent="0.3">
      <c r="A53" s="177"/>
      <c r="B53" s="5" t="s">
        <v>93</v>
      </c>
      <c r="C53" s="105">
        <v>421.36599999999999</v>
      </c>
      <c r="D53" s="105">
        <v>166.18054469999998</v>
      </c>
      <c r="E53" s="106">
        <v>2769.2150000000001</v>
      </c>
      <c r="F53" s="107">
        <f t="shared" ref="F53:F61" si="13">D53/C53*1000</f>
        <v>394.3852724234988</v>
      </c>
      <c r="G53" s="105">
        <f t="shared" ref="G53:G61" si="14">D53/E53*1000</f>
        <v>60.009982865180191</v>
      </c>
      <c r="H53" s="106">
        <f t="shared" ref="H53:H61" si="15">F53/G53</f>
        <v>6.57199441815429</v>
      </c>
    </row>
    <row r="54" spans="1:8" x14ac:dyDescent="0.3">
      <c r="A54" s="177"/>
      <c r="B54" s="115" t="s">
        <v>99</v>
      </c>
      <c r="C54" s="108">
        <v>386.60599999999999</v>
      </c>
      <c r="D54" s="108">
        <v>177.9188651</v>
      </c>
      <c r="E54" s="109">
        <v>3410.1849999999999</v>
      </c>
      <c r="F54" s="110">
        <f t="shared" si="13"/>
        <v>460.20720087117115</v>
      </c>
      <c r="G54" s="108">
        <f t="shared" si="14"/>
        <v>52.17278977533477</v>
      </c>
      <c r="H54" s="109">
        <f t="shared" si="15"/>
        <v>8.8208279230017119</v>
      </c>
    </row>
    <row r="55" spans="1:8" x14ac:dyDescent="0.3">
      <c r="A55" s="177"/>
      <c r="B55" s="5" t="s">
        <v>92</v>
      </c>
      <c r="C55" s="105">
        <v>375.214</v>
      </c>
      <c r="D55" s="105">
        <v>138.00620199999997</v>
      </c>
      <c r="E55" s="106">
        <v>2424.9050000000002</v>
      </c>
      <c r="F55" s="107">
        <f t="shared" si="13"/>
        <v>367.80664367534257</v>
      </c>
      <c r="G55" s="105">
        <f t="shared" si="14"/>
        <v>56.912003563026161</v>
      </c>
      <c r="H55" s="106">
        <f t="shared" si="15"/>
        <v>6.4627252714450973</v>
      </c>
    </row>
    <row r="56" spans="1:8" x14ac:dyDescent="0.3">
      <c r="A56" s="177"/>
      <c r="B56" s="115" t="s">
        <v>95</v>
      </c>
      <c r="C56" s="108">
        <v>305.923</v>
      </c>
      <c r="D56" s="108">
        <v>114.59969260000001</v>
      </c>
      <c r="E56" s="109">
        <v>1477.3620000000001</v>
      </c>
      <c r="F56" s="110">
        <f t="shared" si="13"/>
        <v>374.60306220846422</v>
      </c>
      <c r="G56" s="108">
        <f t="shared" si="14"/>
        <v>77.57048888491785</v>
      </c>
      <c r="H56" s="109">
        <f t="shared" si="15"/>
        <v>4.8291955818947905</v>
      </c>
    </row>
    <row r="57" spans="1:8" x14ac:dyDescent="0.3">
      <c r="A57" s="177"/>
      <c r="B57" s="5" t="s">
        <v>94</v>
      </c>
      <c r="C57" s="105">
        <v>262.315</v>
      </c>
      <c r="D57" s="105">
        <v>74.787723599999978</v>
      </c>
      <c r="E57" s="106">
        <v>1142.5509999999999</v>
      </c>
      <c r="F57" s="107">
        <f t="shared" si="13"/>
        <v>285.10654594666704</v>
      </c>
      <c r="G57" s="105">
        <f t="shared" si="14"/>
        <v>65.456792388260993</v>
      </c>
      <c r="H57" s="106">
        <f t="shared" si="15"/>
        <v>4.3556449307130727</v>
      </c>
    </row>
    <row r="58" spans="1:8" x14ac:dyDescent="0.3">
      <c r="A58" s="177"/>
      <c r="B58" s="115" t="s">
        <v>101</v>
      </c>
      <c r="C58" s="108">
        <v>220.02199999999999</v>
      </c>
      <c r="D58" s="108">
        <v>122.08716400000002</v>
      </c>
      <c r="E58" s="109">
        <v>1222.4480000000001</v>
      </c>
      <c r="F58" s="110">
        <f t="shared" si="13"/>
        <v>554.88616592886171</v>
      </c>
      <c r="G58" s="108">
        <f t="shared" si="14"/>
        <v>99.871048911691943</v>
      </c>
      <c r="H58" s="109">
        <f t="shared" si="15"/>
        <v>5.5560262155602631</v>
      </c>
    </row>
    <row r="59" spans="1:8" x14ac:dyDescent="0.3">
      <c r="A59" s="177"/>
      <c r="B59" s="5" t="s">
        <v>100</v>
      </c>
      <c r="C59" s="105">
        <v>133.37299999999999</v>
      </c>
      <c r="D59" s="105">
        <v>63.706120599999998</v>
      </c>
      <c r="E59" s="106">
        <v>428.74400000000003</v>
      </c>
      <c r="F59" s="107">
        <f t="shared" si="13"/>
        <v>477.65380249375812</v>
      </c>
      <c r="G59" s="105">
        <f t="shared" si="14"/>
        <v>148.58778338588994</v>
      </c>
      <c r="H59" s="106">
        <f t="shared" si="15"/>
        <v>3.2146236494642846</v>
      </c>
    </row>
    <row r="60" spans="1:8" x14ac:dyDescent="0.3">
      <c r="A60" s="178"/>
      <c r="B60" s="116" t="s">
        <v>96</v>
      </c>
      <c r="C60" s="111">
        <v>2415.9140000000002</v>
      </c>
      <c r="D60" s="111">
        <v>923.15748149999945</v>
      </c>
      <c r="E60" s="112">
        <v>13260.318000000001</v>
      </c>
      <c r="F60" s="113">
        <f t="shared" si="13"/>
        <v>382.11520836420476</v>
      </c>
      <c r="G60" s="111">
        <f t="shared" si="14"/>
        <v>69.618049996990976</v>
      </c>
      <c r="H60" s="112">
        <f t="shared" si="15"/>
        <v>5.4887375957919033</v>
      </c>
    </row>
    <row r="61" spans="1:8" x14ac:dyDescent="0.3">
      <c r="A61" s="86"/>
      <c r="B61" s="86" t="s">
        <v>4</v>
      </c>
      <c r="C61" s="87">
        <f>SUM(C52:C60)</f>
        <v>5136.9960000000001</v>
      </c>
      <c r="D61" s="87">
        <f t="shared" ref="D61" si="16">SUM(D52:D60)</f>
        <v>2083.1630367999996</v>
      </c>
      <c r="E61" s="88">
        <f>SUM(E52:E60)</f>
        <v>29436.896000000001</v>
      </c>
      <c r="F61" s="89">
        <f t="shared" si="13"/>
        <v>405.52163887221235</v>
      </c>
      <c r="G61" s="87">
        <f t="shared" si="14"/>
        <v>70.767075332942696</v>
      </c>
      <c r="H61" s="88">
        <f t="shared" si="15"/>
        <v>5.7303716023917479</v>
      </c>
    </row>
    <row r="62" spans="1:8" x14ac:dyDescent="0.3">
      <c r="A62" s="90"/>
      <c r="B62" s="90" t="s">
        <v>97</v>
      </c>
      <c r="C62" s="97">
        <v>0.16559562393962063</v>
      </c>
      <c r="D62" s="97">
        <v>0.14667619073767513</v>
      </c>
      <c r="E62" s="98">
        <v>0.14027253137818552</v>
      </c>
      <c r="F62" s="91"/>
      <c r="G62" s="92"/>
      <c r="H62" s="93"/>
    </row>
    <row r="63" spans="1:8" x14ac:dyDescent="0.3">
      <c r="A63" s="174" t="s">
        <v>155</v>
      </c>
      <c r="B63" s="174"/>
      <c r="C63" s="174"/>
      <c r="D63" s="174"/>
      <c r="E63" s="174"/>
      <c r="F63" s="49"/>
    </row>
    <row r="66" spans="1:8" s="117" customFormat="1" ht="17.100000000000001" customHeight="1" x14ac:dyDescent="0.3">
      <c r="A66" s="175" t="s">
        <v>102</v>
      </c>
      <c r="B66" s="175"/>
      <c r="C66" s="175"/>
      <c r="D66" s="175"/>
      <c r="E66" s="175"/>
      <c r="F66" s="175"/>
      <c r="G66" s="175"/>
      <c r="H66" s="175"/>
    </row>
    <row r="67" spans="1:8" ht="45" customHeight="1" x14ac:dyDescent="0.3">
      <c r="A67" s="83" t="s">
        <v>89</v>
      </c>
      <c r="B67" s="84" t="s">
        <v>90</v>
      </c>
      <c r="C67" s="84" t="s">
        <v>113</v>
      </c>
      <c r="D67" s="84" t="s">
        <v>115</v>
      </c>
      <c r="E67" s="85" t="s">
        <v>114</v>
      </c>
      <c r="F67" s="84" t="s">
        <v>116</v>
      </c>
      <c r="G67" s="84" t="s">
        <v>117</v>
      </c>
      <c r="H67" s="84" t="s">
        <v>91</v>
      </c>
    </row>
    <row r="68" spans="1:8" x14ac:dyDescent="0.3">
      <c r="A68" s="176" t="s">
        <v>130</v>
      </c>
      <c r="B68" s="114" t="s">
        <v>98</v>
      </c>
      <c r="C68" s="102">
        <v>553.61500000000001</v>
      </c>
      <c r="D68" s="102">
        <v>274.8</v>
      </c>
      <c r="E68" s="103">
        <v>3054</v>
      </c>
      <c r="F68" s="104">
        <f>D68/C68*1000</f>
        <v>496.37383380146855</v>
      </c>
      <c r="G68" s="102">
        <f>D68/E68*1000</f>
        <v>89.980353634577611</v>
      </c>
      <c r="H68" s="103">
        <f>F68/G68</f>
        <v>5.5164690263088971</v>
      </c>
    </row>
    <row r="69" spans="1:8" x14ac:dyDescent="0.3">
      <c r="A69" s="177"/>
      <c r="B69" s="5" t="s">
        <v>93</v>
      </c>
      <c r="C69" s="105">
        <v>536.34400000000005</v>
      </c>
      <c r="D69" s="105">
        <v>212.6</v>
      </c>
      <c r="E69" s="106">
        <v>3386.2</v>
      </c>
      <c r="F69" s="107">
        <f t="shared" ref="F69:F77" si="17">D69/C69*1000</f>
        <v>396.38739316558025</v>
      </c>
      <c r="G69" s="105">
        <f t="shared" ref="G69:G77" si="18">D69/E69*1000</f>
        <v>62.784241923099643</v>
      </c>
      <c r="H69" s="106">
        <f t="shared" ref="H69:H77" si="19">F69/G69</f>
        <v>6.3134853750577973</v>
      </c>
    </row>
    <row r="70" spans="1:8" x14ac:dyDescent="0.3">
      <c r="A70" s="177"/>
      <c r="B70" s="115" t="s">
        <v>99</v>
      </c>
      <c r="C70" s="108">
        <v>313.39999999999998</v>
      </c>
      <c r="D70" s="108">
        <v>120.6</v>
      </c>
      <c r="E70" s="109">
        <v>2329.5</v>
      </c>
      <c r="F70" s="110">
        <f t="shared" si="17"/>
        <v>384.81174218251437</v>
      </c>
      <c r="G70" s="108">
        <f t="shared" si="18"/>
        <v>51.770766258853833</v>
      </c>
      <c r="H70" s="109">
        <f t="shared" si="19"/>
        <v>7.4329929802169747</v>
      </c>
    </row>
    <row r="71" spans="1:8" x14ac:dyDescent="0.3">
      <c r="A71" s="177"/>
      <c r="B71" s="5" t="s">
        <v>92</v>
      </c>
      <c r="C71" s="105">
        <v>290.8</v>
      </c>
      <c r="D71" s="105">
        <v>97.5</v>
      </c>
      <c r="E71" s="106">
        <v>1559.7</v>
      </c>
      <c r="F71" s="107">
        <f t="shared" si="17"/>
        <v>335.28198074277856</v>
      </c>
      <c r="G71" s="105">
        <f t="shared" si="18"/>
        <v>62.512021542604352</v>
      </c>
      <c r="H71" s="106">
        <f t="shared" si="19"/>
        <v>5.3634800550206325</v>
      </c>
    </row>
    <row r="72" spans="1:8" x14ac:dyDescent="0.3">
      <c r="A72" s="177"/>
      <c r="B72" s="115" t="s">
        <v>94</v>
      </c>
      <c r="C72" s="108">
        <v>281.2</v>
      </c>
      <c r="D72" s="108">
        <v>73.8</v>
      </c>
      <c r="E72" s="109">
        <v>1240.0999999999999</v>
      </c>
      <c r="F72" s="110">
        <f t="shared" si="17"/>
        <v>262.44665718349933</v>
      </c>
      <c r="G72" s="108">
        <f t="shared" si="18"/>
        <v>59.511329731473275</v>
      </c>
      <c r="H72" s="109">
        <f t="shared" si="19"/>
        <v>4.4100284495021338</v>
      </c>
    </row>
    <row r="73" spans="1:8" x14ac:dyDescent="0.3">
      <c r="A73" s="177"/>
      <c r="B73" s="5" t="s">
        <v>95</v>
      </c>
      <c r="C73" s="105">
        <v>265.74599999999998</v>
      </c>
      <c r="D73" s="105">
        <v>91.4</v>
      </c>
      <c r="E73" s="106">
        <v>1407.4</v>
      </c>
      <c r="F73" s="107">
        <f t="shared" si="17"/>
        <v>343.93744402549811</v>
      </c>
      <c r="G73" s="105">
        <f t="shared" si="18"/>
        <v>64.942447065510876</v>
      </c>
      <c r="H73" s="106">
        <f t="shared" si="19"/>
        <v>5.2960345593160394</v>
      </c>
    </row>
    <row r="74" spans="1:8" x14ac:dyDescent="0.3">
      <c r="A74" s="177"/>
      <c r="B74" s="115" t="s">
        <v>100</v>
      </c>
      <c r="C74" s="108">
        <v>150.57300000000001</v>
      </c>
      <c r="D74" s="108">
        <v>52.7</v>
      </c>
      <c r="E74" s="109">
        <v>580.5</v>
      </c>
      <c r="F74" s="110">
        <f t="shared" si="17"/>
        <v>349.99634728669815</v>
      </c>
      <c r="G74" s="108">
        <f t="shared" si="18"/>
        <v>90.783807062876832</v>
      </c>
      <c r="H74" s="109">
        <f t="shared" si="19"/>
        <v>3.8552728576836484</v>
      </c>
    </row>
    <row r="75" spans="1:8" x14ac:dyDescent="0.3">
      <c r="A75" s="177"/>
      <c r="B75" s="5" t="s">
        <v>101</v>
      </c>
      <c r="C75" s="105">
        <v>104.5</v>
      </c>
      <c r="D75" s="105">
        <v>55.5</v>
      </c>
      <c r="E75" s="106">
        <v>646.1</v>
      </c>
      <c r="F75" s="107">
        <f t="shared" si="17"/>
        <v>531.1004784688995</v>
      </c>
      <c r="G75" s="105">
        <f t="shared" si="18"/>
        <v>85.900015477480267</v>
      </c>
      <c r="H75" s="106">
        <f t="shared" si="19"/>
        <v>6.1827751196172249</v>
      </c>
    </row>
    <row r="76" spans="1:8" x14ac:dyDescent="0.3">
      <c r="A76" s="178"/>
      <c r="B76" s="116" t="s">
        <v>96</v>
      </c>
      <c r="C76" s="111">
        <v>2046.7179999999998</v>
      </c>
      <c r="D76" s="111">
        <v>755.2</v>
      </c>
      <c r="E76" s="112">
        <v>10565.1</v>
      </c>
      <c r="F76" s="113">
        <f t="shared" si="17"/>
        <v>368.98097344138279</v>
      </c>
      <c r="G76" s="111">
        <f t="shared" si="18"/>
        <v>71.480629620164507</v>
      </c>
      <c r="H76" s="112">
        <f t="shared" si="19"/>
        <v>5.1619715075550223</v>
      </c>
    </row>
    <row r="77" spans="1:8" x14ac:dyDescent="0.3">
      <c r="A77" s="86"/>
      <c r="B77" s="86" t="s">
        <v>4</v>
      </c>
      <c r="C77" s="95">
        <f>SUM(C68:C76)</f>
        <v>4542.8959999999997</v>
      </c>
      <c r="D77" s="95">
        <f t="shared" ref="D77" si="20">SUM(D68:D76)</f>
        <v>1734.1</v>
      </c>
      <c r="E77" s="96">
        <f>SUM(E68:E76)</f>
        <v>24768.600000000002</v>
      </c>
      <c r="F77" s="89">
        <f t="shared" si="17"/>
        <v>381.71686078659957</v>
      </c>
      <c r="G77" s="87">
        <f t="shared" si="18"/>
        <v>70.012031362289335</v>
      </c>
      <c r="H77" s="88">
        <f t="shared" si="19"/>
        <v>5.4521609123343362</v>
      </c>
    </row>
    <row r="78" spans="1:8" x14ac:dyDescent="0.3">
      <c r="A78" s="90"/>
      <c r="B78" s="90" t="s">
        <v>97</v>
      </c>
      <c r="C78" s="97">
        <v>0.16009810595636406</v>
      </c>
      <c r="D78" s="97">
        <v>0.13600000000000001</v>
      </c>
      <c r="E78" s="98">
        <v>0.13</v>
      </c>
      <c r="F78" s="99"/>
      <c r="G78" s="100"/>
      <c r="H78" s="101"/>
    </row>
    <row r="79" spans="1:8" x14ac:dyDescent="0.3">
      <c r="A79" s="174" t="s">
        <v>155</v>
      </c>
      <c r="B79" s="174"/>
      <c r="C79" s="174"/>
      <c r="D79" s="174"/>
      <c r="E79" s="174"/>
      <c r="F79" s="49"/>
    </row>
    <row r="81" spans="3:3" x14ac:dyDescent="0.3">
      <c r="C81" s="139"/>
    </row>
  </sheetData>
  <sortState xmlns:xlrd2="http://schemas.microsoft.com/office/spreadsheetml/2017/richdata2" ref="B5:H11">
    <sortCondition descending="1" ref="D5:D11"/>
  </sortState>
  <mergeCells count="15">
    <mergeCell ref="A3:H3"/>
    <mergeCell ref="A5:A12"/>
    <mergeCell ref="A15:E15"/>
    <mergeCell ref="A18:H18"/>
    <mergeCell ref="A20:A28"/>
    <mergeCell ref="A31:E31"/>
    <mergeCell ref="A79:E79"/>
    <mergeCell ref="A50:H50"/>
    <mergeCell ref="A52:A60"/>
    <mergeCell ref="A63:E63"/>
    <mergeCell ref="A34:H34"/>
    <mergeCell ref="A36:A44"/>
    <mergeCell ref="A47:E47"/>
    <mergeCell ref="A66:H66"/>
    <mergeCell ref="A68:A76"/>
  </mergeCells>
  <pageMargins left="0.70866141732283472" right="0.70866141732283472" top="0.74803149606299213" bottom="0.74803149606299213" header="0.31496062992125984" footer="0.31496062992125984"/>
  <pageSetup paperSize="9" scale="92" orientation="landscape" r:id="rId1"/>
  <headerFooter>
    <oddHeader>&amp;R&amp;G</oddHeader>
    <oddFooter>&amp;L&amp;F&amp;C&amp;P / &amp;N&amp;R&amp;A</oddFooter>
  </headerFooter>
  <rowBreaks count="1" manualBreakCount="1">
    <brk id="47" max="16383"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3:M24"/>
  <sheetViews>
    <sheetView showGridLines="0" zoomScaleNormal="100" workbookViewId="0">
      <pane xSplit="1" topLeftCell="B1" activePane="topRight" state="frozen"/>
      <selection pane="topRight" activeCell="L5" sqref="L5:L10"/>
    </sheetView>
  </sheetViews>
  <sheetFormatPr defaultRowHeight="14.4" x14ac:dyDescent="0.3"/>
  <cols>
    <col min="1" max="1" width="22.88671875" customWidth="1"/>
  </cols>
  <sheetData>
    <row r="3" spans="1:13" s="117" customFormat="1" ht="17.100000000000001" customHeight="1" x14ac:dyDescent="0.3">
      <c r="A3" s="175" t="s">
        <v>177</v>
      </c>
      <c r="B3" s="175"/>
      <c r="C3" s="175"/>
      <c r="D3" s="175"/>
      <c r="E3" s="175"/>
      <c r="F3" s="175"/>
      <c r="G3" s="175"/>
      <c r="H3" s="175"/>
      <c r="I3" s="175"/>
      <c r="J3" s="175"/>
      <c r="K3" s="145"/>
      <c r="L3" s="161"/>
    </row>
    <row r="4" spans="1:13" s="117" customFormat="1" ht="17.100000000000001" customHeight="1" x14ac:dyDescent="0.3">
      <c r="A4" s="118"/>
      <c r="B4" s="75">
        <v>2010</v>
      </c>
      <c r="C4" s="75">
        <v>2011</v>
      </c>
      <c r="D4" s="75">
        <v>2012</v>
      </c>
      <c r="E4" s="75">
        <v>2013</v>
      </c>
      <c r="F4" s="75">
        <v>2014</v>
      </c>
      <c r="G4" s="75">
        <v>2015</v>
      </c>
      <c r="H4" s="75">
        <v>2016</v>
      </c>
      <c r="I4" s="75">
        <v>2017</v>
      </c>
      <c r="J4" s="75">
        <v>2018</v>
      </c>
      <c r="K4" s="145">
        <v>2019</v>
      </c>
      <c r="L4" s="161">
        <v>2020</v>
      </c>
    </row>
    <row r="5" spans="1:13" s="117" customFormat="1" ht="37.799999999999997" customHeight="1" x14ac:dyDescent="0.3">
      <c r="A5" s="166" t="s">
        <v>173</v>
      </c>
      <c r="B5" s="120">
        <v>90.242525000000001</v>
      </c>
      <c r="C5" s="120">
        <v>82.006872500000142</v>
      </c>
      <c r="D5" s="120">
        <v>78.14347750000006</v>
      </c>
      <c r="E5" s="120">
        <v>71.810542499999983</v>
      </c>
      <c r="F5" s="120">
        <v>85.75928500000002</v>
      </c>
      <c r="G5" s="120">
        <v>90.092275000000186</v>
      </c>
      <c r="H5" s="121">
        <v>97.547274999999928</v>
      </c>
      <c r="I5" s="121">
        <v>91.664190000000133</v>
      </c>
      <c r="J5" s="121">
        <f>98146.2874999999/1000</f>
        <v>98.1462874999999</v>
      </c>
      <c r="K5" s="121">
        <v>114.24939249999997</v>
      </c>
      <c r="L5" s="121">
        <v>112.96927250000005</v>
      </c>
    </row>
    <row r="6" spans="1:13" s="117" customFormat="1" ht="17.100000000000001" customHeight="1" x14ac:dyDescent="0.3">
      <c r="A6" s="167" t="s">
        <v>131</v>
      </c>
      <c r="B6" s="105">
        <f>B7-B5</f>
        <v>1582.1315775000417</v>
      </c>
      <c r="C6" s="105">
        <f t="shared" ref="C6:H6" si="0">C7-C5</f>
        <v>1458.3935224999891</v>
      </c>
      <c r="D6" s="105">
        <f t="shared" si="0"/>
        <v>1306.0644400000106</v>
      </c>
      <c r="E6" s="105">
        <f t="shared" si="0"/>
        <v>1240.2046225000054</v>
      </c>
      <c r="F6" s="105">
        <f t="shared" si="0"/>
        <v>1240.1261674999989</v>
      </c>
      <c r="G6" s="105">
        <f t="shared" si="0"/>
        <v>1245.8037200000028</v>
      </c>
      <c r="H6" s="105">
        <f t="shared" si="0"/>
        <v>1262.7041025000055</v>
      </c>
      <c r="I6" s="105">
        <f>I7-I5</f>
        <v>1274.325579999984</v>
      </c>
      <c r="J6" s="105">
        <f>J7-J5</f>
        <v>1280.3811425000188</v>
      </c>
      <c r="K6" s="105">
        <v>1328.1169575000047</v>
      </c>
      <c r="L6" s="105">
        <f>L7-L5</f>
        <v>1358.7418549999884</v>
      </c>
    </row>
    <row r="7" spans="1:13" s="117" customFormat="1" ht="17.100000000000001" customHeight="1" x14ac:dyDescent="0.3">
      <c r="A7" s="168" t="s">
        <v>132</v>
      </c>
      <c r="B7" s="120">
        <v>1672.3741025000418</v>
      </c>
      <c r="C7" s="120">
        <v>1540.4003949999892</v>
      </c>
      <c r="D7" s="120">
        <v>1384.2079175000106</v>
      </c>
      <c r="E7" s="120">
        <v>1312.0151650000053</v>
      </c>
      <c r="F7" s="120">
        <v>1325.885452499999</v>
      </c>
      <c r="G7" s="120">
        <v>1335.895995000003</v>
      </c>
      <c r="H7" s="121">
        <v>1360.2513775000054</v>
      </c>
      <c r="I7" s="121">
        <v>1365.9897699999842</v>
      </c>
      <c r="J7" s="121">
        <v>1378.5274300000187</v>
      </c>
      <c r="K7" s="121">
        <v>1442.3663500000046</v>
      </c>
      <c r="L7" s="121">
        <v>1471.7111274999884</v>
      </c>
      <c r="M7" s="121"/>
    </row>
    <row r="8" spans="1:13" s="117" customFormat="1" ht="17.100000000000001" customHeight="1" x14ac:dyDescent="0.3">
      <c r="A8" s="169" t="s">
        <v>133</v>
      </c>
      <c r="B8" s="122">
        <v>4389.7539024999469</v>
      </c>
      <c r="C8" s="122">
        <v>4054.3311224999634</v>
      </c>
      <c r="D8" s="122">
        <v>3694.9760949999863</v>
      </c>
      <c r="E8" s="122">
        <v>3513.1972749999732</v>
      </c>
      <c r="F8" s="122">
        <v>3536.2398724999625</v>
      </c>
      <c r="G8" s="122">
        <v>3610.6925649999803</v>
      </c>
      <c r="H8" s="122">
        <v>3673.5592624999863</v>
      </c>
      <c r="I8" s="122">
        <v>3752.7</v>
      </c>
      <c r="J8" s="122">
        <f>3828021.1175/1000</f>
        <v>3828.0211174999999</v>
      </c>
      <c r="K8" s="122">
        <v>3911.0299925000186</v>
      </c>
      <c r="L8" s="122">
        <v>3875.4790050002653</v>
      </c>
    </row>
    <row r="9" spans="1:13" s="117" customFormat="1" ht="30" customHeight="1" x14ac:dyDescent="0.3">
      <c r="A9" s="166" t="s">
        <v>178</v>
      </c>
      <c r="B9" s="50">
        <f t="shared" ref="B9:I9" si="1">B5/B7</f>
        <v>5.3960728562524332E-2</v>
      </c>
      <c r="C9" s="50">
        <f t="shared" si="1"/>
        <v>5.3237374364605197E-2</v>
      </c>
      <c r="D9" s="50">
        <f t="shared" si="1"/>
        <v>5.6453569230505041E-2</v>
      </c>
      <c r="E9" s="50">
        <f t="shared" si="1"/>
        <v>5.4733012556298991E-2</v>
      </c>
      <c r="F9" s="50">
        <f t="shared" si="1"/>
        <v>6.4680764720887587E-2</v>
      </c>
      <c r="G9" s="50">
        <f t="shared" si="1"/>
        <v>6.7439587615501451E-2</v>
      </c>
      <c r="H9" s="51">
        <f t="shared" si="1"/>
        <v>7.1712682386163976E-2</v>
      </c>
      <c r="I9" s="51">
        <f t="shared" si="1"/>
        <v>6.7104594787705613E-2</v>
      </c>
      <c r="J9" s="51">
        <f t="shared" ref="J9:K9" si="2">J5/J7</f>
        <v>7.1196470497506575E-2</v>
      </c>
      <c r="K9" s="51">
        <f t="shared" si="2"/>
        <v>7.9209690728017618E-2</v>
      </c>
      <c r="L9" s="51">
        <f t="shared" ref="L9" si="3">L5/L7</f>
        <v>7.676049354325544E-2</v>
      </c>
    </row>
    <row r="10" spans="1:13" s="117" customFormat="1" ht="25.2" customHeight="1" x14ac:dyDescent="0.3">
      <c r="A10" s="170" t="s">
        <v>179</v>
      </c>
      <c r="B10" s="52">
        <f>B6/B7</f>
        <v>0.94603927143747557</v>
      </c>
      <c r="C10" s="52">
        <f t="shared" ref="C10:I10" si="4">C6/C7</f>
        <v>0.94676262563539482</v>
      </c>
      <c r="D10" s="52">
        <f t="shared" si="4"/>
        <v>0.94354643076949496</v>
      </c>
      <c r="E10" s="52">
        <f t="shared" si="4"/>
        <v>0.94526698744370108</v>
      </c>
      <c r="F10" s="52">
        <f t="shared" si="4"/>
        <v>0.93531923527911232</v>
      </c>
      <c r="G10" s="52">
        <f t="shared" si="4"/>
        <v>0.93256041238449849</v>
      </c>
      <c r="H10" s="52">
        <f t="shared" si="4"/>
        <v>0.92828731761383609</v>
      </c>
      <c r="I10" s="52">
        <f t="shared" si="4"/>
        <v>0.9328954052122943</v>
      </c>
      <c r="J10" s="52">
        <f t="shared" ref="J10:K10" si="5">J6/J7</f>
        <v>0.92880352950249334</v>
      </c>
      <c r="K10" s="52">
        <f t="shared" si="5"/>
        <v>0.92079030927198247</v>
      </c>
      <c r="L10" s="52">
        <f t="shared" ref="L10" si="6">L6/L7</f>
        <v>0.92323950645674457</v>
      </c>
    </row>
    <row r="11" spans="1:13" s="117" customFormat="1" ht="17.100000000000001" customHeight="1" x14ac:dyDescent="0.3">
      <c r="A11" s="181" t="s">
        <v>154</v>
      </c>
      <c r="B11" s="181"/>
      <c r="C11" s="181"/>
      <c r="D11" s="181"/>
      <c r="E11" s="181"/>
      <c r="F11" s="181"/>
      <c r="G11" s="181"/>
      <c r="H11" s="181"/>
    </row>
    <row r="12" spans="1:13" x14ac:dyDescent="0.3">
      <c r="A12" s="183" t="s">
        <v>126</v>
      </c>
      <c r="B12" s="183"/>
      <c r="C12" s="183"/>
      <c r="D12" s="183"/>
      <c r="E12" s="183"/>
      <c r="F12" s="183"/>
      <c r="G12" s="183"/>
      <c r="H12" s="183"/>
      <c r="I12" s="183"/>
      <c r="J12" s="183"/>
      <c r="K12" s="183"/>
      <c r="L12" s="183"/>
    </row>
    <row r="13" spans="1:13" ht="36.6" customHeight="1" x14ac:dyDescent="0.3">
      <c r="A13" s="182" t="s">
        <v>127</v>
      </c>
      <c r="B13" s="182"/>
      <c r="C13" s="182"/>
      <c r="D13" s="182"/>
      <c r="E13" s="182"/>
      <c r="F13" s="182"/>
      <c r="G13" s="182"/>
      <c r="H13" s="182"/>
      <c r="I13" s="182"/>
      <c r="J13" s="182"/>
      <c r="K13" s="182"/>
      <c r="L13" s="182"/>
    </row>
    <row r="14" spans="1:13" x14ac:dyDescent="0.3">
      <c r="A14" s="164"/>
      <c r="B14" s="164"/>
      <c r="C14" s="164"/>
      <c r="D14" s="164"/>
      <c r="E14" s="164"/>
      <c r="F14" s="164"/>
      <c r="G14" s="164"/>
      <c r="H14" s="164"/>
      <c r="I14" s="164"/>
      <c r="J14" s="164"/>
      <c r="K14" s="164"/>
      <c r="L14" s="164"/>
    </row>
    <row r="15" spans="1:13" ht="15" customHeight="1" x14ac:dyDescent="0.3">
      <c r="A15" s="179"/>
      <c r="B15" s="179"/>
      <c r="C15" s="179"/>
      <c r="D15" s="179"/>
      <c r="E15" s="179"/>
      <c r="F15" s="179"/>
      <c r="G15" s="179"/>
      <c r="H15" s="179"/>
      <c r="I15" s="179"/>
      <c r="J15" s="179"/>
      <c r="K15" s="146"/>
      <c r="L15" s="163"/>
    </row>
    <row r="16" spans="1:13" x14ac:dyDescent="0.3">
      <c r="A16" s="179"/>
      <c r="B16" s="179"/>
      <c r="C16" s="179"/>
      <c r="D16" s="179"/>
      <c r="E16" s="179"/>
      <c r="F16" s="179"/>
      <c r="G16" s="179"/>
      <c r="H16" s="179"/>
      <c r="I16" s="179"/>
      <c r="J16" s="179"/>
      <c r="K16" s="146"/>
      <c r="L16" s="162"/>
    </row>
    <row r="17" spans="1:12" x14ac:dyDescent="0.3">
      <c r="A17" s="179"/>
      <c r="B17" s="179"/>
      <c r="C17" s="179"/>
      <c r="D17" s="179"/>
      <c r="E17" s="179"/>
      <c r="F17" s="179"/>
      <c r="G17" s="179"/>
      <c r="H17" s="179"/>
      <c r="I17" s="179"/>
      <c r="J17" s="179"/>
      <c r="K17" s="146"/>
      <c r="L17" s="162"/>
    </row>
    <row r="18" spans="1:12" x14ac:dyDescent="0.3">
      <c r="A18" s="179"/>
      <c r="B18" s="179"/>
      <c r="C18" s="179"/>
      <c r="D18" s="179"/>
      <c r="E18" s="179"/>
      <c r="F18" s="179"/>
      <c r="G18" s="179"/>
      <c r="H18" s="179"/>
      <c r="I18" s="179"/>
      <c r="J18" s="179"/>
      <c r="K18" s="146"/>
      <c r="L18" s="162"/>
    </row>
    <row r="19" spans="1:12" x14ac:dyDescent="0.3">
      <c r="A19" s="179"/>
      <c r="B19" s="180"/>
      <c r="C19" s="180"/>
      <c r="D19" s="180"/>
      <c r="E19" s="119"/>
      <c r="F19" s="119"/>
      <c r="G19" s="119"/>
      <c r="H19" s="119"/>
    </row>
    <row r="20" spans="1:12" x14ac:dyDescent="0.3">
      <c r="A20" s="179"/>
      <c r="B20" s="179"/>
      <c r="C20" s="179"/>
      <c r="D20" s="179"/>
      <c r="E20" s="179"/>
      <c r="F20" s="179"/>
      <c r="G20" s="179"/>
      <c r="H20" s="179"/>
    </row>
    <row r="21" spans="1:12" x14ac:dyDescent="0.3">
      <c r="A21" s="179"/>
      <c r="B21" s="179"/>
      <c r="C21" s="179"/>
      <c r="D21" s="179"/>
      <c r="E21" s="179"/>
      <c r="F21" s="179"/>
      <c r="G21" s="179"/>
      <c r="H21" s="179"/>
    </row>
    <row r="22" spans="1:12" x14ac:dyDescent="0.3">
      <c r="A22" s="179"/>
      <c r="B22" s="179"/>
      <c r="C22" s="179"/>
      <c r="D22" s="179"/>
      <c r="E22" s="179"/>
      <c r="F22" s="179"/>
      <c r="G22" s="179"/>
      <c r="H22" s="179"/>
    </row>
    <row r="23" spans="1:12" x14ac:dyDescent="0.3">
      <c r="A23" s="179"/>
      <c r="B23" s="179"/>
      <c r="C23" s="179"/>
      <c r="D23" s="179"/>
      <c r="E23" s="179"/>
      <c r="F23" s="179"/>
      <c r="G23" s="179"/>
      <c r="H23" s="179"/>
    </row>
    <row r="24" spans="1:12" x14ac:dyDescent="0.3">
      <c r="A24" s="179"/>
      <c r="B24" s="179"/>
      <c r="C24" s="179"/>
      <c r="D24" s="179"/>
      <c r="E24" s="179"/>
      <c r="F24" s="179"/>
      <c r="G24" s="179"/>
      <c r="H24" s="179"/>
    </row>
  </sheetData>
  <mergeCells count="8">
    <mergeCell ref="A19:D19"/>
    <mergeCell ref="A20:H21"/>
    <mergeCell ref="A22:H24"/>
    <mergeCell ref="A11:H11"/>
    <mergeCell ref="A3:J3"/>
    <mergeCell ref="A15:J18"/>
    <mergeCell ref="A13:L13"/>
    <mergeCell ref="A12:L12"/>
  </mergeCells>
  <pageMargins left="0.70866141732283472" right="0.70866141732283472" top="0.74803149606299213" bottom="0.74803149606299213" header="0.31496062992125984" footer="0.31496062992125984"/>
  <pageSetup paperSize="9" orientation="landscape" r:id="rId1"/>
  <headerFooter>
    <oddHeader>&amp;R&amp;G</oddHeader>
    <oddFooter>&amp;L&amp;F&amp;C&amp;P / &amp;N&amp;R&amp;A</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3:H327"/>
  <sheetViews>
    <sheetView showGridLines="0" zoomScaleNormal="100" workbookViewId="0">
      <selection activeCell="C6" sqref="C6:G29"/>
    </sheetView>
  </sheetViews>
  <sheetFormatPr defaultColWidth="9.109375" defaultRowHeight="14.4" x14ac:dyDescent="0.3"/>
  <cols>
    <col min="1" max="1" width="24.44140625" style="60" bestFit="1" customWidth="1"/>
    <col min="2" max="2" width="8.6640625" style="60" bestFit="1" customWidth="1"/>
    <col min="3" max="6" width="7.33203125" style="60" bestFit="1" customWidth="1"/>
    <col min="7" max="7" width="6.109375" style="60" bestFit="1" customWidth="1"/>
    <col min="8" max="8" width="7.44140625" style="60" bestFit="1" customWidth="1"/>
    <col min="9" max="9" width="15.44140625" style="60" customWidth="1"/>
    <col min="10" max="11" width="9.109375" style="60"/>
    <col min="12" max="12" width="10.6640625" style="60" bestFit="1" customWidth="1"/>
    <col min="13" max="16" width="7.33203125" style="60" bestFit="1" customWidth="1"/>
    <col min="17" max="17" width="6.109375" style="60" bestFit="1" customWidth="1"/>
    <col min="18" max="18" width="7.44140625" style="60" bestFit="1" customWidth="1"/>
    <col min="19" max="16384" width="9.109375" style="60"/>
  </cols>
  <sheetData>
    <row r="3" spans="1:8" x14ac:dyDescent="0.3">
      <c r="A3" s="187" t="s">
        <v>134</v>
      </c>
      <c r="B3" s="188"/>
      <c r="C3" s="188"/>
      <c r="D3" s="188"/>
      <c r="E3" s="188"/>
      <c r="F3" s="188"/>
      <c r="G3" s="188"/>
      <c r="H3" s="188"/>
    </row>
    <row r="4" spans="1:8" x14ac:dyDescent="0.3">
      <c r="A4" s="187" t="s">
        <v>175</v>
      </c>
      <c r="B4" s="188"/>
      <c r="C4" s="188"/>
      <c r="D4" s="188"/>
      <c r="E4" s="188"/>
      <c r="F4" s="188"/>
      <c r="G4" s="188"/>
      <c r="H4" s="188"/>
    </row>
    <row r="5" spans="1:8" x14ac:dyDescent="0.3">
      <c r="A5" s="125" t="s">
        <v>81</v>
      </c>
      <c r="B5" s="126"/>
      <c r="C5" s="126" t="s">
        <v>82</v>
      </c>
      <c r="D5" s="126" t="s">
        <v>83</v>
      </c>
      <c r="E5" s="126" t="s">
        <v>84</v>
      </c>
      <c r="F5" s="126" t="s">
        <v>85</v>
      </c>
      <c r="G5" s="126" t="s">
        <v>3</v>
      </c>
      <c r="H5" s="126" t="s">
        <v>4</v>
      </c>
    </row>
    <row r="6" spans="1:8" x14ac:dyDescent="0.3">
      <c r="A6" s="189" t="s">
        <v>22</v>
      </c>
      <c r="B6" s="62" t="s">
        <v>0</v>
      </c>
      <c r="C6" s="63">
        <v>9</v>
      </c>
      <c r="D6" s="63">
        <v>18</v>
      </c>
      <c r="E6" s="63">
        <v>20</v>
      </c>
      <c r="F6" s="63">
        <v>29</v>
      </c>
      <c r="G6" s="63">
        <v>2</v>
      </c>
      <c r="H6" s="149">
        <f>SUM(C6:G6)</f>
        <v>78</v>
      </c>
    </row>
    <row r="7" spans="1:8" x14ac:dyDescent="0.3">
      <c r="A7" s="189"/>
      <c r="B7" s="62" t="s">
        <v>1</v>
      </c>
      <c r="C7" s="63">
        <v>1967</v>
      </c>
      <c r="D7" s="63">
        <v>1806</v>
      </c>
      <c r="E7" s="63">
        <v>1269</v>
      </c>
      <c r="F7" s="63">
        <v>1032</v>
      </c>
      <c r="G7" s="63">
        <v>36</v>
      </c>
      <c r="H7" s="149">
        <f t="shared" ref="H7:H29" si="0">SUM(C7:G7)</f>
        <v>6110</v>
      </c>
    </row>
    <row r="8" spans="1:8" x14ac:dyDescent="0.3">
      <c r="A8" s="189"/>
      <c r="B8" s="62" t="s">
        <v>2</v>
      </c>
      <c r="C8" s="63">
        <v>3869</v>
      </c>
      <c r="D8" s="63">
        <v>3892</v>
      </c>
      <c r="E8" s="63">
        <v>2782</v>
      </c>
      <c r="F8" s="63">
        <v>1977</v>
      </c>
      <c r="G8" s="63">
        <v>68</v>
      </c>
      <c r="H8" s="149">
        <f t="shared" si="0"/>
        <v>12588</v>
      </c>
    </row>
    <row r="9" spans="1:8" x14ac:dyDescent="0.3">
      <c r="A9" s="190" t="s">
        <v>23</v>
      </c>
      <c r="B9" s="65" t="s">
        <v>0</v>
      </c>
      <c r="C9" s="66">
        <v>4</v>
      </c>
      <c r="D9" s="66">
        <v>5</v>
      </c>
      <c r="E9" s="66">
        <v>4</v>
      </c>
      <c r="F9" s="66">
        <v>13</v>
      </c>
      <c r="G9" s="66">
        <v>3</v>
      </c>
      <c r="H9" s="150">
        <f t="shared" si="0"/>
        <v>29</v>
      </c>
    </row>
    <row r="10" spans="1:8" x14ac:dyDescent="0.3">
      <c r="A10" s="190"/>
      <c r="B10" s="65" t="s">
        <v>1</v>
      </c>
      <c r="C10" s="66">
        <v>262</v>
      </c>
      <c r="D10" s="66">
        <v>216</v>
      </c>
      <c r="E10" s="66">
        <v>131</v>
      </c>
      <c r="F10" s="66">
        <v>499</v>
      </c>
      <c r="G10" s="66">
        <v>63</v>
      </c>
      <c r="H10" s="150">
        <f t="shared" si="0"/>
        <v>1171</v>
      </c>
    </row>
    <row r="11" spans="1:8" x14ac:dyDescent="0.3">
      <c r="A11" s="190"/>
      <c r="B11" s="65" t="s">
        <v>2</v>
      </c>
      <c r="C11" s="66">
        <v>498</v>
      </c>
      <c r="D11" s="66">
        <v>405</v>
      </c>
      <c r="E11" s="66">
        <v>239</v>
      </c>
      <c r="F11" s="66">
        <v>954</v>
      </c>
      <c r="G11" s="66">
        <v>118</v>
      </c>
      <c r="H11" s="150">
        <f t="shared" si="0"/>
        <v>2214</v>
      </c>
    </row>
    <row r="12" spans="1:8" x14ac:dyDescent="0.3">
      <c r="A12" s="189" t="s">
        <v>24</v>
      </c>
      <c r="B12" s="62" t="s">
        <v>0</v>
      </c>
      <c r="C12" s="63">
        <v>0</v>
      </c>
      <c r="D12" s="63">
        <v>2</v>
      </c>
      <c r="E12" s="63">
        <v>2</v>
      </c>
      <c r="F12" s="63">
        <v>9</v>
      </c>
      <c r="G12" s="63">
        <v>0</v>
      </c>
      <c r="H12" s="149">
        <f t="shared" si="0"/>
        <v>13</v>
      </c>
    </row>
    <row r="13" spans="1:8" x14ac:dyDescent="0.3">
      <c r="A13" s="189"/>
      <c r="B13" s="62" t="s">
        <v>1</v>
      </c>
      <c r="C13" s="63">
        <v>0</v>
      </c>
      <c r="D13" s="63">
        <v>336</v>
      </c>
      <c r="E13" s="63">
        <v>28</v>
      </c>
      <c r="F13" s="63">
        <v>234</v>
      </c>
      <c r="G13" s="63">
        <v>0</v>
      </c>
      <c r="H13" s="149">
        <f t="shared" si="0"/>
        <v>598</v>
      </c>
    </row>
    <row r="14" spans="1:8" x14ac:dyDescent="0.3">
      <c r="A14" s="189"/>
      <c r="B14" s="62" t="s">
        <v>2</v>
      </c>
      <c r="C14" s="63">
        <v>0</v>
      </c>
      <c r="D14" s="63">
        <v>662</v>
      </c>
      <c r="E14" s="63">
        <v>59</v>
      </c>
      <c r="F14" s="63">
        <v>432</v>
      </c>
      <c r="G14" s="63">
        <v>0</v>
      </c>
      <c r="H14" s="149">
        <f t="shared" si="0"/>
        <v>1153</v>
      </c>
    </row>
    <row r="15" spans="1:8" x14ac:dyDescent="0.3">
      <c r="A15" s="190" t="s">
        <v>25</v>
      </c>
      <c r="B15" s="65" t="s">
        <v>0</v>
      </c>
      <c r="C15" s="66">
        <v>0</v>
      </c>
      <c r="D15" s="66">
        <v>0</v>
      </c>
      <c r="E15" s="66">
        <v>0</v>
      </c>
      <c r="F15" s="66">
        <v>9</v>
      </c>
      <c r="G15" s="66">
        <v>2</v>
      </c>
      <c r="H15" s="150">
        <f t="shared" si="0"/>
        <v>11</v>
      </c>
    </row>
    <row r="16" spans="1:8" x14ac:dyDescent="0.3">
      <c r="A16" s="190"/>
      <c r="B16" s="65" t="s">
        <v>1</v>
      </c>
      <c r="C16" s="66">
        <v>0</v>
      </c>
      <c r="D16" s="66">
        <v>0</v>
      </c>
      <c r="E16" s="66">
        <v>0</v>
      </c>
      <c r="F16" s="66">
        <v>315</v>
      </c>
      <c r="G16" s="66">
        <v>41</v>
      </c>
      <c r="H16" s="150">
        <f t="shared" si="0"/>
        <v>356</v>
      </c>
    </row>
    <row r="17" spans="1:8" x14ac:dyDescent="0.3">
      <c r="A17" s="190"/>
      <c r="B17" s="65" t="s">
        <v>2</v>
      </c>
      <c r="C17" s="66">
        <v>0</v>
      </c>
      <c r="D17" s="66">
        <v>0</v>
      </c>
      <c r="E17" s="66">
        <v>0</v>
      </c>
      <c r="F17" s="66">
        <v>586</v>
      </c>
      <c r="G17" s="66">
        <v>78</v>
      </c>
      <c r="H17" s="150">
        <f t="shared" si="0"/>
        <v>664</v>
      </c>
    </row>
    <row r="18" spans="1:8" x14ac:dyDescent="0.3">
      <c r="A18" s="189" t="s">
        <v>26</v>
      </c>
      <c r="B18" s="62" t="s">
        <v>0</v>
      </c>
      <c r="C18" s="63">
        <v>23</v>
      </c>
      <c r="D18" s="63">
        <v>68</v>
      </c>
      <c r="E18" s="63">
        <v>65</v>
      </c>
      <c r="F18" s="63">
        <v>65</v>
      </c>
      <c r="G18" s="63">
        <v>51</v>
      </c>
      <c r="H18" s="149">
        <f t="shared" si="0"/>
        <v>272</v>
      </c>
    </row>
    <row r="19" spans="1:8" x14ac:dyDescent="0.3">
      <c r="A19" s="189"/>
      <c r="B19" s="62" t="s">
        <v>1</v>
      </c>
      <c r="C19" s="63">
        <v>4522</v>
      </c>
      <c r="D19" s="63">
        <v>5758</v>
      </c>
      <c r="E19" s="63">
        <v>3377</v>
      </c>
      <c r="F19" s="63">
        <v>2157</v>
      </c>
      <c r="G19" s="63">
        <v>1222</v>
      </c>
      <c r="H19" s="149">
        <f t="shared" si="0"/>
        <v>17036</v>
      </c>
    </row>
    <row r="20" spans="1:8" x14ac:dyDescent="0.3">
      <c r="A20" s="189"/>
      <c r="B20" s="62" t="s">
        <v>2</v>
      </c>
      <c r="C20" s="63">
        <v>8591</v>
      </c>
      <c r="D20" s="63">
        <v>10802</v>
      </c>
      <c r="E20" s="63">
        <v>6022</v>
      </c>
      <c r="F20" s="63">
        <v>3902</v>
      </c>
      <c r="G20" s="63">
        <v>2720</v>
      </c>
      <c r="H20" s="149">
        <f t="shared" si="0"/>
        <v>32037</v>
      </c>
    </row>
    <row r="21" spans="1:8" x14ac:dyDescent="0.3">
      <c r="A21" s="191" t="s">
        <v>27</v>
      </c>
      <c r="B21" s="65" t="s">
        <v>0</v>
      </c>
      <c r="C21" s="66">
        <v>4</v>
      </c>
      <c r="D21" s="66">
        <v>23</v>
      </c>
      <c r="E21" s="66">
        <v>50</v>
      </c>
      <c r="F21" s="66">
        <v>78</v>
      </c>
      <c r="G21" s="66">
        <v>42</v>
      </c>
      <c r="H21" s="150">
        <f t="shared" si="0"/>
        <v>197</v>
      </c>
    </row>
    <row r="22" spans="1:8" x14ac:dyDescent="0.3">
      <c r="A22" s="191"/>
      <c r="B22" s="65" t="s">
        <v>1</v>
      </c>
      <c r="C22" s="66">
        <v>159</v>
      </c>
      <c r="D22" s="66">
        <v>556</v>
      </c>
      <c r="E22" s="66">
        <v>1223</v>
      </c>
      <c r="F22" s="66">
        <v>1664</v>
      </c>
      <c r="G22" s="66">
        <v>608</v>
      </c>
      <c r="H22" s="150">
        <f t="shared" si="0"/>
        <v>4210</v>
      </c>
    </row>
    <row r="23" spans="1:8" x14ac:dyDescent="0.3">
      <c r="A23" s="191"/>
      <c r="B23" s="65" t="s">
        <v>2</v>
      </c>
      <c r="C23" s="66">
        <v>326</v>
      </c>
      <c r="D23" s="66">
        <v>1065</v>
      </c>
      <c r="E23" s="66">
        <v>2313</v>
      </c>
      <c r="F23" s="66">
        <v>3156</v>
      </c>
      <c r="G23" s="66">
        <v>1214</v>
      </c>
      <c r="H23" s="150">
        <f t="shared" si="0"/>
        <v>8074</v>
      </c>
    </row>
    <row r="24" spans="1:8" x14ac:dyDescent="0.3">
      <c r="A24" s="189" t="s">
        <v>28</v>
      </c>
      <c r="B24" s="62" t="s">
        <v>0</v>
      </c>
      <c r="C24" s="63">
        <v>2</v>
      </c>
      <c r="D24" s="63">
        <v>15</v>
      </c>
      <c r="E24" s="63">
        <v>10</v>
      </c>
      <c r="F24" s="63">
        <v>18</v>
      </c>
      <c r="G24" s="63">
        <v>3</v>
      </c>
      <c r="H24" s="149">
        <f t="shared" si="0"/>
        <v>48</v>
      </c>
    </row>
    <row r="25" spans="1:8" x14ac:dyDescent="0.3">
      <c r="A25" s="189"/>
      <c r="B25" s="62" t="s">
        <v>1</v>
      </c>
      <c r="C25" s="63">
        <v>400</v>
      </c>
      <c r="D25" s="63">
        <v>1087</v>
      </c>
      <c r="E25" s="63">
        <v>572</v>
      </c>
      <c r="F25" s="63">
        <v>610</v>
      </c>
      <c r="G25" s="63">
        <v>59</v>
      </c>
      <c r="H25" s="149">
        <f t="shared" si="0"/>
        <v>2728</v>
      </c>
    </row>
    <row r="26" spans="1:8" x14ac:dyDescent="0.3">
      <c r="A26" s="189"/>
      <c r="B26" s="62" t="s">
        <v>2</v>
      </c>
      <c r="C26" s="63">
        <v>843</v>
      </c>
      <c r="D26" s="63">
        <v>2077</v>
      </c>
      <c r="E26" s="63">
        <v>1037</v>
      </c>
      <c r="F26" s="63">
        <v>1056</v>
      </c>
      <c r="G26" s="63">
        <v>110</v>
      </c>
      <c r="H26" s="149">
        <f t="shared" si="0"/>
        <v>5123</v>
      </c>
    </row>
    <row r="27" spans="1:8" x14ac:dyDescent="0.3">
      <c r="A27" s="184" t="s">
        <v>32</v>
      </c>
      <c r="B27" s="65" t="s">
        <v>0</v>
      </c>
      <c r="C27" s="69">
        <v>1</v>
      </c>
      <c r="D27" s="69">
        <v>2</v>
      </c>
      <c r="E27" s="69">
        <v>7</v>
      </c>
      <c r="F27" s="69">
        <v>23</v>
      </c>
      <c r="G27" s="69">
        <v>10</v>
      </c>
      <c r="H27" s="151">
        <f t="shared" si="0"/>
        <v>43</v>
      </c>
    </row>
    <row r="28" spans="1:8" x14ac:dyDescent="0.3">
      <c r="A28" s="184"/>
      <c r="B28" s="65" t="s">
        <v>1</v>
      </c>
      <c r="C28" s="69">
        <v>77</v>
      </c>
      <c r="D28" s="69">
        <v>57</v>
      </c>
      <c r="E28" s="69">
        <v>450</v>
      </c>
      <c r="F28" s="69">
        <v>860</v>
      </c>
      <c r="G28" s="69">
        <v>238</v>
      </c>
      <c r="H28" s="151">
        <f t="shared" si="0"/>
        <v>1682</v>
      </c>
    </row>
    <row r="29" spans="1:8" x14ac:dyDescent="0.3">
      <c r="A29" s="184"/>
      <c r="B29" s="65" t="s">
        <v>2</v>
      </c>
      <c r="C29" s="69">
        <v>125</v>
      </c>
      <c r="D29" s="69">
        <v>116</v>
      </c>
      <c r="E29" s="69">
        <v>815</v>
      </c>
      <c r="F29" s="69">
        <v>1543</v>
      </c>
      <c r="G29" s="69">
        <v>508</v>
      </c>
      <c r="H29" s="151">
        <f t="shared" si="0"/>
        <v>3107</v>
      </c>
    </row>
    <row r="30" spans="1:8" x14ac:dyDescent="0.3">
      <c r="A30" s="185" t="s">
        <v>4</v>
      </c>
      <c r="B30" s="71" t="s">
        <v>0</v>
      </c>
      <c r="C30" s="72">
        <f>C6+C9+C12+C15+C18+C21+C24+C27</f>
        <v>43</v>
      </c>
      <c r="D30" s="72">
        <f t="shared" ref="D30:H30" si="1">D6+D9+D12+D15+D18+D21+D24+D27</f>
        <v>133</v>
      </c>
      <c r="E30" s="72">
        <f t="shared" si="1"/>
        <v>158</v>
      </c>
      <c r="F30" s="72">
        <f t="shared" si="1"/>
        <v>244</v>
      </c>
      <c r="G30" s="72">
        <f t="shared" si="1"/>
        <v>113</v>
      </c>
      <c r="H30" s="72">
        <f t="shared" si="1"/>
        <v>691</v>
      </c>
    </row>
    <row r="31" spans="1:8" x14ac:dyDescent="0.3">
      <c r="A31" s="185"/>
      <c r="B31" s="71" t="s">
        <v>1</v>
      </c>
      <c r="C31" s="72">
        <f t="shared" ref="C31:H31" si="2">C7+C10+C13+C16+C19+C22+C25+C28</f>
        <v>7387</v>
      </c>
      <c r="D31" s="72">
        <f t="shared" si="2"/>
        <v>9816</v>
      </c>
      <c r="E31" s="72">
        <f t="shared" si="2"/>
        <v>7050</v>
      </c>
      <c r="F31" s="72">
        <f t="shared" si="2"/>
        <v>7371</v>
      </c>
      <c r="G31" s="72">
        <f t="shared" si="2"/>
        <v>2267</v>
      </c>
      <c r="H31" s="72">
        <f t="shared" si="2"/>
        <v>33891</v>
      </c>
    </row>
    <row r="32" spans="1:8" x14ac:dyDescent="0.3">
      <c r="A32" s="185"/>
      <c r="B32" s="71" t="s">
        <v>2</v>
      </c>
      <c r="C32" s="72">
        <f t="shared" ref="C32:H32" si="3">C8+C11+C14+C17+C20+C23+C26+C29</f>
        <v>14252</v>
      </c>
      <c r="D32" s="72">
        <f t="shared" si="3"/>
        <v>19019</v>
      </c>
      <c r="E32" s="72">
        <f t="shared" si="3"/>
        <v>13267</v>
      </c>
      <c r="F32" s="72">
        <f t="shared" si="3"/>
        <v>13606</v>
      </c>
      <c r="G32" s="72">
        <f t="shared" si="3"/>
        <v>4816</v>
      </c>
      <c r="H32" s="72">
        <f t="shared" si="3"/>
        <v>64960</v>
      </c>
    </row>
    <row r="33" spans="1:8" x14ac:dyDescent="0.3">
      <c r="A33" s="186" t="s">
        <v>169</v>
      </c>
      <c r="B33" s="186"/>
      <c r="C33" s="186"/>
      <c r="D33" s="186"/>
      <c r="E33" s="186"/>
      <c r="F33" s="80"/>
      <c r="G33" s="80"/>
      <c r="H33" s="80"/>
    </row>
    <row r="36" spans="1:8" x14ac:dyDescent="0.3">
      <c r="A36" s="187" t="s">
        <v>134</v>
      </c>
      <c r="B36" s="188"/>
      <c r="C36" s="188"/>
      <c r="D36" s="188"/>
      <c r="E36" s="188"/>
      <c r="F36" s="188"/>
      <c r="G36" s="188"/>
      <c r="H36" s="188"/>
    </row>
    <row r="37" spans="1:8" x14ac:dyDescent="0.3">
      <c r="A37" s="187" t="s">
        <v>172</v>
      </c>
      <c r="B37" s="188"/>
      <c r="C37" s="188"/>
      <c r="D37" s="188"/>
      <c r="E37" s="188"/>
      <c r="F37" s="188"/>
      <c r="G37" s="188"/>
      <c r="H37" s="188"/>
    </row>
    <row r="38" spans="1:8" x14ac:dyDescent="0.3">
      <c r="A38" s="125" t="s">
        <v>81</v>
      </c>
      <c r="B38" s="126"/>
      <c r="C38" s="126" t="s">
        <v>82</v>
      </c>
      <c r="D38" s="126" t="s">
        <v>83</v>
      </c>
      <c r="E38" s="126" t="s">
        <v>84</v>
      </c>
      <c r="F38" s="126" t="s">
        <v>85</v>
      </c>
      <c r="G38" s="126" t="s">
        <v>3</v>
      </c>
      <c r="H38" s="126" t="s">
        <v>4</v>
      </c>
    </row>
    <row r="39" spans="1:8" x14ac:dyDescent="0.3">
      <c r="A39" s="189" t="s">
        <v>22</v>
      </c>
      <c r="B39" s="62" t="s">
        <v>0</v>
      </c>
      <c r="C39" s="63">
        <v>7</v>
      </c>
      <c r="D39" s="63">
        <v>21</v>
      </c>
      <c r="E39" s="63">
        <v>20</v>
      </c>
      <c r="F39" s="63">
        <v>28</v>
      </c>
      <c r="G39" s="63">
        <v>2</v>
      </c>
      <c r="H39" s="64">
        <v>78</v>
      </c>
    </row>
    <row r="40" spans="1:8" x14ac:dyDescent="0.3">
      <c r="A40" s="189"/>
      <c r="B40" s="62" t="s">
        <v>1</v>
      </c>
      <c r="C40" s="63">
        <v>1465</v>
      </c>
      <c r="D40" s="63">
        <v>2371</v>
      </c>
      <c r="E40" s="63">
        <v>1269</v>
      </c>
      <c r="F40" s="63">
        <v>963</v>
      </c>
      <c r="G40" s="63">
        <v>36</v>
      </c>
      <c r="H40" s="64">
        <v>6104</v>
      </c>
    </row>
    <row r="41" spans="1:8" x14ac:dyDescent="0.3">
      <c r="A41" s="189"/>
      <c r="B41" s="62" t="s">
        <v>2</v>
      </c>
      <c r="C41" s="63">
        <v>2849</v>
      </c>
      <c r="D41" s="63">
        <v>5014</v>
      </c>
      <c r="E41" s="63">
        <v>2594</v>
      </c>
      <c r="F41" s="63">
        <v>1855</v>
      </c>
      <c r="G41" s="63">
        <v>68</v>
      </c>
      <c r="H41" s="64">
        <v>12380</v>
      </c>
    </row>
    <row r="42" spans="1:8" x14ac:dyDescent="0.3">
      <c r="A42" s="190" t="s">
        <v>23</v>
      </c>
      <c r="B42" s="65" t="s">
        <v>0</v>
      </c>
      <c r="C42" s="66">
        <v>4</v>
      </c>
      <c r="D42" s="66">
        <v>4</v>
      </c>
      <c r="E42" s="66">
        <v>4</v>
      </c>
      <c r="F42" s="66">
        <v>13</v>
      </c>
      <c r="G42" s="66">
        <v>3</v>
      </c>
      <c r="H42" s="67">
        <v>28</v>
      </c>
    </row>
    <row r="43" spans="1:8" x14ac:dyDescent="0.3">
      <c r="A43" s="190"/>
      <c r="B43" s="65" t="s">
        <v>1</v>
      </c>
      <c r="C43" s="66">
        <v>262</v>
      </c>
      <c r="D43" s="66">
        <v>188</v>
      </c>
      <c r="E43" s="66">
        <v>131</v>
      </c>
      <c r="F43" s="66">
        <v>499</v>
      </c>
      <c r="G43" s="66">
        <v>63</v>
      </c>
      <c r="H43" s="67">
        <v>1143</v>
      </c>
    </row>
    <row r="44" spans="1:8" x14ac:dyDescent="0.3">
      <c r="A44" s="190"/>
      <c r="B44" s="65" t="s">
        <v>2</v>
      </c>
      <c r="C44" s="66">
        <v>498</v>
      </c>
      <c r="D44" s="66">
        <v>350</v>
      </c>
      <c r="E44" s="66">
        <v>239</v>
      </c>
      <c r="F44" s="66">
        <v>954</v>
      </c>
      <c r="G44" s="66">
        <v>118</v>
      </c>
      <c r="H44" s="67">
        <v>2159</v>
      </c>
    </row>
    <row r="45" spans="1:8" x14ac:dyDescent="0.3">
      <c r="A45" s="189" t="s">
        <v>24</v>
      </c>
      <c r="B45" s="62" t="s">
        <v>0</v>
      </c>
      <c r="C45" s="63">
        <v>0</v>
      </c>
      <c r="D45" s="63">
        <v>2</v>
      </c>
      <c r="E45" s="63">
        <v>2</v>
      </c>
      <c r="F45" s="63">
        <v>9</v>
      </c>
      <c r="G45" s="63">
        <v>0</v>
      </c>
      <c r="H45" s="64">
        <v>13</v>
      </c>
    </row>
    <row r="46" spans="1:8" x14ac:dyDescent="0.3">
      <c r="A46" s="189"/>
      <c r="B46" s="62" t="s">
        <v>1</v>
      </c>
      <c r="C46" s="63">
        <v>0</v>
      </c>
      <c r="D46" s="63">
        <v>336</v>
      </c>
      <c r="E46" s="63">
        <v>28</v>
      </c>
      <c r="F46" s="63">
        <v>234</v>
      </c>
      <c r="G46" s="63">
        <v>0</v>
      </c>
      <c r="H46" s="64">
        <v>598</v>
      </c>
    </row>
    <row r="47" spans="1:8" x14ac:dyDescent="0.3">
      <c r="A47" s="189"/>
      <c r="B47" s="62" t="s">
        <v>2</v>
      </c>
      <c r="C47" s="63">
        <v>0</v>
      </c>
      <c r="D47" s="63">
        <v>662</v>
      </c>
      <c r="E47" s="63">
        <v>59</v>
      </c>
      <c r="F47" s="63">
        <v>432</v>
      </c>
      <c r="G47" s="63">
        <v>0</v>
      </c>
      <c r="H47" s="64">
        <v>1153</v>
      </c>
    </row>
    <row r="48" spans="1:8" x14ac:dyDescent="0.3">
      <c r="A48" s="190" t="s">
        <v>25</v>
      </c>
      <c r="B48" s="65" t="s">
        <v>0</v>
      </c>
      <c r="C48" s="66">
        <v>0</v>
      </c>
      <c r="D48" s="66">
        <v>0</v>
      </c>
      <c r="E48" s="66">
        <v>0</v>
      </c>
      <c r="F48" s="66">
        <v>9</v>
      </c>
      <c r="G48" s="66">
        <v>2</v>
      </c>
      <c r="H48" s="67">
        <v>11</v>
      </c>
    </row>
    <row r="49" spans="1:8" x14ac:dyDescent="0.3">
      <c r="A49" s="190"/>
      <c r="B49" s="65" t="s">
        <v>1</v>
      </c>
      <c r="C49" s="66">
        <v>0</v>
      </c>
      <c r="D49" s="66">
        <v>0</v>
      </c>
      <c r="E49" s="66">
        <v>0</v>
      </c>
      <c r="F49" s="66">
        <v>315</v>
      </c>
      <c r="G49" s="66">
        <v>41</v>
      </c>
      <c r="H49" s="67">
        <v>356</v>
      </c>
    </row>
    <row r="50" spans="1:8" x14ac:dyDescent="0.3">
      <c r="A50" s="190"/>
      <c r="B50" s="65" t="s">
        <v>2</v>
      </c>
      <c r="C50" s="66">
        <v>0</v>
      </c>
      <c r="D50" s="66">
        <v>0</v>
      </c>
      <c r="E50" s="66">
        <v>0</v>
      </c>
      <c r="F50" s="66">
        <v>586</v>
      </c>
      <c r="G50" s="66">
        <v>78</v>
      </c>
      <c r="H50" s="67">
        <v>664</v>
      </c>
    </row>
    <row r="51" spans="1:8" x14ac:dyDescent="0.3">
      <c r="A51" s="189" t="s">
        <v>26</v>
      </c>
      <c r="B51" s="62" t="s">
        <v>0</v>
      </c>
      <c r="C51" s="63">
        <v>21</v>
      </c>
      <c r="D51" s="63">
        <v>59</v>
      </c>
      <c r="E51" s="63">
        <v>64</v>
      </c>
      <c r="F51" s="63">
        <v>65</v>
      </c>
      <c r="G51" s="63">
        <v>48</v>
      </c>
      <c r="H51" s="64">
        <v>257</v>
      </c>
    </row>
    <row r="52" spans="1:8" x14ac:dyDescent="0.3">
      <c r="A52" s="189"/>
      <c r="B52" s="62" t="s">
        <v>1</v>
      </c>
      <c r="C52" s="63">
        <v>4305</v>
      </c>
      <c r="D52" s="63">
        <v>5363</v>
      </c>
      <c r="E52" s="63">
        <v>3319</v>
      </c>
      <c r="F52" s="63">
        <v>2217</v>
      </c>
      <c r="G52" s="63">
        <v>1095</v>
      </c>
      <c r="H52" s="64">
        <v>16299</v>
      </c>
    </row>
    <row r="53" spans="1:8" x14ac:dyDescent="0.3">
      <c r="A53" s="189"/>
      <c r="B53" s="62" t="s">
        <v>2</v>
      </c>
      <c r="C53" s="63">
        <v>8154</v>
      </c>
      <c r="D53" s="63">
        <v>9946</v>
      </c>
      <c r="E53" s="63">
        <v>5925</v>
      </c>
      <c r="F53" s="63">
        <v>4002</v>
      </c>
      <c r="G53" s="63">
        <v>2205</v>
      </c>
      <c r="H53" s="64">
        <v>30232</v>
      </c>
    </row>
    <row r="54" spans="1:8" x14ac:dyDescent="0.3">
      <c r="A54" s="191" t="s">
        <v>27</v>
      </c>
      <c r="B54" s="65" t="s">
        <v>0</v>
      </c>
      <c r="C54" s="66">
        <v>3</v>
      </c>
      <c r="D54" s="66">
        <v>24</v>
      </c>
      <c r="E54" s="66">
        <v>50</v>
      </c>
      <c r="F54" s="66">
        <v>76</v>
      </c>
      <c r="G54" s="66">
        <v>44</v>
      </c>
      <c r="H54" s="67">
        <v>197</v>
      </c>
    </row>
    <row r="55" spans="1:8" x14ac:dyDescent="0.3">
      <c r="A55" s="191"/>
      <c r="B55" s="65" t="s">
        <v>1</v>
      </c>
      <c r="C55" s="66">
        <v>85</v>
      </c>
      <c r="D55" s="66">
        <v>560</v>
      </c>
      <c r="E55" s="66">
        <v>1294</v>
      </c>
      <c r="F55" s="66">
        <v>1629</v>
      </c>
      <c r="G55" s="66">
        <v>649</v>
      </c>
      <c r="H55" s="67">
        <v>4217</v>
      </c>
    </row>
    <row r="56" spans="1:8" x14ac:dyDescent="0.3">
      <c r="A56" s="191"/>
      <c r="B56" s="65" t="s">
        <v>2</v>
      </c>
      <c r="C56" s="66">
        <v>171</v>
      </c>
      <c r="D56" s="66">
        <v>1073</v>
      </c>
      <c r="E56" s="66">
        <v>2449</v>
      </c>
      <c r="F56" s="66">
        <v>3090</v>
      </c>
      <c r="G56" s="66">
        <v>1298</v>
      </c>
      <c r="H56" s="67">
        <v>8081</v>
      </c>
    </row>
    <row r="57" spans="1:8" x14ac:dyDescent="0.3">
      <c r="A57" s="189" t="s">
        <v>28</v>
      </c>
      <c r="B57" s="62" t="s">
        <v>0</v>
      </c>
      <c r="C57" s="63">
        <v>2</v>
      </c>
      <c r="D57" s="63">
        <v>15</v>
      </c>
      <c r="E57" s="63">
        <v>10</v>
      </c>
      <c r="F57" s="63">
        <v>18</v>
      </c>
      <c r="G57" s="63">
        <v>3</v>
      </c>
      <c r="H57" s="64">
        <f t="shared" ref="H57:H62" si="4">SUM(C57:G57)</f>
        <v>48</v>
      </c>
    </row>
    <row r="58" spans="1:8" x14ac:dyDescent="0.3">
      <c r="A58" s="189"/>
      <c r="B58" s="62" t="s">
        <v>1</v>
      </c>
      <c r="C58" s="63">
        <v>400</v>
      </c>
      <c r="D58" s="63">
        <v>1087</v>
      </c>
      <c r="E58" s="63">
        <v>572</v>
      </c>
      <c r="F58" s="63">
        <v>610</v>
      </c>
      <c r="G58" s="63">
        <v>59</v>
      </c>
      <c r="H58" s="64">
        <f t="shared" si="4"/>
        <v>2728</v>
      </c>
    </row>
    <row r="59" spans="1:8" x14ac:dyDescent="0.3">
      <c r="A59" s="189"/>
      <c r="B59" s="62" t="s">
        <v>2</v>
      </c>
      <c r="C59" s="63">
        <v>843</v>
      </c>
      <c r="D59" s="63">
        <v>2077</v>
      </c>
      <c r="E59" s="63">
        <v>1037</v>
      </c>
      <c r="F59" s="63">
        <v>1056</v>
      </c>
      <c r="G59" s="63">
        <v>110</v>
      </c>
      <c r="H59" s="64">
        <f t="shared" si="4"/>
        <v>5123</v>
      </c>
    </row>
    <row r="60" spans="1:8" x14ac:dyDescent="0.3">
      <c r="A60" s="184" t="s">
        <v>32</v>
      </c>
      <c r="B60" s="65" t="s">
        <v>0</v>
      </c>
      <c r="C60" s="69">
        <v>1</v>
      </c>
      <c r="D60" s="69">
        <v>2</v>
      </c>
      <c r="E60" s="69">
        <v>7</v>
      </c>
      <c r="F60" s="69">
        <v>23</v>
      </c>
      <c r="G60" s="69">
        <v>10</v>
      </c>
      <c r="H60" s="70">
        <f t="shared" si="4"/>
        <v>43</v>
      </c>
    </row>
    <row r="61" spans="1:8" x14ac:dyDescent="0.3">
      <c r="A61" s="184"/>
      <c r="B61" s="65" t="s">
        <v>1</v>
      </c>
      <c r="C61" s="69">
        <v>77</v>
      </c>
      <c r="D61" s="69">
        <v>57</v>
      </c>
      <c r="E61" s="69">
        <v>450</v>
      </c>
      <c r="F61" s="69">
        <v>860</v>
      </c>
      <c r="G61" s="69">
        <v>238</v>
      </c>
      <c r="H61" s="70">
        <f t="shared" si="4"/>
        <v>1682</v>
      </c>
    </row>
    <row r="62" spans="1:8" x14ac:dyDescent="0.3">
      <c r="A62" s="184"/>
      <c r="B62" s="65" t="s">
        <v>2</v>
      </c>
      <c r="C62" s="69">
        <v>125</v>
      </c>
      <c r="D62" s="69">
        <v>116</v>
      </c>
      <c r="E62" s="69">
        <v>815</v>
      </c>
      <c r="F62" s="69">
        <v>1543</v>
      </c>
      <c r="G62" s="69">
        <v>508</v>
      </c>
      <c r="H62" s="70">
        <f t="shared" si="4"/>
        <v>3107</v>
      </c>
    </row>
    <row r="63" spans="1:8" x14ac:dyDescent="0.3">
      <c r="A63" s="185" t="s">
        <v>4</v>
      </c>
      <c r="B63" s="71" t="s">
        <v>0</v>
      </c>
      <c r="C63" s="72">
        <f>C39+C42+C45+C48+C51+C54+C57+C60</f>
        <v>38</v>
      </c>
      <c r="D63" s="72">
        <f t="shared" ref="D63:H63" si="5">D39+D42+D45+D48+D51+D54+D57+D60</f>
        <v>127</v>
      </c>
      <c r="E63" s="72">
        <f t="shared" si="5"/>
        <v>157</v>
      </c>
      <c r="F63" s="72">
        <f t="shared" si="5"/>
        <v>241</v>
      </c>
      <c r="G63" s="72">
        <f t="shared" si="5"/>
        <v>112</v>
      </c>
      <c r="H63" s="72">
        <f t="shared" si="5"/>
        <v>675</v>
      </c>
    </row>
    <row r="64" spans="1:8" x14ac:dyDescent="0.3">
      <c r="A64" s="185"/>
      <c r="B64" s="71" t="s">
        <v>1</v>
      </c>
      <c r="C64" s="72">
        <f t="shared" ref="C64:H64" si="6">C40+C43+C46+C49+C52+C55+C58+C61</f>
        <v>6594</v>
      </c>
      <c r="D64" s="72">
        <f t="shared" si="6"/>
        <v>9962</v>
      </c>
      <c r="E64" s="72">
        <f t="shared" si="6"/>
        <v>7063</v>
      </c>
      <c r="F64" s="72">
        <f t="shared" si="6"/>
        <v>7327</v>
      </c>
      <c r="G64" s="72">
        <f t="shared" si="6"/>
        <v>2181</v>
      </c>
      <c r="H64" s="72">
        <f t="shared" si="6"/>
        <v>33127</v>
      </c>
    </row>
    <row r="65" spans="1:8" x14ac:dyDescent="0.3">
      <c r="A65" s="185"/>
      <c r="B65" s="71" t="s">
        <v>2</v>
      </c>
      <c r="C65" s="72">
        <f t="shared" ref="C65:H65" si="7">C41+C44+C47+C50+C53+C56+C59+C62</f>
        <v>12640</v>
      </c>
      <c r="D65" s="72">
        <f t="shared" si="7"/>
        <v>19238</v>
      </c>
      <c r="E65" s="72">
        <f t="shared" si="7"/>
        <v>13118</v>
      </c>
      <c r="F65" s="72">
        <f t="shared" si="7"/>
        <v>13518</v>
      </c>
      <c r="G65" s="72">
        <f t="shared" si="7"/>
        <v>4385</v>
      </c>
      <c r="H65" s="72">
        <f t="shared" si="7"/>
        <v>62899</v>
      </c>
    </row>
    <row r="66" spans="1:8" x14ac:dyDescent="0.3">
      <c r="A66" s="186" t="s">
        <v>169</v>
      </c>
      <c r="B66" s="186"/>
      <c r="C66" s="186"/>
      <c r="D66" s="186"/>
      <c r="E66" s="186"/>
      <c r="F66" s="80"/>
      <c r="G66" s="80"/>
      <c r="H66" s="80"/>
    </row>
    <row r="69" spans="1:8" x14ac:dyDescent="0.3">
      <c r="A69" s="187" t="s">
        <v>134</v>
      </c>
      <c r="B69" s="188"/>
      <c r="C69" s="188"/>
      <c r="D69" s="188"/>
      <c r="E69" s="188"/>
      <c r="F69" s="188"/>
      <c r="G69" s="188"/>
      <c r="H69" s="188"/>
    </row>
    <row r="70" spans="1:8" x14ac:dyDescent="0.3">
      <c r="A70" s="187" t="s">
        <v>165</v>
      </c>
      <c r="B70" s="188"/>
      <c r="C70" s="188"/>
      <c r="D70" s="188"/>
      <c r="E70" s="188"/>
      <c r="F70" s="188"/>
      <c r="G70" s="188"/>
      <c r="H70" s="188"/>
    </row>
    <row r="71" spans="1:8" x14ac:dyDescent="0.3">
      <c r="A71" s="125" t="s">
        <v>81</v>
      </c>
      <c r="B71" s="126"/>
      <c r="C71" s="126" t="s">
        <v>82</v>
      </c>
      <c r="D71" s="126" t="s">
        <v>83</v>
      </c>
      <c r="E71" s="126" t="s">
        <v>84</v>
      </c>
      <c r="F71" s="126" t="s">
        <v>85</v>
      </c>
      <c r="G71" s="126" t="s">
        <v>3</v>
      </c>
      <c r="H71" s="126" t="s">
        <v>4</v>
      </c>
    </row>
    <row r="72" spans="1:8" x14ac:dyDescent="0.3">
      <c r="A72" s="189" t="s">
        <v>22</v>
      </c>
      <c r="B72" s="62" t="s">
        <v>0</v>
      </c>
      <c r="C72" s="63">
        <v>7</v>
      </c>
      <c r="D72" s="63">
        <v>21</v>
      </c>
      <c r="E72" s="63">
        <v>19</v>
      </c>
      <c r="F72" s="63">
        <v>28</v>
      </c>
      <c r="G72" s="63">
        <v>2</v>
      </c>
      <c r="H72" s="64">
        <f>SUM(C72:G72)</f>
        <v>77</v>
      </c>
    </row>
    <row r="73" spans="1:8" x14ac:dyDescent="0.3">
      <c r="A73" s="189"/>
      <c r="B73" s="62" t="s">
        <v>1</v>
      </c>
      <c r="C73" s="63">
        <v>1496</v>
      </c>
      <c r="D73" s="63">
        <v>2353</v>
      </c>
      <c r="E73" s="63">
        <v>1252</v>
      </c>
      <c r="F73" s="63">
        <v>963</v>
      </c>
      <c r="G73" s="63">
        <v>36</v>
      </c>
      <c r="H73" s="64">
        <f t="shared" ref="H73:H95" si="8">SUM(C73:G73)</f>
        <v>6100</v>
      </c>
    </row>
    <row r="74" spans="1:8" x14ac:dyDescent="0.3">
      <c r="A74" s="189"/>
      <c r="B74" s="62" t="s">
        <v>2</v>
      </c>
      <c r="C74" s="63">
        <v>2861</v>
      </c>
      <c r="D74" s="63">
        <v>4859</v>
      </c>
      <c r="E74" s="63">
        <v>2551</v>
      </c>
      <c r="F74" s="63">
        <v>1855</v>
      </c>
      <c r="G74" s="63">
        <v>68</v>
      </c>
      <c r="H74" s="64">
        <f t="shared" si="8"/>
        <v>12194</v>
      </c>
    </row>
    <row r="75" spans="1:8" x14ac:dyDescent="0.3">
      <c r="A75" s="190" t="s">
        <v>23</v>
      </c>
      <c r="B75" s="65" t="s">
        <v>0</v>
      </c>
      <c r="C75" s="66">
        <v>4</v>
      </c>
      <c r="D75" s="66">
        <v>4</v>
      </c>
      <c r="E75" s="66">
        <v>5</v>
      </c>
      <c r="F75" s="66">
        <v>11</v>
      </c>
      <c r="G75" s="66">
        <v>3</v>
      </c>
      <c r="H75" s="67">
        <f t="shared" si="8"/>
        <v>27</v>
      </c>
    </row>
    <row r="76" spans="1:8" x14ac:dyDescent="0.3">
      <c r="A76" s="190"/>
      <c r="B76" s="65" t="s">
        <v>1</v>
      </c>
      <c r="C76" s="66">
        <v>262</v>
      </c>
      <c r="D76" s="66">
        <v>188</v>
      </c>
      <c r="E76" s="66">
        <v>196</v>
      </c>
      <c r="F76" s="66">
        <v>412</v>
      </c>
      <c r="G76" s="66">
        <v>63</v>
      </c>
      <c r="H76" s="67">
        <f t="shared" si="8"/>
        <v>1121</v>
      </c>
    </row>
    <row r="77" spans="1:8" x14ac:dyDescent="0.3">
      <c r="A77" s="190"/>
      <c r="B77" s="65" t="s">
        <v>2</v>
      </c>
      <c r="C77" s="66">
        <v>498</v>
      </c>
      <c r="D77" s="66">
        <v>350</v>
      </c>
      <c r="E77" s="66">
        <v>364</v>
      </c>
      <c r="F77" s="66">
        <v>787</v>
      </c>
      <c r="G77" s="66">
        <v>118</v>
      </c>
      <c r="H77" s="67">
        <f t="shared" si="8"/>
        <v>2117</v>
      </c>
    </row>
    <row r="78" spans="1:8" x14ac:dyDescent="0.3">
      <c r="A78" s="189" t="s">
        <v>24</v>
      </c>
      <c r="B78" s="62" t="s">
        <v>0</v>
      </c>
      <c r="C78" s="63">
        <v>0</v>
      </c>
      <c r="D78" s="63">
        <v>2</v>
      </c>
      <c r="E78" s="63">
        <v>2</v>
      </c>
      <c r="F78" s="63">
        <v>9</v>
      </c>
      <c r="G78" s="63">
        <v>0</v>
      </c>
      <c r="H78" s="64">
        <f t="shared" si="8"/>
        <v>13</v>
      </c>
    </row>
    <row r="79" spans="1:8" x14ac:dyDescent="0.3">
      <c r="A79" s="189"/>
      <c r="B79" s="62" t="s">
        <v>1</v>
      </c>
      <c r="C79" s="63">
        <v>0</v>
      </c>
      <c r="D79" s="63">
        <v>336</v>
      </c>
      <c r="E79" s="63">
        <v>28</v>
      </c>
      <c r="F79" s="63">
        <v>234</v>
      </c>
      <c r="G79" s="63">
        <v>0</v>
      </c>
      <c r="H79" s="64">
        <f t="shared" si="8"/>
        <v>598</v>
      </c>
    </row>
    <row r="80" spans="1:8" x14ac:dyDescent="0.3">
      <c r="A80" s="189"/>
      <c r="B80" s="62" t="s">
        <v>2</v>
      </c>
      <c r="C80" s="63">
        <v>0</v>
      </c>
      <c r="D80" s="63">
        <v>662</v>
      </c>
      <c r="E80" s="63">
        <v>59</v>
      </c>
      <c r="F80" s="63">
        <v>432</v>
      </c>
      <c r="G80" s="63">
        <v>0</v>
      </c>
      <c r="H80" s="64">
        <f t="shared" si="8"/>
        <v>1153</v>
      </c>
    </row>
    <row r="81" spans="1:8" x14ac:dyDescent="0.3">
      <c r="A81" s="190" t="s">
        <v>25</v>
      </c>
      <c r="B81" s="65" t="s">
        <v>0</v>
      </c>
      <c r="C81" s="66">
        <v>0</v>
      </c>
      <c r="D81" s="66">
        <v>0</v>
      </c>
      <c r="E81" s="66">
        <v>0</v>
      </c>
      <c r="F81" s="66">
        <v>8</v>
      </c>
      <c r="G81" s="66">
        <v>2</v>
      </c>
      <c r="H81" s="67">
        <f t="shared" si="8"/>
        <v>10</v>
      </c>
    </row>
    <row r="82" spans="1:8" x14ac:dyDescent="0.3">
      <c r="A82" s="190"/>
      <c r="B82" s="65" t="s">
        <v>1</v>
      </c>
      <c r="C82" s="66">
        <v>0</v>
      </c>
      <c r="D82" s="66">
        <v>0</v>
      </c>
      <c r="E82" s="66">
        <v>0</v>
      </c>
      <c r="F82" s="66">
        <v>275</v>
      </c>
      <c r="G82" s="66">
        <v>41</v>
      </c>
      <c r="H82" s="67">
        <f t="shared" si="8"/>
        <v>316</v>
      </c>
    </row>
    <row r="83" spans="1:8" x14ac:dyDescent="0.3">
      <c r="A83" s="190"/>
      <c r="B83" s="65" t="s">
        <v>2</v>
      </c>
      <c r="C83" s="66">
        <v>0</v>
      </c>
      <c r="D83" s="66">
        <v>0</v>
      </c>
      <c r="E83" s="66">
        <v>0</v>
      </c>
      <c r="F83" s="66">
        <v>511</v>
      </c>
      <c r="G83" s="66">
        <v>78</v>
      </c>
      <c r="H83" s="67">
        <f t="shared" si="8"/>
        <v>589</v>
      </c>
    </row>
    <row r="84" spans="1:8" x14ac:dyDescent="0.3">
      <c r="A84" s="189" t="s">
        <v>26</v>
      </c>
      <c r="B84" s="62" t="s">
        <v>0</v>
      </c>
      <c r="C84" s="63">
        <v>17</v>
      </c>
      <c r="D84" s="63">
        <v>51</v>
      </c>
      <c r="E84" s="63">
        <v>56</v>
      </c>
      <c r="F84" s="63">
        <v>69</v>
      </c>
      <c r="G84" s="63">
        <v>46</v>
      </c>
      <c r="H84" s="64">
        <f t="shared" si="8"/>
        <v>239</v>
      </c>
    </row>
    <row r="85" spans="1:8" x14ac:dyDescent="0.3">
      <c r="A85" s="189"/>
      <c r="B85" s="62" t="s">
        <v>1</v>
      </c>
      <c r="C85" s="63">
        <v>4128</v>
      </c>
      <c r="D85" s="63">
        <v>4939</v>
      </c>
      <c r="E85" s="63">
        <v>3117</v>
      </c>
      <c r="F85" s="63">
        <v>2321</v>
      </c>
      <c r="G85" s="63">
        <v>1071</v>
      </c>
      <c r="H85" s="64">
        <f t="shared" si="8"/>
        <v>15576</v>
      </c>
    </row>
    <row r="86" spans="1:8" x14ac:dyDescent="0.3">
      <c r="A86" s="189"/>
      <c r="B86" s="62" t="s">
        <v>2</v>
      </c>
      <c r="C86" s="63">
        <v>7889</v>
      </c>
      <c r="D86" s="63">
        <v>9231</v>
      </c>
      <c r="E86" s="63">
        <v>5542</v>
      </c>
      <c r="F86" s="63">
        <v>4194</v>
      </c>
      <c r="G86" s="63">
        <v>2080</v>
      </c>
      <c r="H86" s="64">
        <f t="shared" si="8"/>
        <v>28936</v>
      </c>
    </row>
    <row r="87" spans="1:8" x14ac:dyDescent="0.3">
      <c r="A87" s="191" t="s">
        <v>27</v>
      </c>
      <c r="B87" s="65" t="s">
        <v>0</v>
      </c>
      <c r="C87" s="66">
        <v>3</v>
      </c>
      <c r="D87" s="66">
        <v>24</v>
      </c>
      <c r="E87" s="66">
        <v>49</v>
      </c>
      <c r="F87" s="66">
        <v>76</v>
      </c>
      <c r="G87" s="66">
        <v>42</v>
      </c>
      <c r="H87" s="67">
        <f t="shared" si="8"/>
        <v>194</v>
      </c>
    </row>
    <row r="88" spans="1:8" x14ac:dyDescent="0.3">
      <c r="A88" s="191"/>
      <c r="B88" s="65" t="s">
        <v>1</v>
      </c>
      <c r="C88" s="66">
        <v>85</v>
      </c>
      <c r="D88" s="66">
        <v>560</v>
      </c>
      <c r="E88" s="66">
        <v>1266</v>
      </c>
      <c r="F88" s="66">
        <v>1625</v>
      </c>
      <c r="G88" s="66">
        <v>621</v>
      </c>
      <c r="H88" s="67">
        <f t="shared" si="8"/>
        <v>4157</v>
      </c>
    </row>
    <row r="89" spans="1:8" x14ac:dyDescent="0.3">
      <c r="A89" s="191"/>
      <c r="B89" s="65" t="s">
        <v>2</v>
      </c>
      <c r="C89" s="66">
        <v>171</v>
      </c>
      <c r="D89" s="66">
        <v>1073</v>
      </c>
      <c r="E89" s="66">
        <v>2390</v>
      </c>
      <c r="F89" s="66">
        <v>3074</v>
      </c>
      <c r="G89" s="66">
        <v>1246</v>
      </c>
      <c r="H89" s="67">
        <f t="shared" si="8"/>
        <v>7954</v>
      </c>
    </row>
    <row r="90" spans="1:8" x14ac:dyDescent="0.3">
      <c r="A90" s="189" t="s">
        <v>28</v>
      </c>
      <c r="B90" s="62" t="s">
        <v>0</v>
      </c>
      <c r="C90" s="63">
        <v>1</v>
      </c>
      <c r="D90" s="63">
        <v>15</v>
      </c>
      <c r="E90" s="63">
        <v>11</v>
      </c>
      <c r="F90" s="63">
        <v>19</v>
      </c>
      <c r="G90" s="63">
        <v>2</v>
      </c>
      <c r="H90" s="64">
        <f t="shared" si="8"/>
        <v>48</v>
      </c>
    </row>
    <row r="91" spans="1:8" x14ac:dyDescent="0.3">
      <c r="A91" s="189"/>
      <c r="B91" s="62" t="s">
        <v>1</v>
      </c>
      <c r="C91" s="63">
        <v>366</v>
      </c>
      <c r="D91" s="63">
        <v>1081</v>
      </c>
      <c r="E91" s="63">
        <v>620</v>
      </c>
      <c r="F91" s="63">
        <v>637</v>
      </c>
      <c r="G91" s="63">
        <v>47</v>
      </c>
      <c r="H91" s="64">
        <f t="shared" si="8"/>
        <v>2751</v>
      </c>
    </row>
    <row r="92" spans="1:8" x14ac:dyDescent="0.3">
      <c r="A92" s="189"/>
      <c r="B92" s="62" t="s">
        <v>2</v>
      </c>
      <c r="C92" s="63">
        <v>751</v>
      </c>
      <c r="D92" s="63">
        <v>2056</v>
      </c>
      <c r="E92" s="63">
        <v>1129</v>
      </c>
      <c r="F92" s="63">
        <v>1106</v>
      </c>
      <c r="G92" s="63">
        <v>87</v>
      </c>
      <c r="H92" s="64">
        <f t="shared" si="8"/>
        <v>5129</v>
      </c>
    </row>
    <row r="93" spans="1:8" x14ac:dyDescent="0.3">
      <c r="A93" s="184" t="s">
        <v>32</v>
      </c>
      <c r="B93" s="65" t="s">
        <v>0</v>
      </c>
      <c r="C93" s="69">
        <v>1</v>
      </c>
      <c r="D93" s="69">
        <v>1</v>
      </c>
      <c r="E93" s="69">
        <v>7</v>
      </c>
      <c r="F93" s="69">
        <v>24</v>
      </c>
      <c r="G93" s="69">
        <v>8</v>
      </c>
      <c r="H93" s="70">
        <f t="shared" si="8"/>
        <v>41</v>
      </c>
    </row>
    <row r="94" spans="1:8" x14ac:dyDescent="0.3">
      <c r="A94" s="184"/>
      <c r="B94" s="65" t="s">
        <v>1</v>
      </c>
      <c r="C94" s="69">
        <v>77</v>
      </c>
      <c r="D94" s="69">
        <v>23</v>
      </c>
      <c r="E94" s="69">
        <v>450</v>
      </c>
      <c r="F94" s="69">
        <v>914</v>
      </c>
      <c r="G94" s="69">
        <v>167</v>
      </c>
      <c r="H94" s="70">
        <f t="shared" si="8"/>
        <v>1631</v>
      </c>
    </row>
    <row r="95" spans="1:8" x14ac:dyDescent="0.3">
      <c r="A95" s="184"/>
      <c r="B95" s="65" t="s">
        <v>2</v>
      </c>
      <c r="C95" s="69">
        <v>125</v>
      </c>
      <c r="D95" s="69">
        <v>45</v>
      </c>
      <c r="E95" s="69">
        <v>815</v>
      </c>
      <c r="F95" s="69">
        <v>1651</v>
      </c>
      <c r="G95" s="69">
        <v>321</v>
      </c>
      <c r="H95" s="70">
        <f t="shared" si="8"/>
        <v>2957</v>
      </c>
    </row>
    <row r="96" spans="1:8" x14ac:dyDescent="0.3">
      <c r="A96" s="185" t="s">
        <v>4</v>
      </c>
      <c r="B96" s="71" t="s">
        <v>0</v>
      </c>
      <c r="C96" s="72">
        <f>C72+C75+C78+C81+C84+C87+C90+C93</f>
        <v>33</v>
      </c>
      <c r="D96" s="72">
        <f t="shared" ref="D96:H96" si="9">D72+D75+D78+D81+D84+D87+D90+D93</f>
        <v>118</v>
      </c>
      <c r="E96" s="72">
        <f t="shared" si="9"/>
        <v>149</v>
      </c>
      <c r="F96" s="72">
        <f t="shared" si="9"/>
        <v>244</v>
      </c>
      <c r="G96" s="72">
        <f t="shared" si="9"/>
        <v>105</v>
      </c>
      <c r="H96" s="72">
        <f t="shared" si="9"/>
        <v>649</v>
      </c>
    </row>
    <row r="97" spans="1:8" x14ac:dyDescent="0.3">
      <c r="A97" s="185"/>
      <c r="B97" s="71" t="s">
        <v>1</v>
      </c>
      <c r="C97" s="72">
        <f t="shared" ref="C97:H97" si="10">C73+C76+C79+C82+C85+C88+C91+C94</f>
        <v>6414</v>
      </c>
      <c r="D97" s="72">
        <f t="shared" si="10"/>
        <v>9480</v>
      </c>
      <c r="E97" s="72">
        <f t="shared" si="10"/>
        <v>6929</v>
      </c>
      <c r="F97" s="72">
        <f t="shared" si="10"/>
        <v>7381</v>
      </c>
      <c r="G97" s="72">
        <f t="shared" si="10"/>
        <v>2046</v>
      </c>
      <c r="H97" s="72">
        <f t="shared" si="10"/>
        <v>32250</v>
      </c>
    </row>
    <row r="98" spans="1:8" x14ac:dyDescent="0.3">
      <c r="A98" s="185"/>
      <c r="B98" s="71" t="s">
        <v>2</v>
      </c>
      <c r="C98" s="72">
        <f t="shared" ref="C98:H98" si="11">C74+C77+C80+C83+C86+C89+C92+C95</f>
        <v>12295</v>
      </c>
      <c r="D98" s="72">
        <f t="shared" si="11"/>
        <v>18276</v>
      </c>
      <c r="E98" s="72">
        <f t="shared" si="11"/>
        <v>12850</v>
      </c>
      <c r="F98" s="72">
        <f t="shared" si="11"/>
        <v>13610</v>
      </c>
      <c r="G98" s="72">
        <f t="shared" si="11"/>
        <v>3998</v>
      </c>
      <c r="H98" s="72">
        <f t="shared" si="11"/>
        <v>61029</v>
      </c>
    </row>
    <row r="99" spans="1:8" x14ac:dyDescent="0.3">
      <c r="A99" s="186" t="s">
        <v>169</v>
      </c>
      <c r="B99" s="186"/>
      <c r="C99" s="186"/>
      <c r="D99" s="186"/>
      <c r="E99" s="186"/>
      <c r="F99" s="80"/>
      <c r="G99" s="80"/>
      <c r="H99" s="80"/>
    </row>
    <row r="102" spans="1:8" s="124" customFormat="1" ht="17.100000000000001" customHeight="1" x14ac:dyDescent="0.3">
      <c r="A102" s="187" t="s">
        <v>134</v>
      </c>
      <c r="B102" s="188"/>
      <c r="C102" s="188"/>
      <c r="D102" s="188"/>
      <c r="E102" s="188"/>
      <c r="F102" s="188"/>
      <c r="G102" s="188"/>
      <c r="H102" s="188"/>
    </row>
    <row r="103" spans="1:8" s="124" customFormat="1" ht="17.100000000000001" customHeight="1" x14ac:dyDescent="0.3">
      <c r="A103" s="187" t="s">
        <v>135</v>
      </c>
      <c r="B103" s="188"/>
      <c r="C103" s="188"/>
      <c r="D103" s="188"/>
      <c r="E103" s="188"/>
      <c r="F103" s="188"/>
      <c r="G103" s="188"/>
      <c r="H103" s="188"/>
    </row>
    <row r="104" spans="1:8" s="124" customFormat="1" ht="17.100000000000001" customHeight="1" x14ac:dyDescent="0.3">
      <c r="A104" s="125" t="s">
        <v>81</v>
      </c>
      <c r="B104" s="126"/>
      <c r="C104" s="126" t="s">
        <v>82</v>
      </c>
      <c r="D104" s="126" t="s">
        <v>83</v>
      </c>
      <c r="E104" s="126" t="s">
        <v>84</v>
      </c>
      <c r="F104" s="126" t="s">
        <v>85</v>
      </c>
      <c r="G104" s="126" t="s">
        <v>3</v>
      </c>
      <c r="H104" s="126" t="s">
        <v>4</v>
      </c>
    </row>
    <row r="105" spans="1:8" ht="15" customHeight="1" x14ac:dyDescent="0.3">
      <c r="A105" s="189" t="s">
        <v>22</v>
      </c>
      <c r="B105" s="62" t="s">
        <v>0</v>
      </c>
      <c r="C105" s="63">
        <v>9</v>
      </c>
      <c r="D105" s="63">
        <v>19</v>
      </c>
      <c r="E105" s="63">
        <v>19</v>
      </c>
      <c r="F105" s="63">
        <v>29</v>
      </c>
      <c r="G105" s="63">
        <v>2</v>
      </c>
      <c r="H105" s="64">
        <f>SUM(C105:G105)</f>
        <v>78</v>
      </c>
    </row>
    <row r="106" spans="1:8" x14ac:dyDescent="0.3">
      <c r="A106" s="189"/>
      <c r="B106" s="62" t="s">
        <v>1</v>
      </c>
      <c r="C106" s="63">
        <v>1690</v>
      </c>
      <c r="D106" s="63">
        <v>2124</v>
      </c>
      <c r="E106" s="63">
        <v>1252</v>
      </c>
      <c r="F106" s="63">
        <v>976</v>
      </c>
      <c r="G106" s="63">
        <v>36</v>
      </c>
      <c r="H106" s="64">
        <f t="shared" ref="H106:H128" si="12">SUM(C106:G106)</f>
        <v>6078</v>
      </c>
    </row>
    <row r="107" spans="1:8" x14ac:dyDescent="0.3">
      <c r="A107" s="189"/>
      <c r="B107" s="62" t="s">
        <v>2</v>
      </c>
      <c r="C107" s="63">
        <v>3223</v>
      </c>
      <c r="D107" s="63">
        <v>4423</v>
      </c>
      <c r="E107" s="63">
        <v>2551</v>
      </c>
      <c r="F107" s="63">
        <v>1841</v>
      </c>
      <c r="G107" s="63">
        <v>68</v>
      </c>
      <c r="H107" s="64">
        <f t="shared" si="12"/>
        <v>12106</v>
      </c>
    </row>
    <row r="108" spans="1:8" ht="15" customHeight="1" x14ac:dyDescent="0.3">
      <c r="A108" s="190" t="s">
        <v>23</v>
      </c>
      <c r="B108" s="65" t="s">
        <v>0</v>
      </c>
      <c r="C108" s="66">
        <v>4</v>
      </c>
      <c r="D108" s="66">
        <v>5</v>
      </c>
      <c r="E108" s="66">
        <v>4</v>
      </c>
      <c r="F108" s="66">
        <v>11</v>
      </c>
      <c r="G108" s="66">
        <v>3</v>
      </c>
      <c r="H108" s="67">
        <f t="shared" si="12"/>
        <v>27</v>
      </c>
    </row>
    <row r="109" spans="1:8" x14ac:dyDescent="0.3">
      <c r="A109" s="190"/>
      <c r="B109" s="65" t="s">
        <v>1</v>
      </c>
      <c r="C109" s="66">
        <v>253</v>
      </c>
      <c r="D109" s="66">
        <v>178</v>
      </c>
      <c r="E109" s="66">
        <v>131</v>
      </c>
      <c r="F109" s="66">
        <v>440</v>
      </c>
      <c r="G109" s="66">
        <v>63</v>
      </c>
      <c r="H109" s="67">
        <f t="shared" si="12"/>
        <v>1065</v>
      </c>
    </row>
    <row r="110" spans="1:8" x14ac:dyDescent="0.3">
      <c r="A110" s="190"/>
      <c r="B110" s="65" t="s">
        <v>2</v>
      </c>
      <c r="C110" s="66">
        <v>462</v>
      </c>
      <c r="D110" s="66">
        <v>338</v>
      </c>
      <c r="E110" s="66">
        <v>239</v>
      </c>
      <c r="F110" s="66">
        <v>838</v>
      </c>
      <c r="G110" s="66">
        <v>118</v>
      </c>
      <c r="H110" s="67">
        <f t="shared" si="12"/>
        <v>1995</v>
      </c>
    </row>
    <row r="111" spans="1:8" ht="15" customHeight="1" x14ac:dyDescent="0.3">
      <c r="A111" s="189" t="s">
        <v>24</v>
      </c>
      <c r="B111" s="62" t="s">
        <v>0</v>
      </c>
      <c r="C111" s="63">
        <v>0</v>
      </c>
      <c r="D111" s="63">
        <v>2</v>
      </c>
      <c r="E111" s="63">
        <v>1</v>
      </c>
      <c r="F111" s="63">
        <v>11</v>
      </c>
      <c r="G111" s="63">
        <v>0</v>
      </c>
      <c r="H111" s="64">
        <f t="shared" si="12"/>
        <v>14</v>
      </c>
    </row>
    <row r="112" spans="1:8" x14ac:dyDescent="0.3">
      <c r="A112" s="189"/>
      <c r="B112" s="62" t="s">
        <v>1</v>
      </c>
      <c r="C112" s="63">
        <v>0</v>
      </c>
      <c r="D112" s="63">
        <v>336</v>
      </c>
      <c r="E112" s="63">
        <v>8</v>
      </c>
      <c r="F112" s="63">
        <v>339</v>
      </c>
      <c r="G112" s="63">
        <v>0</v>
      </c>
      <c r="H112" s="64">
        <f t="shared" si="12"/>
        <v>683</v>
      </c>
    </row>
    <row r="113" spans="1:8" x14ac:dyDescent="0.3">
      <c r="A113" s="189"/>
      <c r="B113" s="62" t="s">
        <v>2</v>
      </c>
      <c r="C113" s="63">
        <v>0</v>
      </c>
      <c r="D113" s="63">
        <v>662</v>
      </c>
      <c r="E113" s="63">
        <v>21</v>
      </c>
      <c r="F113" s="63">
        <v>634</v>
      </c>
      <c r="G113" s="63">
        <v>0</v>
      </c>
      <c r="H113" s="64">
        <f t="shared" si="12"/>
        <v>1317</v>
      </c>
    </row>
    <row r="114" spans="1:8" ht="15" customHeight="1" x14ac:dyDescent="0.3">
      <c r="A114" s="190" t="s">
        <v>25</v>
      </c>
      <c r="B114" s="65" t="s">
        <v>0</v>
      </c>
      <c r="C114" s="66">
        <v>0</v>
      </c>
      <c r="D114" s="66">
        <v>0</v>
      </c>
      <c r="E114" s="66">
        <v>0</v>
      </c>
      <c r="F114" s="66">
        <v>9</v>
      </c>
      <c r="G114" s="66">
        <v>2</v>
      </c>
      <c r="H114" s="67">
        <f t="shared" si="12"/>
        <v>11</v>
      </c>
    </row>
    <row r="115" spans="1:8" x14ac:dyDescent="0.3">
      <c r="A115" s="190"/>
      <c r="B115" s="65" t="s">
        <v>1</v>
      </c>
      <c r="C115" s="66">
        <v>0</v>
      </c>
      <c r="D115" s="66">
        <v>0</v>
      </c>
      <c r="E115" s="66">
        <v>0</v>
      </c>
      <c r="F115" s="66">
        <v>315</v>
      </c>
      <c r="G115" s="66">
        <v>41</v>
      </c>
      <c r="H115" s="67">
        <f t="shared" si="12"/>
        <v>356</v>
      </c>
    </row>
    <row r="116" spans="1:8" x14ac:dyDescent="0.3">
      <c r="A116" s="190"/>
      <c r="B116" s="65" t="s">
        <v>2</v>
      </c>
      <c r="C116" s="66">
        <v>0</v>
      </c>
      <c r="D116" s="66">
        <v>0</v>
      </c>
      <c r="E116" s="66">
        <v>0</v>
      </c>
      <c r="F116" s="66">
        <v>586</v>
      </c>
      <c r="G116" s="66">
        <v>75</v>
      </c>
      <c r="H116" s="67">
        <f t="shared" si="12"/>
        <v>661</v>
      </c>
    </row>
    <row r="117" spans="1:8" ht="15" customHeight="1" x14ac:dyDescent="0.3">
      <c r="A117" s="189" t="s">
        <v>26</v>
      </c>
      <c r="B117" s="62" t="s">
        <v>0</v>
      </c>
      <c r="C117" s="63">
        <v>17</v>
      </c>
      <c r="D117" s="63">
        <v>44</v>
      </c>
      <c r="E117" s="63">
        <v>47</v>
      </c>
      <c r="F117" s="63">
        <v>74</v>
      </c>
      <c r="G117" s="63">
        <v>45</v>
      </c>
      <c r="H117" s="64">
        <f t="shared" si="12"/>
        <v>227</v>
      </c>
    </row>
    <row r="118" spans="1:8" x14ac:dyDescent="0.3">
      <c r="A118" s="189"/>
      <c r="B118" s="62" t="s">
        <v>1</v>
      </c>
      <c r="C118" s="63">
        <v>4279</v>
      </c>
      <c r="D118" s="63">
        <v>4392</v>
      </c>
      <c r="E118" s="63">
        <v>2870</v>
      </c>
      <c r="F118" s="63">
        <v>2485</v>
      </c>
      <c r="G118" s="63">
        <v>998</v>
      </c>
      <c r="H118" s="64">
        <f t="shared" si="12"/>
        <v>15024</v>
      </c>
    </row>
    <row r="119" spans="1:8" x14ac:dyDescent="0.3">
      <c r="A119" s="189"/>
      <c r="B119" s="62" t="s">
        <v>2</v>
      </c>
      <c r="C119" s="63">
        <v>8177</v>
      </c>
      <c r="D119" s="63">
        <v>8012</v>
      </c>
      <c r="E119" s="63">
        <v>5069</v>
      </c>
      <c r="F119" s="63">
        <v>4507</v>
      </c>
      <c r="G119" s="63">
        <v>1816</v>
      </c>
      <c r="H119" s="64">
        <f t="shared" si="12"/>
        <v>27581</v>
      </c>
    </row>
    <row r="120" spans="1:8" x14ac:dyDescent="0.3">
      <c r="A120" s="191" t="s">
        <v>27</v>
      </c>
      <c r="B120" s="65" t="s">
        <v>0</v>
      </c>
      <c r="C120" s="66">
        <v>3</v>
      </c>
      <c r="D120" s="66">
        <v>24</v>
      </c>
      <c r="E120" s="66">
        <v>50</v>
      </c>
      <c r="F120" s="66">
        <v>82</v>
      </c>
      <c r="G120" s="66">
        <v>43</v>
      </c>
      <c r="H120" s="67">
        <f t="shared" si="12"/>
        <v>202</v>
      </c>
    </row>
    <row r="121" spans="1:8" x14ac:dyDescent="0.3">
      <c r="A121" s="191"/>
      <c r="B121" s="65" t="s">
        <v>1</v>
      </c>
      <c r="C121" s="66">
        <v>85</v>
      </c>
      <c r="D121" s="66">
        <v>556</v>
      </c>
      <c r="E121" s="66">
        <v>1281</v>
      </c>
      <c r="F121" s="66">
        <v>1767</v>
      </c>
      <c r="G121" s="66">
        <v>649</v>
      </c>
      <c r="H121" s="67">
        <f t="shared" si="12"/>
        <v>4338</v>
      </c>
    </row>
    <row r="122" spans="1:8" x14ac:dyDescent="0.3">
      <c r="A122" s="191"/>
      <c r="B122" s="65" t="s">
        <v>2</v>
      </c>
      <c r="C122" s="66">
        <v>171</v>
      </c>
      <c r="D122" s="66">
        <v>1065</v>
      </c>
      <c r="E122" s="66">
        <v>2408</v>
      </c>
      <c r="F122" s="66">
        <v>3326</v>
      </c>
      <c r="G122" s="66">
        <v>1289</v>
      </c>
      <c r="H122" s="67">
        <f t="shared" si="12"/>
        <v>8259</v>
      </c>
    </row>
    <row r="123" spans="1:8" ht="15" customHeight="1" x14ac:dyDescent="0.3">
      <c r="A123" s="189" t="s">
        <v>28</v>
      </c>
      <c r="B123" s="62" t="s">
        <v>0</v>
      </c>
      <c r="C123" s="63">
        <v>1</v>
      </c>
      <c r="D123" s="63">
        <v>14</v>
      </c>
      <c r="E123" s="63">
        <v>12</v>
      </c>
      <c r="F123" s="63">
        <v>17</v>
      </c>
      <c r="G123" s="63">
        <v>3</v>
      </c>
      <c r="H123" s="64">
        <f t="shared" si="12"/>
        <v>47</v>
      </c>
    </row>
    <row r="124" spans="1:8" x14ac:dyDescent="0.3">
      <c r="A124" s="189"/>
      <c r="B124" s="62" t="s">
        <v>1</v>
      </c>
      <c r="C124" s="63">
        <v>374</v>
      </c>
      <c r="D124" s="63">
        <v>1018</v>
      </c>
      <c r="E124" s="63">
        <v>659</v>
      </c>
      <c r="F124" s="63">
        <v>575</v>
      </c>
      <c r="G124" s="63">
        <v>71</v>
      </c>
      <c r="H124" s="64">
        <f t="shared" si="12"/>
        <v>2697</v>
      </c>
    </row>
    <row r="125" spans="1:8" x14ac:dyDescent="0.3">
      <c r="A125" s="189"/>
      <c r="B125" s="62" t="s">
        <v>2</v>
      </c>
      <c r="C125" s="63">
        <v>698</v>
      </c>
      <c r="D125" s="63">
        <v>1936</v>
      </c>
      <c r="E125" s="63">
        <v>1204</v>
      </c>
      <c r="F125" s="63">
        <v>991</v>
      </c>
      <c r="G125" s="63">
        <v>128</v>
      </c>
      <c r="H125" s="64">
        <f t="shared" si="12"/>
        <v>4957</v>
      </c>
    </row>
    <row r="126" spans="1:8" x14ac:dyDescent="0.3">
      <c r="A126" s="184" t="s">
        <v>32</v>
      </c>
      <c r="B126" s="65" t="s">
        <v>0</v>
      </c>
      <c r="C126" s="69">
        <v>1</v>
      </c>
      <c r="D126" s="69">
        <v>1</v>
      </c>
      <c r="E126" s="69">
        <v>7</v>
      </c>
      <c r="F126" s="69">
        <v>24</v>
      </c>
      <c r="G126" s="69">
        <v>9</v>
      </c>
      <c r="H126" s="70">
        <f t="shared" si="12"/>
        <v>42</v>
      </c>
    </row>
    <row r="127" spans="1:8" x14ac:dyDescent="0.3">
      <c r="A127" s="184"/>
      <c r="B127" s="65" t="s">
        <v>1</v>
      </c>
      <c r="C127" s="69">
        <v>77</v>
      </c>
      <c r="D127" s="69">
        <v>23</v>
      </c>
      <c r="E127" s="69">
        <v>450</v>
      </c>
      <c r="F127" s="69">
        <v>919</v>
      </c>
      <c r="G127" s="69">
        <v>184</v>
      </c>
      <c r="H127" s="70">
        <f t="shared" si="12"/>
        <v>1653</v>
      </c>
    </row>
    <row r="128" spans="1:8" x14ac:dyDescent="0.3">
      <c r="A128" s="184"/>
      <c r="B128" s="65" t="s">
        <v>2</v>
      </c>
      <c r="C128" s="69">
        <v>125</v>
      </c>
      <c r="D128" s="69">
        <v>45</v>
      </c>
      <c r="E128" s="69">
        <v>815</v>
      </c>
      <c r="F128" s="69">
        <v>1652</v>
      </c>
      <c r="G128" s="69">
        <v>362</v>
      </c>
      <c r="H128" s="70">
        <f t="shared" si="12"/>
        <v>2999</v>
      </c>
    </row>
    <row r="129" spans="1:8" x14ac:dyDescent="0.3">
      <c r="A129" s="185" t="s">
        <v>4</v>
      </c>
      <c r="B129" s="71" t="s">
        <v>0</v>
      </c>
      <c r="C129" s="72">
        <f>C105+C108+C111+C114+C117+C120+C123+C126</f>
        <v>35</v>
      </c>
      <c r="D129" s="72">
        <f t="shared" ref="D129:H129" si="13">D105+D108+D111+D114+D117+D120+D123+D126</f>
        <v>109</v>
      </c>
      <c r="E129" s="72">
        <f t="shared" si="13"/>
        <v>140</v>
      </c>
      <c r="F129" s="72">
        <f t="shared" si="13"/>
        <v>257</v>
      </c>
      <c r="G129" s="72">
        <f t="shared" si="13"/>
        <v>107</v>
      </c>
      <c r="H129" s="72">
        <f t="shared" si="13"/>
        <v>648</v>
      </c>
    </row>
    <row r="130" spans="1:8" x14ac:dyDescent="0.3">
      <c r="A130" s="185"/>
      <c r="B130" s="71" t="s">
        <v>1</v>
      </c>
      <c r="C130" s="72">
        <f t="shared" ref="C130:H130" si="14">C106+C109+C112+C115+C118+C121+C124+C127</f>
        <v>6758</v>
      </c>
      <c r="D130" s="72">
        <f t="shared" si="14"/>
        <v>8627</v>
      </c>
      <c r="E130" s="72">
        <f t="shared" si="14"/>
        <v>6651</v>
      </c>
      <c r="F130" s="72">
        <f t="shared" si="14"/>
        <v>7816</v>
      </c>
      <c r="G130" s="72">
        <f t="shared" si="14"/>
        <v>2042</v>
      </c>
      <c r="H130" s="72">
        <f t="shared" si="14"/>
        <v>31894</v>
      </c>
    </row>
    <row r="131" spans="1:8" x14ac:dyDescent="0.3">
      <c r="A131" s="185"/>
      <c r="B131" s="71" t="s">
        <v>2</v>
      </c>
      <c r="C131" s="72">
        <f t="shared" ref="C131:H131" si="15">C107+C110+C113+C116+C119+C122+C125+C128</f>
        <v>12856</v>
      </c>
      <c r="D131" s="72">
        <f t="shared" si="15"/>
        <v>16481</v>
      </c>
      <c r="E131" s="72">
        <f t="shared" si="15"/>
        <v>12307</v>
      </c>
      <c r="F131" s="72">
        <f t="shared" si="15"/>
        <v>14375</v>
      </c>
      <c r="G131" s="72">
        <f t="shared" si="15"/>
        <v>3856</v>
      </c>
      <c r="H131" s="72">
        <f t="shared" si="15"/>
        <v>59875</v>
      </c>
    </row>
    <row r="132" spans="1:8" ht="15" customHeight="1" x14ac:dyDescent="0.3">
      <c r="A132" s="192" t="s">
        <v>153</v>
      </c>
      <c r="B132" s="192"/>
      <c r="C132" s="192"/>
      <c r="D132" s="192"/>
      <c r="E132" s="192"/>
      <c r="F132" s="80"/>
      <c r="G132" s="80"/>
      <c r="H132" s="80"/>
    </row>
    <row r="133" spans="1:8" x14ac:dyDescent="0.3">
      <c r="A133" s="81"/>
      <c r="B133" s="81"/>
      <c r="C133" s="81"/>
      <c r="D133" s="81"/>
      <c r="E133" s="81"/>
      <c r="F133" s="81"/>
      <c r="G133" s="81"/>
      <c r="H133" s="81"/>
    </row>
    <row r="135" spans="1:8" s="124" customFormat="1" ht="17.100000000000001" customHeight="1" x14ac:dyDescent="0.3">
      <c r="A135" s="187" t="s">
        <v>134</v>
      </c>
      <c r="B135" s="188"/>
      <c r="C135" s="188"/>
      <c r="D135" s="188"/>
      <c r="E135" s="188"/>
      <c r="F135" s="188"/>
      <c r="G135" s="188"/>
      <c r="H135" s="188"/>
    </row>
    <row r="136" spans="1:8" s="124" customFormat="1" ht="17.100000000000001" customHeight="1" x14ac:dyDescent="0.3">
      <c r="A136" s="187" t="s">
        <v>136</v>
      </c>
      <c r="B136" s="188"/>
      <c r="C136" s="188"/>
      <c r="D136" s="188"/>
      <c r="E136" s="188"/>
      <c r="F136" s="188"/>
      <c r="G136" s="188"/>
      <c r="H136" s="188"/>
    </row>
    <row r="137" spans="1:8" s="124" customFormat="1" ht="17.100000000000001" customHeight="1" x14ac:dyDescent="0.3">
      <c r="A137" s="125" t="s">
        <v>81</v>
      </c>
      <c r="B137" s="126"/>
      <c r="C137" s="126" t="s">
        <v>82</v>
      </c>
      <c r="D137" s="126" t="s">
        <v>83</v>
      </c>
      <c r="E137" s="126" t="s">
        <v>84</v>
      </c>
      <c r="F137" s="126" t="s">
        <v>85</v>
      </c>
      <c r="G137" s="126" t="s">
        <v>3</v>
      </c>
      <c r="H137" s="126" t="s">
        <v>4</v>
      </c>
    </row>
    <row r="138" spans="1:8" ht="15" customHeight="1" x14ac:dyDescent="0.3">
      <c r="A138" s="189" t="s">
        <v>22</v>
      </c>
      <c r="B138" s="62" t="s">
        <v>0</v>
      </c>
      <c r="C138" s="63">
        <v>9</v>
      </c>
      <c r="D138" s="63">
        <v>19</v>
      </c>
      <c r="E138" s="63">
        <v>17</v>
      </c>
      <c r="F138" s="63">
        <v>31</v>
      </c>
      <c r="G138" s="63">
        <v>2</v>
      </c>
      <c r="H138" s="64">
        <f>SUM(C138:G138)</f>
        <v>78</v>
      </c>
    </row>
    <row r="139" spans="1:8" x14ac:dyDescent="0.3">
      <c r="A139" s="189"/>
      <c r="B139" s="62" t="s">
        <v>1</v>
      </c>
      <c r="C139" s="63">
        <v>1690</v>
      </c>
      <c r="D139" s="63">
        <v>2141</v>
      </c>
      <c r="E139" s="63">
        <v>1043</v>
      </c>
      <c r="F139" s="63">
        <v>1034</v>
      </c>
      <c r="G139" s="63">
        <v>36</v>
      </c>
      <c r="H139" s="64">
        <f t="shared" ref="H139:H161" si="16">SUM(C139:G139)</f>
        <v>5944</v>
      </c>
    </row>
    <row r="140" spans="1:8" ht="15" customHeight="1" x14ac:dyDescent="0.3">
      <c r="A140" s="189"/>
      <c r="B140" s="62" t="s">
        <v>2</v>
      </c>
      <c r="C140" s="63">
        <v>3223</v>
      </c>
      <c r="D140" s="63">
        <v>4120</v>
      </c>
      <c r="E140" s="63">
        <v>2030</v>
      </c>
      <c r="F140" s="63">
        <v>1953</v>
      </c>
      <c r="G140" s="63">
        <v>68</v>
      </c>
      <c r="H140" s="64">
        <f t="shared" si="16"/>
        <v>11394</v>
      </c>
    </row>
    <row r="141" spans="1:8" ht="15" customHeight="1" x14ac:dyDescent="0.3">
      <c r="A141" s="190" t="s">
        <v>23</v>
      </c>
      <c r="B141" s="65" t="s">
        <v>0</v>
      </c>
      <c r="C141" s="66">
        <v>4</v>
      </c>
      <c r="D141" s="66">
        <v>5</v>
      </c>
      <c r="E141" s="66">
        <v>4</v>
      </c>
      <c r="F141" s="66">
        <v>12</v>
      </c>
      <c r="G141" s="66">
        <v>3</v>
      </c>
      <c r="H141" s="67">
        <f t="shared" si="16"/>
        <v>28</v>
      </c>
    </row>
    <row r="142" spans="1:8" x14ac:dyDescent="0.3">
      <c r="A142" s="190"/>
      <c r="B142" s="65" t="s">
        <v>1</v>
      </c>
      <c r="C142" s="66">
        <v>253</v>
      </c>
      <c r="D142" s="66">
        <v>178</v>
      </c>
      <c r="E142" s="66">
        <v>131</v>
      </c>
      <c r="F142" s="66">
        <v>459</v>
      </c>
      <c r="G142" s="66">
        <v>63</v>
      </c>
      <c r="H142" s="67">
        <f t="shared" si="16"/>
        <v>1084</v>
      </c>
    </row>
    <row r="143" spans="1:8" ht="15" customHeight="1" x14ac:dyDescent="0.3">
      <c r="A143" s="190"/>
      <c r="B143" s="65" t="s">
        <v>2</v>
      </c>
      <c r="C143" s="66">
        <v>462</v>
      </c>
      <c r="D143" s="66">
        <v>338</v>
      </c>
      <c r="E143" s="66">
        <v>239</v>
      </c>
      <c r="F143" s="66">
        <v>875</v>
      </c>
      <c r="G143" s="66">
        <v>118</v>
      </c>
      <c r="H143" s="67">
        <f t="shared" si="16"/>
        <v>2032</v>
      </c>
    </row>
    <row r="144" spans="1:8" ht="15" customHeight="1" x14ac:dyDescent="0.3">
      <c r="A144" s="189" t="s">
        <v>24</v>
      </c>
      <c r="B144" s="62" t="s">
        <v>0</v>
      </c>
      <c r="C144" s="63">
        <v>0</v>
      </c>
      <c r="D144" s="63">
        <v>2</v>
      </c>
      <c r="E144" s="63">
        <v>1</v>
      </c>
      <c r="F144" s="63">
        <v>11</v>
      </c>
      <c r="G144" s="63">
        <v>0</v>
      </c>
      <c r="H144" s="64">
        <f t="shared" si="16"/>
        <v>14</v>
      </c>
    </row>
    <row r="145" spans="1:8" x14ac:dyDescent="0.3">
      <c r="A145" s="189"/>
      <c r="B145" s="62" t="s">
        <v>1</v>
      </c>
      <c r="C145" s="63">
        <v>0</v>
      </c>
      <c r="D145" s="63">
        <v>336</v>
      </c>
      <c r="E145" s="63">
        <v>8</v>
      </c>
      <c r="F145" s="63">
        <v>339</v>
      </c>
      <c r="G145" s="63">
        <v>0</v>
      </c>
      <c r="H145" s="64">
        <f t="shared" si="16"/>
        <v>683</v>
      </c>
    </row>
    <row r="146" spans="1:8" ht="15" customHeight="1" x14ac:dyDescent="0.3">
      <c r="A146" s="189"/>
      <c r="B146" s="62" t="s">
        <v>2</v>
      </c>
      <c r="C146" s="63">
        <v>0</v>
      </c>
      <c r="D146" s="63">
        <v>662</v>
      </c>
      <c r="E146" s="63">
        <v>18</v>
      </c>
      <c r="F146" s="63">
        <v>634</v>
      </c>
      <c r="G146" s="63">
        <v>0</v>
      </c>
      <c r="H146" s="64">
        <f t="shared" si="16"/>
        <v>1314</v>
      </c>
    </row>
    <row r="147" spans="1:8" ht="15" customHeight="1" x14ac:dyDescent="0.3">
      <c r="A147" s="190" t="s">
        <v>25</v>
      </c>
      <c r="B147" s="65" t="s">
        <v>0</v>
      </c>
      <c r="C147" s="66">
        <v>0</v>
      </c>
      <c r="D147" s="66">
        <v>0</v>
      </c>
      <c r="E147" s="66">
        <v>0</v>
      </c>
      <c r="F147" s="66">
        <v>9</v>
      </c>
      <c r="G147" s="66">
        <v>2</v>
      </c>
      <c r="H147" s="67">
        <f t="shared" si="16"/>
        <v>11</v>
      </c>
    </row>
    <row r="148" spans="1:8" x14ac:dyDescent="0.3">
      <c r="A148" s="190"/>
      <c r="B148" s="65" t="s">
        <v>1</v>
      </c>
      <c r="C148" s="66">
        <v>0</v>
      </c>
      <c r="D148" s="66">
        <v>0</v>
      </c>
      <c r="E148" s="66">
        <v>0</v>
      </c>
      <c r="F148" s="66">
        <v>315</v>
      </c>
      <c r="G148" s="66">
        <v>41</v>
      </c>
      <c r="H148" s="67">
        <f t="shared" si="16"/>
        <v>356</v>
      </c>
    </row>
    <row r="149" spans="1:8" ht="15" customHeight="1" x14ac:dyDescent="0.3">
      <c r="A149" s="190"/>
      <c r="B149" s="65" t="s">
        <v>2</v>
      </c>
      <c r="C149" s="66">
        <v>0</v>
      </c>
      <c r="D149" s="66">
        <v>0</v>
      </c>
      <c r="E149" s="66">
        <v>0</v>
      </c>
      <c r="F149" s="66">
        <v>586</v>
      </c>
      <c r="G149" s="66">
        <v>78</v>
      </c>
      <c r="H149" s="67">
        <f t="shared" si="16"/>
        <v>664</v>
      </c>
    </row>
    <row r="150" spans="1:8" ht="15" customHeight="1" x14ac:dyDescent="0.3">
      <c r="A150" s="189" t="s">
        <v>26</v>
      </c>
      <c r="B150" s="62" t="s">
        <v>0</v>
      </c>
      <c r="C150" s="63">
        <v>16</v>
      </c>
      <c r="D150" s="63">
        <v>42</v>
      </c>
      <c r="E150" s="63">
        <v>46</v>
      </c>
      <c r="F150" s="63">
        <v>76</v>
      </c>
      <c r="G150" s="63">
        <v>46</v>
      </c>
      <c r="H150" s="64">
        <f t="shared" si="16"/>
        <v>226</v>
      </c>
    </row>
    <row r="151" spans="1:8" x14ac:dyDescent="0.3">
      <c r="A151" s="189"/>
      <c r="B151" s="62" t="s">
        <v>1</v>
      </c>
      <c r="C151" s="63">
        <v>4124</v>
      </c>
      <c r="D151" s="63">
        <v>4191</v>
      </c>
      <c r="E151" s="63">
        <v>3034</v>
      </c>
      <c r="F151" s="63">
        <v>2605</v>
      </c>
      <c r="G151" s="63">
        <v>1031</v>
      </c>
      <c r="H151" s="64">
        <f t="shared" si="16"/>
        <v>14985</v>
      </c>
    </row>
    <row r="152" spans="1:8" ht="15" customHeight="1" x14ac:dyDescent="0.3">
      <c r="A152" s="189"/>
      <c r="B152" s="62" t="s">
        <v>2</v>
      </c>
      <c r="C152" s="63">
        <v>7886</v>
      </c>
      <c r="D152" s="63">
        <v>7658</v>
      </c>
      <c r="E152" s="63">
        <v>5374</v>
      </c>
      <c r="F152" s="63">
        <v>4736</v>
      </c>
      <c r="G152" s="63">
        <v>1875</v>
      </c>
      <c r="H152" s="64">
        <f t="shared" si="16"/>
        <v>27529</v>
      </c>
    </row>
    <row r="153" spans="1:8" x14ac:dyDescent="0.3">
      <c r="A153" s="191" t="s">
        <v>27</v>
      </c>
      <c r="B153" s="65" t="s">
        <v>0</v>
      </c>
      <c r="C153" s="66">
        <v>3</v>
      </c>
      <c r="D153" s="66">
        <v>23</v>
      </c>
      <c r="E153" s="66">
        <v>48</v>
      </c>
      <c r="F153" s="66">
        <v>85</v>
      </c>
      <c r="G153" s="66">
        <v>44</v>
      </c>
      <c r="H153" s="67">
        <f t="shared" si="16"/>
        <v>203</v>
      </c>
    </row>
    <row r="154" spans="1:8" x14ac:dyDescent="0.3">
      <c r="A154" s="191"/>
      <c r="B154" s="65" t="s">
        <v>1</v>
      </c>
      <c r="C154" s="66">
        <v>85</v>
      </c>
      <c r="D154" s="66">
        <v>479</v>
      </c>
      <c r="E154" s="66">
        <v>1300</v>
      </c>
      <c r="F154" s="66">
        <v>1819</v>
      </c>
      <c r="G154" s="66">
        <v>658</v>
      </c>
      <c r="H154" s="67">
        <f t="shared" si="16"/>
        <v>4341</v>
      </c>
    </row>
    <row r="155" spans="1:8" x14ac:dyDescent="0.3">
      <c r="A155" s="191"/>
      <c r="B155" s="65" t="s">
        <v>2</v>
      </c>
      <c r="C155" s="66">
        <v>171</v>
      </c>
      <c r="D155" s="66">
        <v>913</v>
      </c>
      <c r="E155" s="66">
        <v>2438</v>
      </c>
      <c r="F155" s="66">
        <v>3424</v>
      </c>
      <c r="G155" s="66">
        <v>1306</v>
      </c>
      <c r="H155" s="67">
        <f t="shared" si="16"/>
        <v>8252</v>
      </c>
    </row>
    <row r="156" spans="1:8" ht="15" customHeight="1" x14ac:dyDescent="0.3">
      <c r="A156" s="189" t="s">
        <v>28</v>
      </c>
      <c r="B156" s="62" t="s">
        <v>0</v>
      </c>
      <c r="C156" s="63">
        <v>1</v>
      </c>
      <c r="D156" s="63">
        <v>11</v>
      </c>
      <c r="E156" s="63">
        <v>13</v>
      </c>
      <c r="F156" s="63">
        <v>19</v>
      </c>
      <c r="G156" s="63">
        <v>3</v>
      </c>
      <c r="H156" s="64">
        <f t="shared" si="16"/>
        <v>47</v>
      </c>
    </row>
    <row r="157" spans="1:8" x14ac:dyDescent="0.3">
      <c r="A157" s="189"/>
      <c r="B157" s="62" t="s">
        <v>1</v>
      </c>
      <c r="C157" s="63">
        <v>374</v>
      </c>
      <c r="D157" s="63">
        <v>785</v>
      </c>
      <c r="E157" s="63">
        <v>732</v>
      </c>
      <c r="F157" s="63">
        <v>696</v>
      </c>
      <c r="G157" s="63">
        <v>71</v>
      </c>
      <c r="H157" s="64">
        <f t="shared" si="16"/>
        <v>2658</v>
      </c>
    </row>
    <row r="158" spans="1:8" ht="15" customHeight="1" x14ac:dyDescent="0.3">
      <c r="A158" s="189"/>
      <c r="B158" s="62" t="s">
        <v>2</v>
      </c>
      <c r="C158" s="63">
        <v>698</v>
      </c>
      <c r="D158" s="63">
        <v>1467</v>
      </c>
      <c r="E158" s="63">
        <v>1343</v>
      </c>
      <c r="F158" s="63">
        <v>1217</v>
      </c>
      <c r="G158" s="63">
        <v>128</v>
      </c>
      <c r="H158" s="64">
        <f t="shared" si="16"/>
        <v>4853</v>
      </c>
    </row>
    <row r="159" spans="1:8" x14ac:dyDescent="0.3">
      <c r="A159" s="184" t="s">
        <v>32</v>
      </c>
      <c r="B159" s="65" t="s">
        <v>0</v>
      </c>
      <c r="C159" s="69">
        <v>1</v>
      </c>
      <c r="D159" s="69">
        <v>1</v>
      </c>
      <c r="E159" s="69">
        <v>7</v>
      </c>
      <c r="F159" s="69">
        <v>24</v>
      </c>
      <c r="G159" s="69">
        <v>9</v>
      </c>
      <c r="H159" s="70">
        <f t="shared" si="16"/>
        <v>42</v>
      </c>
    </row>
    <row r="160" spans="1:8" x14ac:dyDescent="0.3">
      <c r="A160" s="184"/>
      <c r="B160" s="65" t="s">
        <v>1</v>
      </c>
      <c r="C160" s="69">
        <v>77</v>
      </c>
      <c r="D160" s="69">
        <v>23</v>
      </c>
      <c r="E160" s="69">
        <v>450</v>
      </c>
      <c r="F160" s="69">
        <v>916</v>
      </c>
      <c r="G160" s="69">
        <v>184</v>
      </c>
      <c r="H160" s="70">
        <f t="shared" si="16"/>
        <v>1650</v>
      </c>
    </row>
    <row r="161" spans="1:8" x14ac:dyDescent="0.3">
      <c r="A161" s="184"/>
      <c r="B161" s="65" t="s">
        <v>2</v>
      </c>
      <c r="C161" s="69">
        <v>125</v>
      </c>
      <c r="D161" s="69">
        <v>45</v>
      </c>
      <c r="E161" s="69">
        <v>815</v>
      </c>
      <c r="F161" s="69">
        <v>1637</v>
      </c>
      <c r="G161" s="69">
        <v>362</v>
      </c>
      <c r="H161" s="70">
        <f t="shared" si="16"/>
        <v>2984</v>
      </c>
    </row>
    <row r="162" spans="1:8" x14ac:dyDescent="0.3">
      <c r="A162" s="185" t="s">
        <v>4</v>
      </c>
      <c r="B162" s="71" t="s">
        <v>0</v>
      </c>
      <c r="C162" s="72">
        <f>C138+C141+C144+C147+C150+C153+C156+C159</f>
        <v>34</v>
      </c>
      <c r="D162" s="72">
        <f t="shared" ref="D162:H162" si="17">D138+D141+D144+D147+D150+D153+D156+D159</f>
        <v>103</v>
      </c>
      <c r="E162" s="72">
        <f t="shared" si="17"/>
        <v>136</v>
      </c>
      <c r="F162" s="72">
        <f t="shared" si="17"/>
        <v>267</v>
      </c>
      <c r="G162" s="72">
        <f t="shared" si="17"/>
        <v>109</v>
      </c>
      <c r="H162" s="72">
        <f t="shared" si="17"/>
        <v>649</v>
      </c>
    </row>
    <row r="163" spans="1:8" x14ac:dyDescent="0.3">
      <c r="A163" s="185"/>
      <c r="B163" s="71" t="s">
        <v>1</v>
      </c>
      <c r="C163" s="72">
        <f t="shared" ref="C163:H163" si="18">C139+C142+C145+C148+C151+C154+C157+C160</f>
        <v>6603</v>
      </c>
      <c r="D163" s="72">
        <f t="shared" si="18"/>
        <v>8133</v>
      </c>
      <c r="E163" s="72">
        <f t="shared" si="18"/>
        <v>6698</v>
      </c>
      <c r="F163" s="72">
        <f t="shared" si="18"/>
        <v>8183</v>
      </c>
      <c r="G163" s="72">
        <f t="shared" si="18"/>
        <v>2084</v>
      </c>
      <c r="H163" s="72">
        <f t="shared" si="18"/>
        <v>31701</v>
      </c>
    </row>
    <row r="164" spans="1:8" x14ac:dyDescent="0.3">
      <c r="A164" s="185"/>
      <c r="B164" s="71" t="s">
        <v>2</v>
      </c>
      <c r="C164" s="72">
        <f t="shared" ref="C164:H164" si="19">C140+C143+C146+C149+C152+C155+C158+C161</f>
        <v>12565</v>
      </c>
      <c r="D164" s="72">
        <f t="shared" si="19"/>
        <v>15203</v>
      </c>
      <c r="E164" s="72">
        <f t="shared" si="19"/>
        <v>12257</v>
      </c>
      <c r="F164" s="72">
        <f t="shared" si="19"/>
        <v>15062</v>
      </c>
      <c r="G164" s="72">
        <f t="shared" si="19"/>
        <v>3935</v>
      </c>
      <c r="H164" s="72">
        <f t="shared" si="19"/>
        <v>59022</v>
      </c>
    </row>
    <row r="165" spans="1:8" x14ac:dyDescent="0.3">
      <c r="A165" s="192" t="s">
        <v>153</v>
      </c>
      <c r="B165" s="192"/>
      <c r="C165" s="192"/>
      <c r="D165" s="192"/>
      <c r="E165" s="192"/>
      <c r="F165" s="80"/>
      <c r="G165" s="73"/>
      <c r="H165" s="73"/>
    </row>
    <row r="167" spans="1:8" x14ac:dyDescent="0.3">
      <c r="A167" s="73"/>
      <c r="B167" s="73"/>
      <c r="C167" s="73"/>
      <c r="D167" s="73"/>
      <c r="E167" s="65"/>
      <c r="F167" s="65"/>
      <c r="G167" s="65"/>
      <c r="H167" s="65"/>
    </row>
    <row r="168" spans="1:8" s="124" customFormat="1" ht="17.100000000000001" customHeight="1" x14ac:dyDescent="0.3">
      <c r="A168" s="187" t="s">
        <v>137</v>
      </c>
      <c r="B168" s="188"/>
      <c r="C168" s="188"/>
      <c r="D168" s="188"/>
      <c r="E168" s="188"/>
      <c r="F168" s="188"/>
      <c r="G168" s="188"/>
      <c r="H168" s="188"/>
    </row>
    <row r="169" spans="1:8" s="124" customFormat="1" ht="17.100000000000001" customHeight="1" x14ac:dyDescent="0.3">
      <c r="A169" s="187" t="s">
        <v>138</v>
      </c>
      <c r="B169" s="188"/>
      <c r="C169" s="188"/>
      <c r="D169" s="188"/>
      <c r="E169" s="188"/>
      <c r="F169" s="188"/>
      <c r="G169" s="188"/>
      <c r="H169" s="188"/>
    </row>
    <row r="170" spans="1:8" s="124" customFormat="1" ht="17.100000000000001" customHeight="1" x14ac:dyDescent="0.3">
      <c r="A170" s="125" t="s">
        <v>81</v>
      </c>
      <c r="B170" s="126"/>
      <c r="C170" s="126" t="s">
        <v>82</v>
      </c>
      <c r="D170" s="126" t="s">
        <v>83</v>
      </c>
      <c r="E170" s="126" t="s">
        <v>84</v>
      </c>
      <c r="F170" s="126" t="s">
        <v>85</v>
      </c>
      <c r="G170" s="126" t="s">
        <v>3</v>
      </c>
      <c r="H170" s="126" t="s">
        <v>4</v>
      </c>
    </row>
    <row r="171" spans="1:8" x14ac:dyDescent="0.3">
      <c r="A171" s="189" t="s">
        <v>22</v>
      </c>
      <c r="B171" s="62" t="s">
        <v>0</v>
      </c>
      <c r="C171" s="63">
        <v>8</v>
      </c>
      <c r="D171" s="63">
        <v>19</v>
      </c>
      <c r="E171" s="63">
        <v>17</v>
      </c>
      <c r="F171" s="63">
        <v>31</v>
      </c>
      <c r="G171" s="63">
        <v>2</v>
      </c>
      <c r="H171" s="64">
        <f>SUM(C171:G171)</f>
        <v>77</v>
      </c>
    </row>
    <row r="172" spans="1:8" x14ac:dyDescent="0.3">
      <c r="A172" s="189"/>
      <c r="B172" s="62" t="s">
        <v>1</v>
      </c>
      <c r="C172" s="63">
        <v>1679</v>
      </c>
      <c r="D172" s="63">
        <v>2141</v>
      </c>
      <c r="E172" s="63">
        <v>1043</v>
      </c>
      <c r="F172" s="63">
        <v>1013</v>
      </c>
      <c r="G172" s="63">
        <v>36</v>
      </c>
      <c r="H172" s="64">
        <f t="shared" ref="H172:H194" si="20">SUM(C172:G172)</f>
        <v>5912</v>
      </c>
    </row>
    <row r="173" spans="1:8" x14ac:dyDescent="0.3">
      <c r="A173" s="189"/>
      <c r="B173" s="62" t="s">
        <v>2</v>
      </c>
      <c r="C173" s="63">
        <v>3204</v>
      </c>
      <c r="D173" s="63">
        <v>4120</v>
      </c>
      <c r="E173" s="63">
        <v>2030</v>
      </c>
      <c r="F173" s="63">
        <v>1913</v>
      </c>
      <c r="G173" s="63">
        <v>68</v>
      </c>
      <c r="H173" s="64">
        <f t="shared" si="20"/>
        <v>11335</v>
      </c>
    </row>
    <row r="174" spans="1:8" x14ac:dyDescent="0.3">
      <c r="A174" s="190" t="s">
        <v>23</v>
      </c>
      <c r="B174" s="65" t="s">
        <v>0</v>
      </c>
      <c r="C174" s="66">
        <v>4</v>
      </c>
      <c r="D174" s="66">
        <v>3</v>
      </c>
      <c r="E174" s="66">
        <v>6</v>
      </c>
      <c r="F174" s="66">
        <v>12</v>
      </c>
      <c r="G174" s="66">
        <v>3</v>
      </c>
      <c r="H174" s="67">
        <f t="shared" si="20"/>
        <v>28</v>
      </c>
    </row>
    <row r="175" spans="1:8" x14ac:dyDescent="0.3">
      <c r="A175" s="190"/>
      <c r="B175" s="65" t="s">
        <v>1</v>
      </c>
      <c r="C175" s="66">
        <v>253</v>
      </c>
      <c r="D175" s="66">
        <v>114</v>
      </c>
      <c r="E175" s="66">
        <v>195</v>
      </c>
      <c r="F175" s="66">
        <v>459</v>
      </c>
      <c r="G175" s="66">
        <v>63</v>
      </c>
      <c r="H175" s="67">
        <f t="shared" si="20"/>
        <v>1084</v>
      </c>
    </row>
    <row r="176" spans="1:8" x14ac:dyDescent="0.3">
      <c r="A176" s="190"/>
      <c r="B176" s="65" t="s">
        <v>2</v>
      </c>
      <c r="C176" s="66">
        <v>462</v>
      </c>
      <c r="D176" s="66">
        <v>213</v>
      </c>
      <c r="E176" s="66">
        <v>358</v>
      </c>
      <c r="F176" s="66">
        <v>875</v>
      </c>
      <c r="G176" s="66">
        <v>118</v>
      </c>
      <c r="H176" s="67">
        <f t="shared" si="20"/>
        <v>2026</v>
      </c>
    </row>
    <row r="177" spans="1:8" x14ac:dyDescent="0.3">
      <c r="A177" s="189" t="s">
        <v>24</v>
      </c>
      <c r="B177" s="62" t="s">
        <v>0</v>
      </c>
      <c r="C177" s="63">
        <v>0</v>
      </c>
      <c r="D177" s="63">
        <v>2</v>
      </c>
      <c r="E177" s="63">
        <v>0</v>
      </c>
      <c r="F177" s="63">
        <v>11</v>
      </c>
      <c r="G177" s="63">
        <v>0</v>
      </c>
      <c r="H177" s="64">
        <f t="shared" si="20"/>
        <v>13</v>
      </c>
    </row>
    <row r="178" spans="1:8" x14ac:dyDescent="0.3">
      <c r="A178" s="189"/>
      <c r="B178" s="62" t="s">
        <v>1</v>
      </c>
      <c r="C178" s="63">
        <v>0</v>
      </c>
      <c r="D178" s="63">
        <v>336</v>
      </c>
      <c r="E178" s="63">
        <v>0</v>
      </c>
      <c r="F178" s="63">
        <v>339</v>
      </c>
      <c r="G178" s="63">
        <v>0</v>
      </c>
      <c r="H178" s="64">
        <f t="shared" si="20"/>
        <v>675</v>
      </c>
    </row>
    <row r="179" spans="1:8" x14ac:dyDescent="0.3">
      <c r="A179" s="189"/>
      <c r="B179" s="62" t="s">
        <v>2</v>
      </c>
      <c r="C179" s="63">
        <v>0</v>
      </c>
      <c r="D179" s="63">
        <v>662</v>
      </c>
      <c r="E179" s="63">
        <v>0</v>
      </c>
      <c r="F179" s="63">
        <v>634</v>
      </c>
      <c r="G179" s="63">
        <v>0</v>
      </c>
      <c r="H179" s="64">
        <f t="shared" si="20"/>
        <v>1296</v>
      </c>
    </row>
    <row r="180" spans="1:8" x14ac:dyDescent="0.3">
      <c r="A180" s="190" t="s">
        <v>25</v>
      </c>
      <c r="B180" s="65" t="s">
        <v>0</v>
      </c>
      <c r="C180" s="66">
        <v>0</v>
      </c>
      <c r="D180" s="66">
        <v>0</v>
      </c>
      <c r="E180" s="66">
        <v>0</v>
      </c>
      <c r="F180" s="66">
        <v>11</v>
      </c>
      <c r="G180" s="66">
        <v>3</v>
      </c>
      <c r="H180" s="67">
        <f t="shared" si="20"/>
        <v>14</v>
      </c>
    </row>
    <row r="181" spans="1:8" x14ac:dyDescent="0.3">
      <c r="A181" s="190"/>
      <c r="B181" s="65" t="s">
        <v>1</v>
      </c>
      <c r="C181" s="66">
        <v>0</v>
      </c>
      <c r="D181" s="66">
        <v>0</v>
      </c>
      <c r="E181" s="66">
        <v>0</v>
      </c>
      <c r="F181" s="66">
        <v>381</v>
      </c>
      <c r="G181" s="66">
        <v>57</v>
      </c>
      <c r="H181" s="67">
        <f t="shared" si="20"/>
        <v>438</v>
      </c>
    </row>
    <row r="182" spans="1:8" x14ac:dyDescent="0.3">
      <c r="A182" s="190"/>
      <c r="B182" s="65" t="s">
        <v>2</v>
      </c>
      <c r="C182" s="66">
        <v>0</v>
      </c>
      <c r="D182" s="66">
        <v>0</v>
      </c>
      <c r="E182" s="66">
        <v>0</v>
      </c>
      <c r="F182" s="66">
        <v>710</v>
      </c>
      <c r="G182" s="66">
        <v>106</v>
      </c>
      <c r="H182" s="67">
        <f t="shared" si="20"/>
        <v>816</v>
      </c>
    </row>
    <row r="183" spans="1:8" x14ac:dyDescent="0.3">
      <c r="A183" s="189" t="s">
        <v>26</v>
      </c>
      <c r="B183" s="62" t="s">
        <v>0</v>
      </c>
      <c r="C183" s="63">
        <v>15</v>
      </c>
      <c r="D183" s="63">
        <v>41</v>
      </c>
      <c r="E183" s="63">
        <v>51</v>
      </c>
      <c r="F183" s="63">
        <v>80</v>
      </c>
      <c r="G183" s="63">
        <v>48</v>
      </c>
      <c r="H183" s="64">
        <f t="shared" si="20"/>
        <v>235</v>
      </c>
    </row>
    <row r="184" spans="1:8" x14ac:dyDescent="0.3">
      <c r="A184" s="189"/>
      <c r="B184" s="62" t="s">
        <v>1</v>
      </c>
      <c r="C184" s="63">
        <v>3888</v>
      </c>
      <c r="D184" s="63">
        <v>4152</v>
      </c>
      <c r="E184" s="63">
        <v>3253</v>
      </c>
      <c r="F184" s="63">
        <v>2636</v>
      </c>
      <c r="G184" s="63">
        <v>1058</v>
      </c>
      <c r="H184" s="64">
        <f t="shared" si="20"/>
        <v>14987</v>
      </c>
    </row>
    <row r="185" spans="1:8" x14ac:dyDescent="0.3">
      <c r="A185" s="189"/>
      <c r="B185" s="62" t="s">
        <v>2</v>
      </c>
      <c r="C185" s="63">
        <v>7350</v>
      </c>
      <c r="D185" s="63">
        <v>7578</v>
      </c>
      <c r="E185" s="63">
        <v>5730</v>
      </c>
      <c r="F185" s="63">
        <v>4812</v>
      </c>
      <c r="G185" s="63">
        <v>1920</v>
      </c>
      <c r="H185" s="64">
        <f t="shared" si="20"/>
        <v>27390</v>
      </c>
    </row>
    <row r="186" spans="1:8" x14ac:dyDescent="0.3">
      <c r="A186" s="191" t="s">
        <v>27</v>
      </c>
      <c r="B186" s="65" t="s">
        <v>0</v>
      </c>
      <c r="C186" s="66">
        <v>3</v>
      </c>
      <c r="D186" s="66">
        <v>23</v>
      </c>
      <c r="E186" s="66">
        <v>47</v>
      </c>
      <c r="F186" s="66">
        <v>85</v>
      </c>
      <c r="G186" s="66">
        <v>45</v>
      </c>
      <c r="H186" s="67">
        <f t="shared" si="20"/>
        <v>203</v>
      </c>
    </row>
    <row r="187" spans="1:8" x14ac:dyDescent="0.3">
      <c r="A187" s="191"/>
      <c r="B187" s="65" t="s">
        <v>1</v>
      </c>
      <c r="C187" s="66">
        <v>85</v>
      </c>
      <c r="D187" s="66">
        <v>480</v>
      </c>
      <c r="E187" s="66">
        <v>1294</v>
      </c>
      <c r="F187" s="66">
        <v>1817</v>
      </c>
      <c r="G187" s="66">
        <v>685</v>
      </c>
      <c r="H187" s="67">
        <f t="shared" si="20"/>
        <v>4361</v>
      </c>
    </row>
    <row r="188" spans="1:8" x14ac:dyDescent="0.3">
      <c r="A188" s="191"/>
      <c r="B188" s="65" t="s">
        <v>2</v>
      </c>
      <c r="C188" s="66">
        <v>171</v>
      </c>
      <c r="D188" s="66">
        <v>915</v>
      </c>
      <c r="E188" s="66">
        <v>2424</v>
      </c>
      <c r="F188" s="66">
        <v>3420</v>
      </c>
      <c r="G188" s="66">
        <v>1360</v>
      </c>
      <c r="H188" s="67">
        <f t="shared" si="20"/>
        <v>8290</v>
      </c>
    </row>
    <row r="189" spans="1:8" x14ac:dyDescent="0.3">
      <c r="A189" s="189" t="s">
        <v>28</v>
      </c>
      <c r="B189" s="62" t="s">
        <v>0</v>
      </c>
      <c r="C189" s="63">
        <v>1</v>
      </c>
      <c r="D189" s="63">
        <v>10</v>
      </c>
      <c r="E189" s="63">
        <v>16</v>
      </c>
      <c r="F189" s="63">
        <v>19</v>
      </c>
      <c r="G189" s="63">
        <v>3</v>
      </c>
      <c r="H189" s="64">
        <f t="shared" si="20"/>
        <v>49</v>
      </c>
    </row>
    <row r="190" spans="1:8" x14ac:dyDescent="0.3">
      <c r="A190" s="189"/>
      <c r="B190" s="62" t="s">
        <v>1</v>
      </c>
      <c r="C190" s="63">
        <v>374</v>
      </c>
      <c r="D190" s="63">
        <v>686</v>
      </c>
      <c r="E190" s="63">
        <v>876</v>
      </c>
      <c r="F190" s="63">
        <v>695</v>
      </c>
      <c r="G190" s="63">
        <v>71</v>
      </c>
      <c r="H190" s="64">
        <f t="shared" si="20"/>
        <v>2702</v>
      </c>
    </row>
    <row r="191" spans="1:8" x14ac:dyDescent="0.3">
      <c r="A191" s="189"/>
      <c r="B191" s="62" t="s">
        <v>2</v>
      </c>
      <c r="C191" s="63">
        <v>698</v>
      </c>
      <c r="D191" s="63">
        <v>1281</v>
      </c>
      <c r="E191" s="63">
        <v>1619</v>
      </c>
      <c r="F191" s="63">
        <v>1215</v>
      </c>
      <c r="G191" s="63">
        <v>128</v>
      </c>
      <c r="H191" s="64">
        <f t="shared" si="20"/>
        <v>4941</v>
      </c>
    </row>
    <row r="192" spans="1:8" x14ac:dyDescent="0.3">
      <c r="A192" s="184" t="s">
        <v>32</v>
      </c>
      <c r="B192" s="65" t="s">
        <v>0</v>
      </c>
      <c r="C192" s="69">
        <v>1</v>
      </c>
      <c r="D192" s="69">
        <v>1</v>
      </c>
      <c r="E192" s="69">
        <v>8</v>
      </c>
      <c r="F192" s="69">
        <v>26</v>
      </c>
      <c r="G192" s="69">
        <v>9</v>
      </c>
      <c r="H192" s="70">
        <f t="shared" si="20"/>
        <v>45</v>
      </c>
    </row>
    <row r="193" spans="1:8" x14ac:dyDescent="0.3">
      <c r="A193" s="184"/>
      <c r="B193" s="65" t="s">
        <v>1</v>
      </c>
      <c r="C193" s="69">
        <v>77</v>
      </c>
      <c r="D193" s="69">
        <v>23</v>
      </c>
      <c r="E193" s="69">
        <v>482</v>
      </c>
      <c r="F193" s="69">
        <v>1002</v>
      </c>
      <c r="G193" s="69">
        <v>184</v>
      </c>
      <c r="H193" s="70">
        <f t="shared" si="20"/>
        <v>1768</v>
      </c>
    </row>
    <row r="194" spans="1:8" x14ac:dyDescent="0.3">
      <c r="A194" s="184"/>
      <c r="B194" s="65" t="s">
        <v>2</v>
      </c>
      <c r="C194" s="69">
        <v>125</v>
      </c>
      <c r="D194" s="69">
        <v>45</v>
      </c>
      <c r="E194" s="69">
        <v>865</v>
      </c>
      <c r="F194" s="69">
        <v>1788</v>
      </c>
      <c r="G194" s="69">
        <v>362</v>
      </c>
      <c r="H194" s="70">
        <f t="shared" si="20"/>
        <v>3185</v>
      </c>
    </row>
    <row r="195" spans="1:8" x14ac:dyDescent="0.3">
      <c r="A195" s="185" t="s">
        <v>4</v>
      </c>
      <c r="B195" s="71" t="s">
        <v>0</v>
      </c>
      <c r="C195" s="72">
        <f>C171+C174+C177+C180+C183+C186+C189+C192</f>
        <v>32</v>
      </c>
      <c r="D195" s="72">
        <f t="shared" ref="D195:H195" si="21">D171+D174+D177+D180+D183+D186+D189+D192</f>
        <v>99</v>
      </c>
      <c r="E195" s="72">
        <f t="shared" si="21"/>
        <v>145</v>
      </c>
      <c r="F195" s="72">
        <f t="shared" si="21"/>
        <v>275</v>
      </c>
      <c r="G195" s="72">
        <f t="shared" si="21"/>
        <v>113</v>
      </c>
      <c r="H195" s="72">
        <f t="shared" si="21"/>
        <v>664</v>
      </c>
    </row>
    <row r="196" spans="1:8" x14ac:dyDescent="0.3">
      <c r="A196" s="185"/>
      <c r="B196" s="71" t="s">
        <v>1</v>
      </c>
      <c r="C196" s="72">
        <f t="shared" ref="C196:H196" si="22">C172+C175+C178+C181+C184+C187+C190+C193</f>
        <v>6356</v>
      </c>
      <c r="D196" s="72">
        <f t="shared" si="22"/>
        <v>7932</v>
      </c>
      <c r="E196" s="72">
        <f t="shared" si="22"/>
        <v>7143</v>
      </c>
      <c r="F196" s="72">
        <f t="shared" si="22"/>
        <v>8342</v>
      </c>
      <c r="G196" s="72">
        <f t="shared" si="22"/>
        <v>2154</v>
      </c>
      <c r="H196" s="72">
        <f t="shared" si="22"/>
        <v>31927</v>
      </c>
    </row>
    <row r="197" spans="1:8" x14ac:dyDescent="0.3">
      <c r="A197" s="185"/>
      <c r="B197" s="71" t="s">
        <v>2</v>
      </c>
      <c r="C197" s="72">
        <f t="shared" ref="C197:H197" si="23">C173+C176+C179+C182+C185+C188+C191+C194</f>
        <v>12010</v>
      </c>
      <c r="D197" s="72">
        <f t="shared" si="23"/>
        <v>14814</v>
      </c>
      <c r="E197" s="72">
        <f t="shared" si="23"/>
        <v>13026</v>
      </c>
      <c r="F197" s="72">
        <f t="shared" si="23"/>
        <v>15367</v>
      </c>
      <c r="G197" s="72">
        <f t="shared" si="23"/>
        <v>4062</v>
      </c>
      <c r="H197" s="72">
        <f t="shared" si="23"/>
        <v>59279</v>
      </c>
    </row>
    <row r="198" spans="1:8" x14ac:dyDescent="0.3">
      <c r="A198" s="192" t="s">
        <v>153</v>
      </c>
      <c r="B198" s="192"/>
      <c r="C198" s="192"/>
      <c r="D198" s="192"/>
      <c r="E198" s="192"/>
      <c r="F198" s="80"/>
      <c r="G198" s="65"/>
      <c r="H198" s="65"/>
    </row>
    <row r="201" spans="1:8" s="124" customFormat="1" ht="17.100000000000001" customHeight="1" x14ac:dyDescent="0.3">
      <c r="A201" s="187" t="s">
        <v>134</v>
      </c>
      <c r="B201" s="188"/>
      <c r="C201" s="188"/>
      <c r="D201" s="188"/>
      <c r="E201" s="188"/>
      <c r="F201" s="188"/>
      <c r="G201" s="188"/>
      <c r="H201" s="188"/>
    </row>
    <row r="202" spans="1:8" s="124" customFormat="1" ht="17.100000000000001" customHeight="1" x14ac:dyDescent="0.3">
      <c r="A202" s="187" t="s">
        <v>139</v>
      </c>
      <c r="B202" s="188"/>
      <c r="C202" s="188"/>
      <c r="D202" s="188"/>
      <c r="E202" s="188"/>
      <c r="F202" s="188"/>
      <c r="G202" s="188"/>
      <c r="H202" s="188"/>
    </row>
    <row r="203" spans="1:8" s="124" customFormat="1" ht="17.100000000000001" customHeight="1" x14ac:dyDescent="0.3">
      <c r="A203" s="125" t="s">
        <v>81</v>
      </c>
      <c r="B203" s="126"/>
      <c r="C203" s="126" t="s">
        <v>82</v>
      </c>
      <c r="D203" s="126" t="s">
        <v>83</v>
      </c>
      <c r="E203" s="126" t="s">
        <v>84</v>
      </c>
      <c r="F203" s="126" t="s">
        <v>85</v>
      </c>
      <c r="G203" s="126" t="s">
        <v>3</v>
      </c>
      <c r="H203" s="126" t="s">
        <v>4</v>
      </c>
    </row>
    <row r="204" spans="1:8" x14ac:dyDescent="0.3">
      <c r="A204" s="189" t="s">
        <v>22</v>
      </c>
      <c r="B204" s="62" t="s">
        <v>0</v>
      </c>
      <c r="C204" s="63">
        <v>8</v>
      </c>
      <c r="D204" s="63">
        <v>18</v>
      </c>
      <c r="E204" s="63">
        <v>17</v>
      </c>
      <c r="F204" s="63">
        <v>32</v>
      </c>
      <c r="G204" s="63">
        <v>2</v>
      </c>
      <c r="H204" s="64">
        <f>SUM(C204:G204)</f>
        <v>77</v>
      </c>
    </row>
    <row r="205" spans="1:8" x14ac:dyDescent="0.3">
      <c r="A205" s="189"/>
      <c r="B205" s="62" t="s">
        <v>1</v>
      </c>
      <c r="C205" s="63">
        <v>1679</v>
      </c>
      <c r="D205" s="63">
        <v>2071</v>
      </c>
      <c r="E205" s="63">
        <v>1043</v>
      </c>
      <c r="F205" s="63">
        <v>1051</v>
      </c>
      <c r="G205" s="63">
        <v>36</v>
      </c>
      <c r="H205" s="64">
        <f t="shared" ref="H205:H212" si="24">SUM(C205:G205)</f>
        <v>5880</v>
      </c>
    </row>
    <row r="206" spans="1:8" x14ac:dyDescent="0.3">
      <c r="A206" s="189"/>
      <c r="B206" s="62" t="s">
        <v>2</v>
      </c>
      <c r="C206" s="63">
        <v>3204</v>
      </c>
      <c r="D206" s="63">
        <v>3998</v>
      </c>
      <c r="E206" s="63">
        <v>2030</v>
      </c>
      <c r="F206" s="63">
        <v>1986</v>
      </c>
      <c r="G206" s="63">
        <v>68</v>
      </c>
      <c r="H206" s="64">
        <f t="shared" si="24"/>
        <v>11286</v>
      </c>
    </row>
    <row r="207" spans="1:8" x14ac:dyDescent="0.3">
      <c r="A207" s="190" t="s">
        <v>23</v>
      </c>
      <c r="B207" s="65" t="s">
        <v>0</v>
      </c>
      <c r="C207" s="66">
        <v>4</v>
      </c>
      <c r="D207" s="66">
        <v>3</v>
      </c>
      <c r="E207" s="66">
        <v>6</v>
      </c>
      <c r="F207" s="66">
        <v>12</v>
      </c>
      <c r="G207" s="66">
        <v>3</v>
      </c>
      <c r="H207" s="67">
        <f t="shared" si="24"/>
        <v>28</v>
      </c>
    </row>
    <row r="208" spans="1:8" x14ac:dyDescent="0.3">
      <c r="A208" s="190"/>
      <c r="B208" s="65" t="s">
        <v>1</v>
      </c>
      <c r="C208" s="66">
        <v>253</v>
      </c>
      <c r="D208" s="66">
        <v>114</v>
      </c>
      <c r="E208" s="66">
        <v>195</v>
      </c>
      <c r="F208" s="66">
        <v>459</v>
      </c>
      <c r="G208" s="66">
        <v>63</v>
      </c>
      <c r="H208" s="67">
        <f t="shared" si="24"/>
        <v>1084</v>
      </c>
    </row>
    <row r="209" spans="1:8" x14ac:dyDescent="0.3">
      <c r="A209" s="190"/>
      <c r="B209" s="65" t="s">
        <v>2</v>
      </c>
      <c r="C209" s="66">
        <v>462</v>
      </c>
      <c r="D209" s="66">
        <v>213</v>
      </c>
      <c r="E209" s="66">
        <v>358</v>
      </c>
      <c r="F209" s="66">
        <v>875</v>
      </c>
      <c r="G209" s="66">
        <v>118</v>
      </c>
      <c r="H209" s="67">
        <f t="shared" si="24"/>
        <v>2026</v>
      </c>
    </row>
    <row r="210" spans="1:8" x14ac:dyDescent="0.3">
      <c r="A210" s="189" t="s">
        <v>24</v>
      </c>
      <c r="B210" s="62" t="s">
        <v>0</v>
      </c>
      <c r="C210" s="63">
        <v>0</v>
      </c>
      <c r="D210" s="63">
        <v>2</v>
      </c>
      <c r="E210" s="63">
        <v>0</v>
      </c>
      <c r="F210" s="63">
        <v>11</v>
      </c>
      <c r="G210" s="63">
        <v>0</v>
      </c>
      <c r="H210" s="64">
        <f t="shared" si="24"/>
        <v>13</v>
      </c>
    </row>
    <row r="211" spans="1:8" x14ac:dyDescent="0.3">
      <c r="A211" s="189"/>
      <c r="B211" s="62" t="s">
        <v>1</v>
      </c>
      <c r="C211" s="63">
        <v>0</v>
      </c>
      <c r="D211" s="63">
        <v>336</v>
      </c>
      <c r="E211" s="63">
        <v>0</v>
      </c>
      <c r="F211" s="63">
        <v>339</v>
      </c>
      <c r="G211" s="63">
        <v>0</v>
      </c>
      <c r="H211" s="64">
        <f t="shared" si="24"/>
        <v>675</v>
      </c>
    </row>
    <row r="212" spans="1:8" x14ac:dyDescent="0.3">
      <c r="A212" s="189"/>
      <c r="B212" s="62" t="s">
        <v>2</v>
      </c>
      <c r="C212" s="63">
        <v>0</v>
      </c>
      <c r="D212" s="63">
        <v>662</v>
      </c>
      <c r="E212" s="63">
        <v>0</v>
      </c>
      <c r="F212" s="63">
        <v>634</v>
      </c>
      <c r="G212" s="63">
        <v>0</v>
      </c>
      <c r="H212" s="64">
        <f t="shared" si="24"/>
        <v>1296</v>
      </c>
    </row>
    <row r="213" spans="1:8" x14ac:dyDescent="0.3">
      <c r="A213" s="190" t="s">
        <v>25</v>
      </c>
      <c r="B213" s="65" t="s">
        <v>0</v>
      </c>
      <c r="C213" s="66">
        <v>0</v>
      </c>
      <c r="D213" s="66">
        <v>0</v>
      </c>
      <c r="E213" s="66">
        <v>0</v>
      </c>
      <c r="F213" s="66">
        <v>11</v>
      </c>
      <c r="G213" s="66">
        <v>3</v>
      </c>
      <c r="H213" s="67">
        <f>SUM(C213:G213)</f>
        <v>14</v>
      </c>
    </row>
    <row r="214" spans="1:8" x14ac:dyDescent="0.3">
      <c r="A214" s="190"/>
      <c r="B214" s="65" t="s">
        <v>1</v>
      </c>
      <c r="C214" s="66">
        <v>0</v>
      </c>
      <c r="D214" s="66">
        <v>0</v>
      </c>
      <c r="E214" s="66">
        <v>0</v>
      </c>
      <c r="F214" s="66">
        <v>381</v>
      </c>
      <c r="G214" s="66">
        <v>57</v>
      </c>
      <c r="H214" s="67">
        <f t="shared" ref="H214:H227" si="25">SUM(C214:G214)</f>
        <v>438</v>
      </c>
    </row>
    <row r="215" spans="1:8" x14ac:dyDescent="0.3">
      <c r="A215" s="190"/>
      <c r="B215" s="65" t="s">
        <v>2</v>
      </c>
      <c r="C215" s="66">
        <v>0</v>
      </c>
      <c r="D215" s="66">
        <v>0</v>
      </c>
      <c r="E215" s="66">
        <v>0</v>
      </c>
      <c r="F215" s="66">
        <v>710</v>
      </c>
      <c r="G215" s="66">
        <v>106</v>
      </c>
      <c r="H215" s="67">
        <f t="shared" si="25"/>
        <v>816</v>
      </c>
    </row>
    <row r="216" spans="1:8" x14ac:dyDescent="0.3">
      <c r="A216" s="189" t="s">
        <v>26</v>
      </c>
      <c r="B216" s="62" t="s">
        <v>0</v>
      </c>
      <c r="C216" s="63">
        <v>13</v>
      </c>
      <c r="D216" s="63">
        <v>40</v>
      </c>
      <c r="E216" s="63">
        <v>51</v>
      </c>
      <c r="F216" s="63">
        <v>82</v>
      </c>
      <c r="G216" s="63">
        <v>47</v>
      </c>
      <c r="H216" s="64">
        <f t="shared" si="25"/>
        <v>233</v>
      </c>
    </row>
    <row r="217" spans="1:8" ht="15" customHeight="1" x14ac:dyDescent="0.3">
      <c r="A217" s="189"/>
      <c r="B217" s="62" t="s">
        <v>1</v>
      </c>
      <c r="C217" s="63">
        <v>3746</v>
      </c>
      <c r="D217" s="63">
        <v>4176</v>
      </c>
      <c r="E217" s="63">
        <v>3374</v>
      </c>
      <c r="F217" s="63">
        <v>2698</v>
      </c>
      <c r="G217" s="63">
        <v>1043</v>
      </c>
      <c r="H217" s="64">
        <f t="shared" si="25"/>
        <v>15037</v>
      </c>
    </row>
    <row r="218" spans="1:8" x14ac:dyDescent="0.3">
      <c r="A218" s="189"/>
      <c r="B218" s="62" t="s">
        <v>2</v>
      </c>
      <c r="C218" s="63">
        <v>7045</v>
      </c>
      <c r="D218" s="63">
        <v>7605</v>
      </c>
      <c r="E218" s="63">
        <v>5952</v>
      </c>
      <c r="F218" s="63">
        <v>4929</v>
      </c>
      <c r="G218" s="63">
        <v>1882</v>
      </c>
      <c r="H218" s="64">
        <f t="shared" si="25"/>
        <v>27413</v>
      </c>
    </row>
    <row r="219" spans="1:8" x14ac:dyDescent="0.3">
      <c r="A219" s="190" t="s">
        <v>27</v>
      </c>
      <c r="B219" s="65" t="s">
        <v>0</v>
      </c>
      <c r="C219" s="66">
        <v>2</v>
      </c>
      <c r="D219" s="66">
        <v>24</v>
      </c>
      <c r="E219" s="66">
        <v>47</v>
      </c>
      <c r="F219" s="66">
        <v>85</v>
      </c>
      <c r="G219" s="66">
        <v>46</v>
      </c>
      <c r="H219" s="67">
        <f t="shared" si="25"/>
        <v>204</v>
      </c>
    </row>
    <row r="220" spans="1:8" ht="15" customHeight="1" x14ac:dyDescent="0.3">
      <c r="A220" s="190"/>
      <c r="B220" s="65" t="s">
        <v>1</v>
      </c>
      <c r="C220" s="66">
        <v>63</v>
      </c>
      <c r="D220" s="66">
        <v>501</v>
      </c>
      <c r="E220" s="66">
        <v>1294</v>
      </c>
      <c r="F220" s="66">
        <v>1817</v>
      </c>
      <c r="G220" s="66">
        <v>693</v>
      </c>
      <c r="H220" s="67">
        <f t="shared" si="25"/>
        <v>4368</v>
      </c>
    </row>
    <row r="221" spans="1:8" x14ac:dyDescent="0.3">
      <c r="A221" s="190"/>
      <c r="B221" s="65" t="s">
        <v>2</v>
      </c>
      <c r="C221" s="66">
        <v>129</v>
      </c>
      <c r="D221" s="66">
        <v>956</v>
      </c>
      <c r="E221" s="66">
        <v>2424</v>
      </c>
      <c r="F221" s="66">
        <v>3420</v>
      </c>
      <c r="G221" s="66">
        <v>1376</v>
      </c>
      <c r="H221" s="67">
        <f t="shared" si="25"/>
        <v>8305</v>
      </c>
    </row>
    <row r="222" spans="1:8" x14ac:dyDescent="0.3">
      <c r="A222" s="189" t="s">
        <v>28</v>
      </c>
      <c r="B222" s="62" t="s">
        <v>0</v>
      </c>
      <c r="C222" s="63">
        <v>1</v>
      </c>
      <c r="D222" s="63">
        <v>10</v>
      </c>
      <c r="E222" s="63">
        <v>16</v>
      </c>
      <c r="F222" s="63">
        <v>19</v>
      </c>
      <c r="G222" s="63">
        <v>3</v>
      </c>
      <c r="H222" s="64">
        <f t="shared" si="25"/>
        <v>49</v>
      </c>
    </row>
    <row r="223" spans="1:8" ht="15" customHeight="1" x14ac:dyDescent="0.3">
      <c r="A223" s="189"/>
      <c r="B223" s="62" t="s">
        <v>1</v>
      </c>
      <c r="C223" s="63">
        <v>374</v>
      </c>
      <c r="D223" s="63">
        <v>686</v>
      </c>
      <c r="E223" s="63">
        <v>876</v>
      </c>
      <c r="F223" s="63">
        <v>695</v>
      </c>
      <c r="G223" s="63">
        <v>71</v>
      </c>
      <c r="H223" s="64">
        <f t="shared" si="25"/>
        <v>2702</v>
      </c>
    </row>
    <row r="224" spans="1:8" x14ac:dyDescent="0.3">
      <c r="A224" s="189"/>
      <c r="B224" s="62" t="s">
        <v>2</v>
      </c>
      <c r="C224" s="63">
        <v>698</v>
      </c>
      <c r="D224" s="63">
        <v>1281</v>
      </c>
      <c r="E224" s="63">
        <v>1619</v>
      </c>
      <c r="F224" s="63">
        <v>1215</v>
      </c>
      <c r="G224" s="63">
        <v>128</v>
      </c>
      <c r="H224" s="64">
        <f t="shared" si="25"/>
        <v>4941</v>
      </c>
    </row>
    <row r="225" spans="1:8" x14ac:dyDescent="0.3">
      <c r="A225" s="184" t="s">
        <v>29</v>
      </c>
      <c r="B225" s="65" t="s">
        <v>0</v>
      </c>
      <c r="C225" s="69">
        <v>1</v>
      </c>
      <c r="D225" s="69">
        <v>1</v>
      </c>
      <c r="E225" s="69">
        <v>8</v>
      </c>
      <c r="F225" s="69">
        <v>26</v>
      </c>
      <c r="G225" s="69">
        <v>9</v>
      </c>
      <c r="H225" s="70">
        <f t="shared" si="25"/>
        <v>45</v>
      </c>
    </row>
    <row r="226" spans="1:8" ht="15" customHeight="1" x14ac:dyDescent="0.3">
      <c r="A226" s="184"/>
      <c r="B226" s="65" t="s">
        <v>1</v>
      </c>
      <c r="C226" s="69">
        <v>77</v>
      </c>
      <c r="D226" s="69">
        <v>23</v>
      </c>
      <c r="E226" s="69">
        <v>482</v>
      </c>
      <c r="F226" s="69">
        <v>987</v>
      </c>
      <c r="G226" s="69">
        <v>184</v>
      </c>
      <c r="H226" s="70">
        <f t="shared" si="25"/>
        <v>1753</v>
      </c>
    </row>
    <row r="227" spans="1:8" x14ac:dyDescent="0.3">
      <c r="A227" s="184"/>
      <c r="B227" s="65" t="s">
        <v>2</v>
      </c>
      <c r="C227" s="69">
        <v>125</v>
      </c>
      <c r="D227" s="69">
        <v>45</v>
      </c>
      <c r="E227" s="69">
        <v>865</v>
      </c>
      <c r="F227" s="69">
        <v>1766</v>
      </c>
      <c r="G227" s="69">
        <v>362</v>
      </c>
      <c r="H227" s="70">
        <f t="shared" si="25"/>
        <v>3163</v>
      </c>
    </row>
    <row r="228" spans="1:8" x14ac:dyDescent="0.3">
      <c r="A228" s="185" t="s">
        <v>4</v>
      </c>
      <c r="B228" s="71" t="s">
        <v>0</v>
      </c>
      <c r="C228" s="72">
        <f>C204+C207+C210+C213+C216+C219+C222+C225</f>
        <v>29</v>
      </c>
      <c r="D228" s="72">
        <f t="shared" ref="D228:H228" si="26">D204+D207+D210+D213+D216+D219+D222+D225</f>
        <v>98</v>
      </c>
      <c r="E228" s="72">
        <f t="shared" si="26"/>
        <v>145</v>
      </c>
      <c r="F228" s="72">
        <f t="shared" si="26"/>
        <v>278</v>
      </c>
      <c r="G228" s="72">
        <f t="shared" si="26"/>
        <v>113</v>
      </c>
      <c r="H228" s="72">
        <f t="shared" si="26"/>
        <v>663</v>
      </c>
    </row>
    <row r="229" spans="1:8" ht="15" customHeight="1" x14ac:dyDescent="0.3">
      <c r="A229" s="185"/>
      <c r="B229" s="71" t="s">
        <v>1</v>
      </c>
      <c r="C229" s="72">
        <f t="shared" ref="C229:H229" si="27">C205+C208+C211+C214+C217+C220+C223+C226</f>
        <v>6192</v>
      </c>
      <c r="D229" s="72">
        <f t="shared" si="27"/>
        <v>7907</v>
      </c>
      <c r="E229" s="72">
        <f t="shared" si="27"/>
        <v>7264</v>
      </c>
      <c r="F229" s="72">
        <f t="shared" si="27"/>
        <v>8427</v>
      </c>
      <c r="G229" s="72">
        <f t="shared" si="27"/>
        <v>2147</v>
      </c>
      <c r="H229" s="72">
        <f t="shared" si="27"/>
        <v>31937</v>
      </c>
    </row>
    <row r="230" spans="1:8" x14ac:dyDescent="0.3">
      <c r="A230" s="185"/>
      <c r="B230" s="71" t="s">
        <v>2</v>
      </c>
      <c r="C230" s="72">
        <f t="shared" ref="C230:H230" si="28">C206+C209+C212+C215+C218+C221+C224+C227</f>
        <v>11663</v>
      </c>
      <c r="D230" s="72">
        <f t="shared" si="28"/>
        <v>14760</v>
      </c>
      <c r="E230" s="72">
        <f t="shared" si="28"/>
        <v>13248</v>
      </c>
      <c r="F230" s="72">
        <f t="shared" si="28"/>
        <v>15535</v>
      </c>
      <c r="G230" s="72">
        <f t="shared" si="28"/>
        <v>4040</v>
      </c>
      <c r="H230" s="72">
        <f t="shared" si="28"/>
        <v>59246</v>
      </c>
    </row>
    <row r="231" spans="1:8" x14ac:dyDescent="0.3">
      <c r="A231" s="192" t="s">
        <v>153</v>
      </c>
      <c r="B231" s="192"/>
      <c r="C231" s="192"/>
      <c r="D231" s="192"/>
      <c r="E231" s="192"/>
      <c r="F231" s="80"/>
      <c r="G231" s="65"/>
      <c r="H231" s="65"/>
    </row>
    <row r="234" spans="1:8" s="124" customFormat="1" ht="17.100000000000001" customHeight="1" x14ac:dyDescent="0.3">
      <c r="A234" s="187" t="s">
        <v>134</v>
      </c>
      <c r="B234" s="188"/>
      <c r="C234" s="188"/>
      <c r="D234" s="188"/>
      <c r="E234" s="188"/>
      <c r="F234" s="188"/>
      <c r="G234" s="188"/>
      <c r="H234" s="188"/>
    </row>
    <row r="235" spans="1:8" s="124" customFormat="1" ht="17.100000000000001" customHeight="1" x14ac:dyDescent="0.3">
      <c r="A235" s="187" t="s">
        <v>140</v>
      </c>
      <c r="B235" s="188"/>
      <c r="C235" s="188"/>
      <c r="D235" s="188"/>
      <c r="E235" s="188"/>
      <c r="F235" s="188"/>
      <c r="G235" s="188"/>
      <c r="H235" s="188"/>
    </row>
    <row r="236" spans="1:8" s="124" customFormat="1" ht="17.100000000000001" customHeight="1" x14ac:dyDescent="0.3">
      <c r="A236" s="125" t="s">
        <v>81</v>
      </c>
      <c r="B236" s="126"/>
      <c r="C236" s="126" t="s">
        <v>82</v>
      </c>
      <c r="D236" s="126" t="s">
        <v>83</v>
      </c>
      <c r="E236" s="126" t="s">
        <v>84</v>
      </c>
      <c r="F236" s="126" t="s">
        <v>85</v>
      </c>
      <c r="G236" s="126" t="s">
        <v>3</v>
      </c>
      <c r="H236" s="126" t="s">
        <v>4</v>
      </c>
    </row>
    <row r="237" spans="1:8" x14ac:dyDescent="0.3">
      <c r="A237" s="195" t="s">
        <v>33</v>
      </c>
      <c r="B237" s="62" t="s">
        <v>0</v>
      </c>
      <c r="C237" s="63">
        <v>13</v>
      </c>
      <c r="D237" s="63">
        <v>40</v>
      </c>
      <c r="E237" s="63">
        <v>48</v>
      </c>
      <c r="F237" s="63">
        <v>77</v>
      </c>
      <c r="G237" s="63">
        <v>48</v>
      </c>
      <c r="H237" s="64">
        <f>SUM(C237:G237)</f>
        <v>226</v>
      </c>
    </row>
    <row r="238" spans="1:8" x14ac:dyDescent="0.3">
      <c r="A238" s="195"/>
      <c r="B238" s="62" t="s">
        <v>1</v>
      </c>
      <c r="C238" s="63">
        <v>3746</v>
      </c>
      <c r="D238" s="63">
        <v>4193</v>
      </c>
      <c r="E238" s="63">
        <v>3375</v>
      </c>
      <c r="F238" s="63">
        <v>2653</v>
      </c>
      <c r="G238" s="63">
        <v>1060</v>
      </c>
      <c r="H238" s="64">
        <f t="shared" ref="H238:H251" si="29">SUM(C238:G238)</f>
        <v>15027</v>
      </c>
    </row>
    <row r="239" spans="1:8" x14ac:dyDescent="0.3">
      <c r="A239" s="195"/>
      <c r="B239" s="62" t="s">
        <v>2</v>
      </c>
      <c r="C239" s="63">
        <v>7045</v>
      </c>
      <c r="D239" s="63">
        <v>7630</v>
      </c>
      <c r="E239" s="63">
        <v>6028</v>
      </c>
      <c r="F239" s="63">
        <v>4807</v>
      </c>
      <c r="G239" s="63">
        <v>1956</v>
      </c>
      <c r="H239" s="64">
        <f t="shared" si="29"/>
        <v>27466</v>
      </c>
    </row>
    <row r="240" spans="1:8" x14ac:dyDescent="0.3">
      <c r="A240" s="190" t="s">
        <v>30</v>
      </c>
      <c r="B240" s="65" t="s">
        <v>0</v>
      </c>
      <c r="C240" s="66">
        <v>2</v>
      </c>
      <c r="D240" s="66">
        <v>16</v>
      </c>
      <c r="E240" s="66">
        <v>27</v>
      </c>
      <c r="F240" s="66">
        <v>65</v>
      </c>
      <c r="G240" s="66">
        <v>43</v>
      </c>
      <c r="H240" s="67">
        <f t="shared" si="29"/>
        <v>153</v>
      </c>
    </row>
    <row r="241" spans="1:8" x14ac:dyDescent="0.3">
      <c r="A241" s="190"/>
      <c r="B241" s="65" t="s">
        <v>1</v>
      </c>
      <c r="C241" s="66">
        <v>63</v>
      </c>
      <c r="D241" s="66">
        <v>339</v>
      </c>
      <c r="E241" s="66">
        <v>975</v>
      </c>
      <c r="F241" s="66">
        <v>1494</v>
      </c>
      <c r="G241" s="66">
        <v>661</v>
      </c>
      <c r="H241" s="67">
        <f t="shared" si="29"/>
        <v>3532</v>
      </c>
    </row>
    <row r="242" spans="1:8" x14ac:dyDescent="0.3">
      <c r="A242" s="190"/>
      <c r="B242" s="65" t="s">
        <v>2</v>
      </c>
      <c r="C242" s="66">
        <v>129</v>
      </c>
      <c r="D242" s="66">
        <v>661</v>
      </c>
      <c r="E242" s="66">
        <v>1851</v>
      </c>
      <c r="F242" s="66">
        <v>2807</v>
      </c>
      <c r="G242" s="66">
        <v>1320</v>
      </c>
      <c r="H242" s="67">
        <f t="shared" si="29"/>
        <v>6768</v>
      </c>
    </row>
    <row r="243" spans="1:8" x14ac:dyDescent="0.3">
      <c r="A243" s="189" t="s">
        <v>34</v>
      </c>
      <c r="B243" s="62" t="s">
        <v>0</v>
      </c>
      <c r="C243" s="63">
        <v>0</v>
      </c>
      <c r="D243" s="63">
        <v>5</v>
      </c>
      <c r="E243" s="63">
        <v>19</v>
      </c>
      <c r="F243" s="63">
        <v>16</v>
      </c>
      <c r="G243" s="63">
        <v>2</v>
      </c>
      <c r="H243" s="64">
        <f t="shared" si="29"/>
        <v>42</v>
      </c>
    </row>
    <row r="244" spans="1:8" x14ac:dyDescent="0.3">
      <c r="A244" s="189"/>
      <c r="B244" s="62" t="s">
        <v>1</v>
      </c>
      <c r="C244" s="63">
        <v>0</v>
      </c>
      <c r="D244" s="63">
        <v>76</v>
      </c>
      <c r="E244" s="63">
        <v>268</v>
      </c>
      <c r="F244" s="63">
        <v>196</v>
      </c>
      <c r="G244" s="63">
        <v>22</v>
      </c>
      <c r="H244" s="64">
        <f t="shared" si="29"/>
        <v>562</v>
      </c>
    </row>
    <row r="245" spans="1:8" x14ac:dyDescent="0.3">
      <c r="A245" s="189"/>
      <c r="B245" s="62" t="s">
        <v>2</v>
      </c>
      <c r="C245" s="63">
        <v>0</v>
      </c>
      <c r="D245" s="63">
        <v>149</v>
      </c>
      <c r="E245" s="63">
        <v>479</v>
      </c>
      <c r="F245" s="63">
        <v>377</v>
      </c>
      <c r="G245" s="63">
        <v>36</v>
      </c>
      <c r="H245" s="64">
        <f t="shared" si="29"/>
        <v>1041</v>
      </c>
    </row>
    <row r="246" spans="1:8" x14ac:dyDescent="0.3">
      <c r="A246" s="190" t="s">
        <v>31</v>
      </c>
      <c r="B246" s="68" t="s">
        <v>0</v>
      </c>
      <c r="C246" s="69">
        <v>13</v>
      </c>
      <c r="D246" s="69">
        <v>35</v>
      </c>
      <c r="E246" s="69">
        <v>36</v>
      </c>
      <c r="F246" s="69">
        <v>92</v>
      </c>
      <c r="G246" s="69">
        <v>15</v>
      </c>
      <c r="H246" s="70">
        <f t="shared" si="29"/>
        <v>191</v>
      </c>
    </row>
    <row r="247" spans="1:8" x14ac:dyDescent="0.3">
      <c r="A247" s="190"/>
      <c r="B247" s="68" t="s">
        <v>1</v>
      </c>
      <c r="C247" s="69">
        <v>2306</v>
      </c>
      <c r="D247" s="69">
        <v>3284</v>
      </c>
      <c r="E247" s="69">
        <v>1963</v>
      </c>
      <c r="F247" s="69">
        <v>3230</v>
      </c>
      <c r="G247" s="69">
        <v>310</v>
      </c>
      <c r="H247" s="70">
        <f t="shared" si="29"/>
        <v>11093</v>
      </c>
    </row>
    <row r="248" spans="1:8" x14ac:dyDescent="0.3">
      <c r="A248" s="190"/>
      <c r="B248" s="68" t="s">
        <v>2</v>
      </c>
      <c r="C248" s="69">
        <v>4364</v>
      </c>
      <c r="D248" s="69">
        <v>6283</v>
      </c>
      <c r="E248" s="69">
        <v>3713</v>
      </c>
      <c r="F248" s="69">
        <v>5985</v>
      </c>
      <c r="G248" s="69">
        <v>578</v>
      </c>
      <c r="H248" s="70">
        <f t="shared" si="29"/>
        <v>20923</v>
      </c>
    </row>
    <row r="249" spans="1:8" x14ac:dyDescent="0.3">
      <c r="A249" s="195" t="s">
        <v>32</v>
      </c>
      <c r="B249" s="62" t="s">
        <v>0</v>
      </c>
      <c r="C249" s="63">
        <v>1</v>
      </c>
      <c r="D249" s="63">
        <v>1</v>
      </c>
      <c r="E249" s="63">
        <v>8</v>
      </c>
      <c r="F249" s="63">
        <v>21</v>
      </c>
      <c r="G249" s="63">
        <v>6</v>
      </c>
      <c r="H249" s="64">
        <f t="shared" si="29"/>
        <v>37</v>
      </c>
    </row>
    <row r="250" spans="1:8" x14ac:dyDescent="0.3">
      <c r="A250" s="195"/>
      <c r="B250" s="62" t="s">
        <v>1</v>
      </c>
      <c r="C250" s="63">
        <v>77</v>
      </c>
      <c r="D250" s="63">
        <v>23</v>
      </c>
      <c r="E250" s="63">
        <v>482</v>
      </c>
      <c r="F250" s="63">
        <v>762</v>
      </c>
      <c r="G250" s="63">
        <v>115</v>
      </c>
      <c r="H250" s="64">
        <f t="shared" si="29"/>
        <v>1459</v>
      </c>
    </row>
    <row r="251" spans="1:8" x14ac:dyDescent="0.3">
      <c r="A251" s="195"/>
      <c r="B251" s="62" t="s">
        <v>2</v>
      </c>
      <c r="C251" s="63">
        <v>125</v>
      </c>
      <c r="D251" s="63">
        <v>45</v>
      </c>
      <c r="E251" s="63">
        <v>865</v>
      </c>
      <c r="F251" s="63">
        <v>1353</v>
      </c>
      <c r="G251" s="63">
        <v>241</v>
      </c>
      <c r="H251" s="64">
        <f t="shared" si="29"/>
        <v>2629</v>
      </c>
    </row>
    <row r="252" spans="1:8" x14ac:dyDescent="0.3">
      <c r="A252" s="185" t="s">
        <v>4</v>
      </c>
      <c r="B252" s="71" t="s">
        <v>0</v>
      </c>
      <c r="C252" s="72">
        <f>C237+C240+C243+C246+C249</f>
        <v>29</v>
      </c>
      <c r="D252" s="72">
        <f t="shared" ref="D252:H252" si="30">D237+D240+D243+D246+D249</f>
        <v>97</v>
      </c>
      <c r="E252" s="72">
        <f t="shared" si="30"/>
        <v>138</v>
      </c>
      <c r="F252" s="72">
        <f t="shared" si="30"/>
        <v>271</v>
      </c>
      <c r="G252" s="72">
        <f t="shared" si="30"/>
        <v>114</v>
      </c>
      <c r="H252" s="72">
        <f t="shared" si="30"/>
        <v>649</v>
      </c>
    </row>
    <row r="253" spans="1:8" x14ac:dyDescent="0.3">
      <c r="A253" s="185"/>
      <c r="B253" s="71" t="s">
        <v>1</v>
      </c>
      <c r="C253" s="72">
        <f t="shared" ref="C253:H253" si="31">C238+C241+C244+C247+C250</f>
        <v>6192</v>
      </c>
      <c r="D253" s="72">
        <f t="shared" si="31"/>
        <v>7915</v>
      </c>
      <c r="E253" s="72">
        <f t="shared" si="31"/>
        <v>7063</v>
      </c>
      <c r="F253" s="72">
        <f t="shared" si="31"/>
        <v>8335</v>
      </c>
      <c r="G253" s="72">
        <f t="shared" si="31"/>
        <v>2168</v>
      </c>
      <c r="H253" s="72">
        <f t="shared" si="31"/>
        <v>31673</v>
      </c>
    </row>
    <row r="254" spans="1:8" x14ac:dyDescent="0.3">
      <c r="A254" s="185"/>
      <c r="B254" s="71" t="s">
        <v>2</v>
      </c>
      <c r="C254" s="72">
        <f t="shared" ref="C254:H254" si="32">C239+C242+C245+C248+C251</f>
        <v>11663</v>
      </c>
      <c r="D254" s="72">
        <f t="shared" si="32"/>
        <v>14768</v>
      </c>
      <c r="E254" s="72">
        <f t="shared" si="32"/>
        <v>12936</v>
      </c>
      <c r="F254" s="72">
        <f t="shared" si="32"/>
        <v>15329</v>
      </c>
      <c r="G254" s="72">
        <f t="shared" si="32"/>
        <v>4131</v>
      </c>
      <c r="H254" s="72">
        <f t="shared" si="32"/>
        <v>58827</v>
      </c>
    </row>
    <row r="255" spans="1:8" x14ac:dyDescent="0.3">
      <c r="A255" s="192" t="s">
        <v>153</v>
      </c>
      <c r="B255" s="192"/>
      <c r="C255" s="192"/>
      <c r="D255" s="192"/>
      <c r="E255" s="192"/>
      <c r="F255" s="80"/>
      <c r="G255" s="65"/>
      <c r="H255" s="65"/>
    </row>
    <row r="258" spans="1:8" x14ac:dyDescent="0.3">
      <c r="A258" s="193" t="s">
        <v>134</v>
      </c>
      <c r="B258" s="194"/>
      <c r="C258" s="194"/>
      <c r="D258" s="194"/>
      <c r="E258" s="194"/>
      <c r="F258" s="194"/>
      <c r="G258" s="194"/>
      <c r="H258" s="194"/>
    </row>
    <row r="259" spans="1:8" x14ac:dyDescent="0.3">
      <c r="A259" s="193" t="s">
        <v>141</v>
      </c>
      <c r="B259" s="194"/>
      <c r="C259" s="194"/>
      <c r="D259" s="194"/>
      <c r="E259" s="194"/>
      <c r="F259" s="194"/>
      <c r="G259" s="194"/>
      <c r="H259" s="194"/>
    </row>
    <row r="260" spans="1:8" x14ac:dyDescent="0.3">
      <c r="A260" s="123" t="s">
        <v>81</v>
      </c>
      <c r="B260" s="61"/>
      <c r="C260" s="61" t="s">
        <v>82</v>
      </c>
      <c r="D260" s="61" t="s">
        <v>83</v>
      </c>
      <c r="E260" s="61" t="s">
        <v>84</v>
      </c>
      <c r="F260" s="61" t="s">
        <v>85</v>
      </c>
      <c r="G260" s="61" t="s">
        <v>3</v>
      </c>
      <c r="H260" s="61" t="s">
        <v>4</v>
      </c>
    </row>
    <row r="261" spans="1:8" x14ac:dyDescent="0.3">
      <c r="A261" s="195" t="s">
        <v>33</v>
      </c>
      <c r="B261" s="62" t="s">
        <v>0</v>
      </c>
      <c r="C261" s="63">
        <v>14</v>
      </c>
      <c r="D261" s="63">
        <v>39</v>
      </c>
      <c r="E261" s="63">
        <v>48</v>
      </c>
      <c r="F261" s="63">
        <v>81</v>
      </c>
      <c r="G261" s="63">
        <v>50</v>
      </c>
      <c r="H261" s="64">
        <f>SUM(C261:G261)</f>
        <v>232</v>
      </c>
    </row>
    <row r="262" spans="1:8" x14ac:dyDescent="0.3">
      <c r="A262" s="195"/>
      <c r="B262" s="62" t="s">
        <v>1</v>
      </c>
      <c r="C262" s="63">
        <v>4120</v>
      </c>
      <c r="D262" s="63">
        <v>4122</v>
      </c>
      <c r="E262" s="63">
        <v>3396</v>
      </c>
      <c r="F262" s="63">
        <v>2856</v>
      </c>
      <c r="G262" s="63">
        <v>1102</v>
      </c>
      <c r="H262" s="64">
        <f t="shared" ref="H262:H275" si="33">SUM(C262:G262)</f>
        <v>15596</v>
      </c>
    </row>
    <row r="263" spans="1:8" x14ac:dyDescent="0.3">
      <c r="A263" s="195"/>
      <c r="B263" s="62" t="s">
        <v>2</v>
      </c>
      <c r="C263" s="63">
        <v>7743</v>
      </c>
      <c r="D263" s="63">
        <v>7549</v>
      </c>
      <c r="E263" s="63">
        <v>6083</v>
      </c>
      <c r="F263" s="63">
        <v>5191</v>
      </c>
      <c r="G263" s="63">
        <v>2022</v>
      </c>
      <c r="H263" s="64">
        <f t="shared" si="33"/>
        <v>28588</v>
      </c>
    </row>
    <row r="264" spans="1:8" x14ac:dyDescent="0.3">
      <c r="A264" s="190" t="s">
        <v>30</v>
      </c>
      <c r="B264" s="65" t="s">
        <v>0</v>
      </c>
      <c r="C264" s="66">
        <v>1</v>
      </c>
      <c r="D264" s="66">
        <v>16</v>
      </c>
      <c r="E264" s="66">
        <v>27</v>
      </c>
      <c r="F264" s="66">
        <v>68</v>
      </c>
      <c r="G264" s="66">
        <v>45</v>
      </c>
      <c r="H264" s="67">
        <f t="shared" si="33"/>
        <v>157</v>
      </c>
    </row>
    <row r="265" spans="1:8" x14ac:dyDescent="0.3">
      <c r="A265" s="190"/>
      <c r="B265" s="65" t="s">
        <v>1</v>
      </c>
      <c r="C265" s="66">
        <v>55</v>
      </c>
      <c r="D265" s="66">
        <v>339</v>
      </c>
      <c r="E265" s="66">
        <v>976</v>
      </c>
      <c r="F265" s="66">
        <v>1540</v>
      </c>
      <c r="G265" s="66">
        <v>679</v>
      </c>
      <c r="H265" s="67">
        <f t="shared" si="33"/>
        <v>3589</v>
      </c>
    </row>
    <row r="266" spans="1:8" x14ac:dyDescent="0.3">
      <c r="A266" s="190"/>
      <c r="B266" s="65" t="s">
        <v>2</v>
      </c>
      <c r="C266" s="66">
        <v>113</v>
      </c>
      <c r="D266" s="66">
        <v>661</v>
      </c>
      <c r="E266" s="66">
        <v>1852</v>
      </c>
      <c r="F266" s="66">
        <v>2898</v>
      </c>
      <c r="G266" s="66">
        <v>1357</v>
      </c>
      <c r="H266" s="67">
        <f t="shared" si="33"/>
        <v>6881</v>
      </c>
    </row>
    <row r="267" spans="1:8" x14ac:dyDescent="0.3">
      <c r="A267" s="189" t="s">
        <v>34</v>
      </c>
      <c r="B267" s="62" t="s">
        <v>0</v>
      </c>
      <c r="C267" s="63">
        <v>0</v>
      </c>
      <c r="D267" s="63">
        <v>6</v>
      </c>
      <c r="E267" s="63">
        <v>18</v>
      </c>
      <c r="F267" s="63">
        <v>16</v>
      </c>
      <c r="G267" s="63">
        <v>2</v>
      </c>
      <c r="H267" s="64">
        <f t="shared" si="33"/>
        <v>42</v>
      </c>
    </row>
    <row r="268" spans="1:8" x14ac:dyDescent="0.3">
      <c r="A268" s="189"/>
      <c r="B268" s="62" t="s">
        <v>1</v>
      </c>
      <c r="C268" s="63">
        <v>0</v>
      </c>
      <c r="D268" s="63">
        <v>79</v>
      </c>
      <c r="E268" s="63">
        <v>225</v>
      </c>
      <c r="F268" s="63">
        <v>196</v>
      </c>
      <c r="G268" s="63">
        <v>22</v>
      </c>
      <c r="H268" s="64">
        <f t="shared" si="33"/>
        <v>522</v>
      </c>
    </row>
    <row r="269" spans="1:8" x14ac:dyDescent="0.3">
      <c r="A269" s="189"/>
      <c r="B269" s="62" t="s">
        <v>2</v>
      </c>
      <c r="C269" s="63">
        <v>0</v>
      </c>
      <c r="D269" s="63">
        <v>162</v>
      </c>
      <c r="E269" s="63">
        <v>437</v>
      </c>
      <c r="F269" s="63">
        <v>377</v>
      </c>
      <c r="G269" s="63">
        <v>36</v>
      </c>
      <c r="H269" s="64">
        <f t="shared" si="33"/>
        <v>1012</v>
      </c>
    </row>
    <row r="270" spans="1:8" x14ac:dyDescent="0.3">
      <c r="A270" s="190" t="s">
        <v>31</v>
      </c>
      <c r="B270" s="68" t="s">
        <v>0</v>
      </c>
      <c r="C270" s="66">
        <v>12</v>
      </c>
      <c r="D270" s="66">
        <v>33</v>
      </c>
      <c r="E270" s="66">
        <v>39</v>
      </c>
      <c r="F270" s="66">
        <v>92</v>
      </c>
      <c r="G270" s="66">
        <v>17</v>
      </c>
      <c r="H270" s="67">
        <f t="shared" si="33"/>
        <v>193</v>
      </c>
    </row>
    <row r="271" spans="1:8" x14ac:dyDescent="0.3">
      <c r="A271" s="190"/>
      <c r="B271" s="68" t="s">
        <v>1</v>
      </c>
      <c r="C271" s="66">
        <v>1931</v>
      </c>
      <c r="D271" s="66">
        <v>3169</v>
      </c>
      <c r="E271" s="66">
        <v>2142</v>
      </c>
      <c r="F271" s="66">
        <v>3243</v>
      </c>
      <c r="G271" s="66">
        <v>340</v>
      </c>
      <c r="H271" s="67">
        <f t="shared" si="33"/>
        <v>10825</v>
      </c>
    </row>
    <row r="272" spans="1:8" x14ac:dyDescent="0.3">
      <c r="A272" s="190"/>
      <c r="B272" s="68" t="s">
        <v>2</v>
      </c>
      <c r="C272" s="66">
        <v>3696</v>
      </c>
      <c r="D272" s="66">
        <v>6080</v>
      </c>
      <c r="E272" s="66">
        <v>4051</v>
      </c>
      <c r="F272" s="66">
        <v>6006</v>
      </c>
      <c r="G272" s="66">
        <v>637</v>
      </c>
      <c r="H272" s="67">
        <f t="shared" si="33"/>
        <v>20470</v>
      </c>
    </row>
    <row r="273" spans="1:8" x14ac:dyDescent="0.3">
      <c r="A273" s="195" t="s">
        <v>32</v>
      </c>
      <c r="B273" s="62" t="s">
        <v>0</v>
      </c>
      <c r="C273" s="63">
        <v>1</v>
      </c>
      <c r="D273" s="63">
        <v>1</v>
      </c>
      <c r="E273" s="63">
        <v>8</v>
      </c>
      <c r="F273" s="63">
        <v>21</v>
      </c>
      <c r="G273" s="63">
        <v>6</v>
      </c>
      <c r="H273" s="64">
        <f t="shared" si="33"/>
        <v>37</v>
      </c>
    </row>
    <row r="274" spans="1:8" x14ac:dyDescent="0.3">
      <c r="A274" s="195"/>
      <c r="B274" s="62" t="s">
        <v>1</v>
      </c>
      <c r="C274" s="63">
        <v>77</v>
      </c>
      <c r="D274" s="63">
        <v>23</v>
      </c>
      <c r="E274" s="63">
        <v>482</v>
      </c>
      <c r="F274" s="63">
        <v>759</v>
      </c>
      <c r="G274" s="63">
        <v>115</v>
      </c>
      <c r="H274" s="64">
        <f t="shared" si="33"/>
        <v>1456</v>
      </c>
    </row>
    <row r="275" spans="1:8" x14ac:dyDescent="0.3">
      <c r="A275" s="195"/>
      <c r="B275" s="62" t="s">
        <v>2</v>
      </c>
      <c r="C275" s="63">
        <v>125</v>
      </c>
      <c r="D275" s="63">
        <v>45</v>
      </c>
      <c r="E275" s="63">
        <v>865</v>
      </c>
      <c r="F275" s="63">
        <v>1345</v>
      </c>
      <c r="G275" s="63">
        <v>241</v>
      </c>
      <c r="H275" s="64">
        <f t="shared" si="33"/>
        <v>2621</v>
      </c>
    </row>
    <row r="276" spans="1:8" x14ac:dyDescent="0.3">
      <c r="A276" s="185" t="s">
        <v>4</v>
      </c>
      <c r="B276" s="71" t="s">
        <v>0</v>
      </c>
      <c r="C276" s="72">
        <f>C261+C264+C267+C270+C273</f>
        <v>28</v>
      </c>
      <c r="D276" s="72">
        <f t="shared" ref="D276:H276" si="34">D261+D264+D267+D270+D273</f>
        <v>95</v>
      </c>
      <c r="E276" s="72">
        <f t="shared" si="34"/>
        <v>140</v>
      </c>
      <c r="F276" s="72">
        <f t="shared" si="34"/>
        <v>278</v>
      </c>
      <c r="G276" s="72">
        <f t="shared" si="34"/>
        <v>120</v>
      </c>
      <c r="H276" s="72">
        <f t="shared" si="34"/>
        <v>661</v>
      </c>
    </row>
    <row r="277" spans="1:8" x14ac:dyDescent="0.3">
      <c r="A277" s="185"/>
      <c r="B277" s="71" t="s">
        <v>1</v>
      </c>
      <c r="C277" s="72">
        <f t="shared" ref="C277:H277" si="35">C262+C265+C268+C271+C274</f>
        <v>6183</v>
      </c>
      <c r="D277" s="72">
        <f t="shared" si="35"/>
        <v>7732</v>
      </c>
      <c r="E277" s="72">
        <f t="shared" si="35"/>
        <v>7221</v>
      </c>
      <c r="F277" s="72">
        <f t="shared" si="35"/>
        <v>8594</v>
      </c>
      <c r="G277" s="72">
        <f t="shared" si="35"/>
        <v>2258</v>
      </c>
      <c r="H277" s="72">
        <f t="shared" si="35"/>
        <v>31988</v>
      </c>
    </row>
    <row r="278" spans="1:8" x14ac:dyDescent="0.3">
      <c r="A278" s="185"/>
      <c r="B278" s="71" t="s">
        <v>2</v>
      </c>
      <c r="C278" s="72">
        <f t="shared" ref="C278:H278" si="36">C263+C266+C269+C272+C275</f>
        <v>11677</v>
      </c>
      <c r="D278" s="72">
        <f t="shared" si="36"/>
        <v>14497</v>
      </c>
      <c r="E278" s="72">
        <f t="shared" si="36"/>
        <v>13288</v>
      </c>
      <c r="F278" s="72">
        <f t="shared" si="36"/>
        <v>15817</v>
      </c>
      <c r="G278" s="72">
        <f t="shared" si="36"/>
        <v>4293</v>
      </c>
      <c r="H278" s="72">
        <f t="shared" si="36"/>
        <v>59572</v>
      </c>
    </row>
    <row r="279" spans="1:8" x14ac:dyDescent="0.3">
      <c r="A279" s="192" t="s">
        <v>153</v>
      </c>
      <c r="B279" s="192"/>
      <c r="C279" s="192"/>
      <c r="D279" s="192"/>
      <c r="E279" s="192"/>
      <c r="F279" s="80"/>
      <c r="G279" s="65"/>
      <c r="H279" s="65"/>
    </row>
    <row r="282" spans="1:8" x14ac:dyDescent="0.3">
      <c r="A282" s="193" t="s">
        <v>134</v>
      </c>
      <c r="B282" s="194"/>
      <c r="C282" s="194"/>
      <c r="D282" s="194"/>
      <c r="E282" s="194"/>
      <c r="F282" s="194"/>
      <c r="G282" s="194"/>
      <c r="H282" s="194"/>
    </row>
    <row r="283" spans="1:8" x14ac:dyDescent="0.3">
      <c r="A283" s="193" t="s">
        <v>142</v>
      </c>
      <c r="B283" s="194"/>
      <c r="C283" s="194"/>
      <c r="D283" s="194"/>
      <c r="E283" s="194"/>
      <c r="F283" s="194"/>
      <c r="G283" s="194"/>
      <c r="H283" s="194"/>
    </row>
    <row r="284" spans="1:8" x14ac:dyDescent="0.3">
      <c r="A284" s="123" t="s">
        <v>81</v>
      </c>
      <c r="B284" s="61"/>
      <c r="C284" s="61" t="s">
        <v>82</v>
      </c>
      <c r="D284" s="61" t="s">
        <v>83</v>
      </c>
      <c r="E284" s="61" t="s">
        <v>84</v>
      </c>
      <c r="F284" s="61" t="s">
        <v>85</v>
      </c>
      <c r="G284" s="61" t="s">
        <v>3</v>
      </c>
      <c r="H284" s="61" t="s">
        <v>4</v>
      </c>
    </row>
    <row r="285" spans="1:8" x14ac:dyDescent="0.3">
      <c r="A285" s="195" t="s">
        <v>33</v>
      </c>
      <c r="B285" s="62" t="s">
        <v>0</v>
      </c>
      <c r="C285" s="63">
        <v>14</v>
      </c>
      <c r="D285" s="63">
        <v>40</v>
      </c>
      <c r="E285" s="63">
        <v>48</v>
      </c>
      <c r="F285" s="63">
        <v>81</v>
      </c>
      <c r="G285" s="63">
        <v>50</v>
      </c>
      <c r="H285" s="64">
        <f>SUM(C285:G285)</f>
        <v>233</v>
      </c>
    </row>
    <row r="286" spans="1:8" x14ac:dyDescent="0.3">
      <c r="A286" s="195"/>
      <c r="B286" s="62" t="s">
        <v>1</v>
      </c>
      <c r="C286" s="63">
        <v>4119</v>
      </c>
      <c r="D286" s="63">
        <v>4237</v>
      </c>
      <c r="E286" s="63">
        <v>3396</v>
      </c>
      <c r="F286" s="63">
        <v>2827</v>
      </c>
      <c r="G286" s="63">
        <v>1102</v>
      </c>
      <c r="H286" s="64">
        <f t="shared" ref="H286:H299" si="37">SUM(C286:G286)</f>
        <v>15681</v>
      </c>
    </row>
    <row r="287" spans="1:8" x14ac:dyDescent="0.3">
      <c r="A287" s="195"/>
      <c r="B287" s="62" t="s">
        <v>2</v>
      </c>
      <c r="C287" s="63">
        <v>7743</v>
      </c>
      <c r="D287" s="63">
        <v>7762</v>
      </c>
      <c r="E287" s="63">
        <v>6083</v>
      </c>
      <c r="F287" s="63">
        <v>5122</v>
      </c>
      <c r="G287" s="63">
        <v>2022</v>
      </c>
      <c r="H287" s="64">
        <f t="shared" si="37"/>
        <v>28732</v>
      </c>
    </row>
    <row r="288" spans="1:8" x14ac:dyDescent="0.3">
      <c r="A288" s="190" t="s">
        <v>30</v>
      </c>
      <c r="B288" s="65" t="s">
        <v>0</v>
      </c>
      <c r="C288" s="66">
        <v>1</v>
      </c>
      <c r="D288" s="66">
        <v>15</v>
      </c>
      <c r="E288" s="66">
        <v>28</v>
      </c>
      <c r="F288" s="66">
        <v>67</v>
      </c>
      <c r="G288" s="66">
        <v>45</v>
      </c>
      <c r="H288" s="67">
        <f t="shared" si="37"/>
        <v>156</v>
      </c>
    </row>
    <row r="289" spans="1:8" x14ac:dyDescent="0.3">
      <c r="A289" s="190"/>
      <c r="B289" s="65" t="s">
        <v>1</v>
      </c>
      <c r="C289" s="66">
        <v>55</v>
      </c>
      <c r="D289" s="66">
        <v>265</v>
      </c>
      <c r="E289" s="66">
        <v>1050</v>
      </c>
      <c r="F289" s="66">
        <v>1507</v>
      </c>
      <c r="G289" s="66">
        <v>679</v>
      </c>
      <c r="H289" s="67">
        <f t="shared" si="37"/>
        <v>3556</v>
      </c>
    </row>
    <row r="290" spans="1:8" x14ac:dyDescent="0.3">
      <c r="A290" s="190"/>
      <c r="B290" s="65" t="s">
        <v>2</v>
      </c>
      <c r="C290" s="66">
        <v>113</v>
      </c>
      <c r="D290" s="66">
        <v>525</v>
      </c>
      <c r="E290" s="66">
        <v>1988</v>
      </c>
      <c r="F290" s="66">
        <v>2841</v>
      </c>
      <c r="G290" s="66">
        <v>1357</v>
      </c>
      <c r="H290" s="67">
        <f t="shared" si="37"/>
        <v>6824</v>
      </c>
    </row>
    <row r="291" spans="1:8" x14ac:dyDescent="0.3">
      <c r="A291" s="189" t="s">
        <v>34</v>
      </c>
      <c r="B291" s="62" t="s">
        <v>0</v>
      </c>
      <c r="C291" s="63">
        <v>0</v>
      </c>
      <c r="D291" s="63">
        <v>6</v>
      </c>
      <c r="E291" s="63">
        <v>18</v>
      </c>
      <c r="F291" s="63">
        <v>16</v>
      </c>
      <c r="G291" s="63">
        <v>2</v>
      </c>
      <c r="H291" s="64">
        <f t="shared" si="37"/>
        <v>42</v>
      </c>
    </row>
    <row r="292" spans="1:8" x14ac:dyDescent="0.3">
      <c r="A292" s="189"/>
      <c r="B292" s="62" t="s">
        <v>1</v>
      </c>
      <c r="C292" s="63">
        <v>0</v>
      </c>
      <c r="D292" s="63">
        <v>79</v>
      </c>
      <c r="E292" s="63">
        <v>225</v>
      </c>
      <c r="F292" s="63">
        <v>196</v>
      </c>
      <c r="G292" s="63">
        <v>22</v>
      </c>
      <c r="H292" s="64">
        <f t="shared" si="37"/>
        <v>522</v>
      </c>
    </row>
    <row r="293" spans="1:8" x14ac:dyDescent="0.3">
      <c r="A293" s="189"/>
      <c r="B293" s="62" t="s">
        <v>2</v>
      </c>
      <c r="C293" s="63">
        <v>0</v>
      </c>
      <c r="D293" s="63">
        <v>162</v>
      </c>
      <c r="E293" s="63">
        <v>437</v>
      </c>
      <c r="F293" s="63">
        <v>377</v>
      </c>
      <c r="G293" s="63">
        <v>36</v>
      </c>
      <c r="H293" s="64">
        <f t="shared" si="37"/>
        <v>1012</v>
      </c>
    </row>
    <row r="294" spans="1:8" x14ac:dyDescent="0.3">
      <c r="A294" s="190" t="s">
        <v>31</v>
      </c>
      <c r="B294" s="68" t="s">
        <v>0</v>
      </c>
      <c r="C294" s="66">
        <v>12</v>
      </c>
      <c r="D294" s="66">
        <v>33</v>
      </c>
      <c r="E294" s="66">
        <v>38</v>
      </c>
      <c r="F294" s="66">
        <v>94</v>
      </c>
      <c r="G294" s="66">
        <v>18</v>
      </c>
      <c r="H294" s="67">
        <f t="shared" si="37"/>
        <v>195</v>
      </c>
    </row>
    <row r="295" spans="1:8" x14ac:dyDescent="0.3">
      <c r="A295" s="190"/>
      <c r="B295" s="68" t="s">
        <v>1</v>
      </c>
      <c r="C295" s="66">
        <v>1931</v>
      </c>
      <c r="D295" s="66">
        <v>3169</v>
      </c>
      <c r="E295" s="66">
        <v>2098</v>
      </c>
      <c r="F295" s="66">
        <v>3328</v>
      </c>
      <c r="G295" s="66">
        <v>357</v>
      </c>
      <c r="H295" s="67">
        <f t="shared" si="37"/>
        <v>10883</v>
      </c>
    </row>
    <row r="296" spans="1:8" x14ac:dyDescent="0.3">
      <c r="A296" s="190"/>
      <c r="B296" s="68" t="s">
        <v>2</v>
      </c>
      <c r="C296" s="66">
        <v>3696</v>
      </c>
      <c r="D296" s="66">
        <v>6080</v>
      </c>
      <c r="E296" s="66">
        <v>3991</v>
      </c>
      <c r="F296" s="66">
        <v>6162</v>
      </c>
      <c r="G296" s="66">
        <v>661</v>
      </c>
      <c r="H296" s="67">
        <f t="shared" si="37"/>
        <v>20590</v>
      </c>
    </row>
    <row r="297" spans="1:8" x14ac:dyDescent="0.3">
      <c r="A297" s="195" t="s">
        <v>32</v>
      </c>
      <c r="B297" s="62" t="s">
        <v>0</v>
      </c>
      <c r="C297" s="63">
        <v>1</v>
      </c>
      <c r="D297" s="63">
        <v>1</v>
      </c>
      <c r="E297" s="63">
        <v>8</v>
      </c>
      <c r="F297" s="63">
        <v>21</v>
      </c>
      <c r="G297" s="63">
        <v>6</v>
      </c>
      <c r="H297" s="64">
        <f t="shared" si="37"/>
        <v>37</v>
      </c>
    </row>
    <row r="298" spans="1:8" x14ac:dyDescent="0.3">
      <c r="A298" s="195"/>
      <c r="B298" s="62" t="s">
        <v>1</v>
      </c>
      <c r="C298" s="63">
        <v>77</v>
      </c>
      <c r="D298" s="63">
        <v>23</v>
      </c>
      <c r="E298" s="63">
        <v>480</v>
      </c>
      <c r="F298" s="63">
        <v>759</v>
      </c>
      <c r="G298" s="63">
        <v>115</v>
      </c>
      <c r="H298" s="64">
        <f t="shared" si="37"/>
        <v>1454</v>
      </c>
    </row>
    <row r="299" spans="1:8" x14ac:dyDescent="0.3">
      <c r="A299" s="195"/>
      <c r="B299" s="62" t="s">
        <v>2</v>
      </c>
      <c r="C299" s="63">
        <v>125</v>
      </c>
      <c r="D299" s="63">
        <v>45</v>
      </c>
      <c r="E299" s="63">
        <v>860</v>
      </c>
      <c r="F299" s="63">
        <v>1345</v>
      </c>
      <c r="G299" s="63">
        <v>241</v>
      </c>
      <c r="H299" s="64">
        <f t="shared" si="37"/>
        <v>2616</v>
      </c>
    </row>
    <row r="300" spans="1:8" x14ac:dyDescent="0.3">
      <c r="A300" s="185" t="s">
        <v>4</v>
      </c>
      <c r="B300" s="71" t="s">
        <v>0</v>
      </c>
      <c r="C300" s="72">
        <f>C285+C288+C291+C294+C297</f>
        <v>28</v>
      </c>
      <c r="D300" s="72">
        <f t="shared" ref="D300:H300" si="38">D285+D288+D291+D294+D297</f>
        <v>95</v>
      </c>
      <c r="E300" s="72">
        <f t="shared" si="38"/>
        <v>140</v>
      </c>
      <c r="F300" s="72">
        <f t="shared" si="38"/>
        <v>279</v>
      </c>
      <c r="G300" s="72">
        <f t="shared" si="38"/>
        <v>121</v>
      </c>
      <c r="H300" s="72">
        <f t="shared" si="38"/>
        <v>663</v>
      </c>
    </row>
    <row r="301" spans="1:8" x14ac:dyDescent="0.3">
      <c r="A301" s="185"/>
      <c r="B301" s="71" t="s">
        <v>1</v>
      </c>
      <c r="C301" s="72">
        <f t="shared" ref="C301:H301" si="39">C286+C289+C292+C295+C298</f>
        <v>6182</v>
      </c>
      <c r="D301" s="72">
        <f t="shared" si="39"/>
        <v>7773</v>
      </c>
      <c r="E301" s="72">
        <f t="shared" si="39"/>
        <v>7249</v>
      </c>
      <c r="F301" s="72">
        <f t="shared" si="39"/>
        <v>8617</v>
      </c>
      <c r="G301" s="72">
        <f t="shared" si="39"/>
        <v>2275</v>
      </c>
      <c r="H301" s="72">
        <f t="shared" si="39"/>
        <v>32096</v>
      </c>
    </row>
    <row r="302" spans="1:8" x14ac:dyDescent="0.3">
      <c r="A302" s="185"/>
      <c r="B302" s="71" t="s">
        <v>2</v>
      </c>
      <c r="C302" s="72">
        <f t="shared" ref="C302:H302" si="40">C287+C290+C293+C296+C299</f>
        <v>11677</v>
      </c>
      <c r="D302" s="72">
        <f t="shared" si="40"/>
        <v>14574</v>
      </c>
      <c r="E302" s="72">
        <f t="shared" si="40"/>
        <v>13359</v>
      </c>
      <c r="F302" s="72">
        <f t="shared" si="40"/>
        <v>15847</v>
      </c>
      <c r="G302" s="72">
        <f t="shared" si="40"/>
        <v>4317</v>
      </c>
      <c r="H302" s="72">
        <f t="shared" si="40"/>
        <v>59774</v>
      </c>
    </row>
    <row r="303" spans="1:8" x14ac:dyDescent="0.3">
      <c r="A303" s="192" t="s">
        <v>153</v>
      </c>
      <c r="B303" s="192"/>
      <c r="C303" s="192"/>
      <c r="D303" s="192"/>
      <c r="E303" s="192"/>
      <c r="F303" s="80"/>
      <c r="G303" s="65"/>
      <c r="H303" s="65"/>
    </row>
    <row r="306" spans="1:8" s="124" customFormat="1" ht="17.100000000000001" customHeight="1" x14ac:dyDescent="0.3">
      <c r="A306" s="187" t="s">
        <v>134</v>
      </c>
      <c r="B306" s="188"/>
      <c r="C306" s="188"/>
      <c r="D306" s="188"/>
      <c r="E306" s="188"/>
      <c r="F306" s="188"/>
      <c r="G306" s="188"/>
      <c r="H306" s="188"/>
    </row>
    <row r="307" spans="1:8" s="124" customFormat="1" ht="17.100000000000001" customHeight="1" x14ac:dyDescent="0.3">
      <c r="A307" s="187" t="s">
        <v>143</v>
      </c>
      <c r="B307" s="188"/>
      <c r="C307" s="188"/>
      <c r="D307" s="188"/>
      <c r="E307" s="188"/>
      <c r="F307" s="188"/>
      <c r="G307" s="188"/>
      <c r="H307" s="188"/>
    </row>
    <row r="308" spans="1:8" s="124" customFormat="1" ht="17.100000000000001" customHeight="1" x14ac:dyDescent="0.3">
      <c r="A308" s="125" t="s">
        <v>81</v>
      </c>
      <c r="B308" s="126"/>
      <c r="C308" s="126" t="s">
        <v>82</v>
      </c>
      <c r="D308" s="126" t="s">
        <v>83</v>
      </c>
      <c r="E308" s="126" t="s">
        <v>84</v>
      </c>
      <c r="F308" s="126" t="s">
        <v>85</v>
      </c>
      <c r="G308" s="126" t="s">
        <v>3</v>
      </c>
      <c r="H308" s="126" t="s">
        <v>4</v>
      </c>
    </row>
    <row r="309" spans="1:8" x14ac:dyDescent="0.3">
      <c r="A309" s="195" t="s">
        <v>33</v>
      </c>
      <c r="B309" s="62" t="s">
        <v>0</v>
      </c>
      <c r="C309" s="63">
        <v>14</v>
      </c>
      <c r="D309" s="63">
        <v>41</v>
      </c>
      <c r="E309" s="63">
        <v>45</v>
      </c>
      <c r="F309" s="63">
        <v>90</v>
      </c>
      <c r="G309" s="63">
        <v>56</v>
      </c>
      <c r="H309" s="64">
        <f>SUM(C309:G309)</f>
        <v>246</v>
      </c>
    </row>
    <row r="310" spans="1:8" x14ac:dyDescent="0.3">
      <c r="A310" s="195"/>
      <c r="B310" s="62" t="s">
        <v>1</v>
      </c>
      <c r="C310" s="63">
        <v>4117</v>
      </c>
      <c r="D310" s="63">
        <v>4424</v>
      </c>
      <c r="E310" s="63">
        <v>3159</v>
      </c>
      <c r="F310" s="63">
        <v>3258</v>
      </c>
      <c r="G310" s="63">
        <v>1217</v>
      </c>
      <c r="H310" s="64">
        <f t="shared" ref="H310:H323" si="41">SUM(C310:G310)</f>
        <v>16175</v>
      </c>
    </row>
    <row r="311" spans="1:8" x14ac:dyDescent="0.3">
      <c r="A311" s="195"/>
      <c r="B311" s="62" t="s">
        <v>2</v>
      </c>
      <c r="C311" s="63">
        <v>7741</v>
      </c>
      <c r="D311" s="63">
        <v>8091</v>
      </c>
      <c r="E311" s="63">
        <v>5687</v>
      </c>
      <c r="F311" s="63">
        <v>5925</v>
      </c>
      <c r="G311" s="63">
        <v>2251</v>
      </c>
      <c r="H311" s="64">
        <f t="shared" si="41"/>
        <v>29695</v>
      </c>
    </row>
    <row r="312" spans="1:8" x14ac:dyDescent="0.3">
      <c r="A312" s="190" t="s">
        <v>30</v>
      </c>
      <c r="B312" s="65" t="s">
        <v>0</v>
      </c>
      <c r="C312" s="66">
        <v>1</v>
      </c>
      <c r="D312" s="66">
        <v>14</v>
      </c>
      <c r="E312" s="66">
        <v>29</v>
      </c>
      <c r="F312" s="66">
        <v>70</v>
      </c>
      <c r="G312" s="66">
        <v>45</v>
      </c>
      <c r="H312" s="67">
        <f t="shared" si="41"/>
        <v>159</v>
      </c>
    </row>
    <row r="313" spans="1:8" x14ac:dyDescent="0.3">
      <c r="A313" s="190"/>
      <c r="B313" s="65" t="s">
        <v>1</v>
      </c>
      <c r="C313" s="66">
        <v>55</v>
      </c>
      <c r="D313" s="66">
        <v>258</v>
      </c>
      <c r="E313" s="66">
        <v>1062</v>
      </c>
      <c r="F313" s="66">
        <v>1617</v>
      </c>
      <c r="G313" s="66">
        <v>679</v>
      </c>
      <c r="H313" s="67">
        <f t="shared" si="41"/>
        <v>3671</v>
      </c>
    </row>
    <row r="314" spans="1:8" x14ac:dyDescent="0.3">
      <c r="A314" s="190"/>
      <c r="B314" s="65" t="s">
        <v>2</v>
      </c>
      <c r="C314" s="66">
        <v>113</v>
      </c>
      <c r="D314" s="66">
        <v>502</v>
      </c>
      <c r="E314" s="66">
        <v>2012</v>
      </c>
      <c r="F314" s="66">
        <v>3042</v>
      </c>
      <c r="G314" s="66">
        <v>1357</v>
      </c>
      <c r="H314" s="67">
        <f t="shared" si="41"/>
        <v>7026</v>
      </c>
    </row>
    <row r="315" spans="1:8" x14ac:dyDescent="0.3">
      <c r="A315" s="189" t="s">
        <v>34</v>
      </c>
      <c r="B315" s="62" t="s">
        <v>0</v>
      </c>
      <c r="C315" s="63">
        <v>0</v>
      </c>
      <c r="D315" s="63">
        <v>6</v>
      </c>
      <c r="E315" s="63">
        <v>19</v>
      </c>
      <c r="F315" s="63">
        <v>15</v>
      </c>
      <c r="G315" s="63">
        <v>2</v>
      </c>
      <c r="H315" s="64">
        <f t="shared" si="41"/>
        <v>42</v>
      </c>
    </row>
    <row r="316" spans="1:8" x14ac:dyDescent="0.3">
      <c r="A316" s="189"/>
      <c r="B316" s="62" t="s">
        <v>1</v>
      </c>
      <c r="C316" s="63">
        <v>0</v>
      </c>
      <c r="D316" s="63">
        <v>79</v>
      </c>
      <c r="E316" s="63">
        <v>233</v>
      </c>
      <c r="F316" s="63">
        <v>182</v>
      </c>
      <c r="G316" s="63">
        <v>22</v>
      </c>
      <c r="H316" s="64">
        <f t="shared" si="41"/>
        <v>516</v>
      </c>
    </row>
    <row r="317" spans="1:8" x14ac:dyDescent="0.3">
      <c r="A317" s="189"/>
      <c r="B317" s="62" t="s">
        <v>2</v>
      </c>
      <c r="C317" s="63">
        <v>0</v>
      </c>
      <c r="D317" s="63">
        <v>162</v>
      </c>
      <c r="E317" s="63">
        <v>454</v>
      </c>
      <c r="F317" s="63">
        <v>352</v>
      </c>
      <c r="G317" s="63">
        <v>36</v>
      </c>
      <c r="H317" s="64">
        <f t="shared" si="41"/>
        <v>1004</v>
      </c>
    </row>
    <row r="318" spans="1:8" x14ac:dyDescent="0.3">
      <c r="A318" s="190" t="s">
        <v>31</v>
      </c>
      <c r="B318" s="68" t="s">
        <v>0</v>
      </c>
      <c r="C318" s="66">
        <v>13</v>
      </c>
      <c r="D318" s="66">
        <v>35</v>
      </c>
      <c r="E318" s="66">
        <v>40</v>
      </c>
      <c r="F318" s="66">
        <v>98</v>
      </c>
      <c r="G318" s="66">
        <v>20</v>
      </c>
      <c r="H318" s="67">
        <f t="shared" si="41"/>
        <v>206</v>
      </c>
    </row>
    <row r="319" spans="1:8" x14ac:dyDescent="0.3">
      <c r="A319" s="190"/>
      <c r="B319" s="68" t="s">
        <v>1</v>
      </c>
      <c r="C319" s="66">
        <v>2096</v>
      </c>
      <c r="D319" s="66">
        <v>3216</v>
      </c>
      <c r="E319" s="66">
        <v>2188</v>
      </c>
      <c r="F319" s="66">
        <v>3402</v>
      </c>
      <c r="G319" s="66">
        <v>388</v>
      </c>
      <c r="H319" s="67">
        <f t="shared" si="41"/>
        <v>11290</v>
      </c>
    </row>
    <row r="320" spans="1:8" x14ac:dyDescent="0.3">
      <c r="A320" s="190"/>
      <c r="B320" s="68" t="s">
        <v>2</v>
      </c>
      <c r="C320" s="66">
        <v>4004</v>
      </c>
      <c r="D320" s="66">
        <v>6193</v>
      </c>
      <c r="E320" s="66">
        <v>4160</v>
      </c>
      <c r="F320" s="66">
        <v>6304</v>
      </c>
      <c r="G320" s="66">
        <v>705</v>
      </c>
      <c r="H320" s="67">
        <f t="shared" si="41"/>
        <v>21366</v>
      </c>
    </row>
    <row r="321" spans="1:8" x14ac:dyDescent="0.3">
      <c r="A321" s="195" t="s">
        <v>32</v>
      </c>
      <c r="B321" s="62" t="s">
        <v>0</v>
      </c>
      <c r="C321" s="63">
        <v>1</v>
      </c>
      <c r="D321" s="63">
        <v>1</v>
      </c>
      <c r="E321" s="63">
        <v>8</v>
      </c>
      <c r="F321" s="63">
        <v>22</v>
      </c>
      <c r="G321" s="63">
        <v>7</v>
      </c>
      <c r="H321" s="64">
        <f t="shared" si="41"/>
        <v>39</v>
      </c>
    </row>
    <row r="322" spans="1:8" x14ac:dyDescent="0.3">
      <c r="A322" s="195"/>
      <c r="B322" s="62" t="s">
        <v>1</v>
      </c>
      <c r="C322" s="63">
        <v>77</v>
      </c>
      <c r="D322" s="63">
        <v>23</v>
      </c>
      <c r="E322" s="63">
        <v>480</v>
      </c>
      <c r="F322" s="63">
        <v>794</v>
      </c>
      <c r="G322" s="63">
        <v>156</v>
      </c>
      <c r="H322" s="64">
        <f t="shared" si="41"/>
        <v>1530</v>
      </c>
    </row>
    <row r="323" spans="1:8" x14ac:dyDescent="0.3">
      <c r="A323" s="195"/>
      <c r="B323" s="62" t="s">
        <v>2</v>
      </c>
      <c r="C323" s="63">
        <v>125</v>
      </c>
      <c r="D323" s="63">
        <v>45</v>
      </c>
      <c r="E323" s="63">
        <v>860</v>
      </c>
      <c r="F323" s="63">
        <v>1412</v>
      </c>
      <c r="G323" s="63">
        <v>317</v>
      </c>
      <c r="H323" s="64">
        <f t="shared" si="41"/>
        <v>2759</v>
      </c>
    </row>
    <row r="324" spans="1:8" x14ac:dyDescent="0.3">
      <c r="A324" s="185" t="s">
        <v>4</v>
      </c>
      <c r="B324" s="71" t="s">
        <v>0</v>
      </c>
      <c r="C324" s="72">
        <f>C309+C312+C315+C318+C321</f>
        <v>29</v>
      </c>
      <c r="D324" s="72">
        <f t="shared" ref="D324:H324" si="42">D309+D312+D315+D318+D321</f>
        <v>97</v>
      </c>
      <c r="E324" s="72">
        <f t="shared" si="42"/>
        <v>141</v>
      </c>
      <c r="F324" s="72">
        <f t="shared" si="42"/>
        <v>295</v>
      </c>
      <c r="G324" s="72">
        <f t="shared" si="42"/>
        <v>130</v>
      </c>
      <c r="H324" s="72">
        <f t="shared" si="42"/>
        <v>692</v>
      </c>
    </row>
    <row r="325" spans="1:8" x14ac:dyDescent="0.3">
      <c r="A325" s="185"/>
      <c r="B325" s="71" t="s">
        <v>1</v>
      </c>
      <c r="C325" s="72">
        <f t="shared" ref="C325:H325" si="43">C310+C313+C316+C319+C322</f>
        <v>6345</v>
      </c>
      <c r="D325" s="72">
        <f t="shared" si="43"/>
        <v>8000</v>
      </c>
      <c r="E325" s="72">
        <f t="shared" si="43"/>
        <v>7122</v>
      </c>
      <c r="F325" s="72">
        <f t="shared" si="43"/>
        <v>9253</v>
      </c>
      <c r="G325" s="72">
        <f t="shared" si="43"/>
        <v>2462</v>
      </c>
      <c r="H325" s="72">
        <f t="shared" si="43"/>
        <v>33182</v>
      </c>
    </row>
    <row r="326" spans="1:8" x14ac:dyDescent="0.3">
      <c r="A326" s="185"/>
      <c r="B326" s="71" t="s">
        <v>2</v>
      </c>
      <c r="C326" s="72">
        <f t="shared" ref="C326:H326" si="44">C311+C314+C317+C320+C323</f>
        <v>11983</v>
      </c>
      <c r="D326" s="72">
        <f t="shared" si="44"/>
        <v>14993</v>
      </c>
      <c r="E326" s="72">
        <f t="shared" si="44"/>
        <v>13173</v>
      </c>
      <c r="F326" s="72">
        <f t="shared" si="44"/>
        <v>17035</v>
      </c>
      <c r="G326" s="72">
        <f t="shared" si="44"/>
        <v>4666</v>
      </c>
      <c r="H326" s="72">
        <f t="shared" si="44"/>
        <v>61850</v>
      </c>
    </row>
    <row r="327" spans="1:8" x14ac:dyDescent="0.3">
      <c r="A327" s="192" t="s">
        <v>153</v>
      </c>
      <c r="B327" s="192"/>
      <c r="C327" s="192"/>
      <c r="D327" s="192"/>
      <c r="E327" s="192"/>
      <c r="F327" s="80"/>
      <c r="G327" s="65"/>
      <c r="H327" s="65"/>
    </row>
  </sheetData>
  <mergeCells count="120">
    <mergeCell ref="A63:A65"/>
    <mergeCell ref="A66:E66"/>
    <mergeCell ref="A48:A50"/>
    <mergeCell ref="A51:A53"/>
    <mergeCell ref="A54:A56"/>
    <mergeCell ref="A57:A59"/>
    <mergeCell ref="A60:A62"/>
    <mergeCell ref="A36:H36"/>
    <mergeCell ref="A37:H37"/>
    <mergeCell ref="A39:A41"/>
    <mergeCell ref="A42:A44"/>
    <mergeCell ref="A45:A47"/>
    <mergeCell ref="A96:A98"/>
    <mergeCell ref="A99:E99"/>
    <mergeCell ref="A81:A83"/>
    <mergeCell ref="A84:A86"/>
    <mergeCell ref="A87:A89"/>
    <mergeCell ref="A90:A92"/>
    <mergeCell ref="A93:A95"/>
    <mergeCell ref="A69:H69"/>
    <mergeCell ref="A70:H70"/>
    <mergeCell ref="A72:A74"/>
    <mergeCell ref="A75:A77"/>
    <mergeCell ref="A78:A80"/>
    <mergeCell ref="A324:A326"/>
    <mergeCell ref="A321:A323"/>
    <mergeCell ref="A300:A302"/>
    <mergeCell ref="A297:A299"/>
    <mergeCell ref="A282:H282"/>
    <mergeCell ref="A283:H283"/>
    <mergeCell ref="A318:A320"/>
    <mergeCell ref="A291:A293"/>
    <mergeCell ref="A294:A296"/>
    <mergeCell ref="A315:A317"/>
    <mergeCell ref="A285:A287"/>
    <mergeCell ref="A288:A290"/>
    <mergeCell ref="A306:H306"/>
    <mergeCell ref="A258:H258"/>
    <mergeCell ref="A259:H259"/>
    <mergeCell ref="A231:E231"/>
    <mergeCell ref="A255:E255"/>
    <mergeCell ref="A312:A314"/>
    <mergeCell ref="A270:A272"/>
    <mergeCell ref="A276:A278"/>
    <mergeCell ref="A273:A275"/>
    <mergeCell ref="A264:A266"/>
    <mergeCell ref="A267:A269"/>
    <mergeCell ref="A279:E279"/>
    <mergeCell ref="A303:E303"/>
    <mergeCell ref="A307:H307"/>
    <mergeCell ref="A309:A311"/>
    <mergeCell ref="A237:A239"/>
    <mergeCell ref="A261:A263"/>
    <mergeCell ref="A246:A248"/>
    <mergeCell ref="A249:A251"/>
    <mergeCell ref="A240:A242"/>
    <mergeCell ref="A243:A245"/>
    <mergeCell ref="A252:A254"/>
    <mergeCell ref="A219:A221"/>
    <mergeCell ref="A192:A194"/>
    <mergeCell ref="A195:A197"/>
    <mergeCell ref="A213:A215"/>
    <mergeCell ref="A207:A209"/>
    <mergeCell ref="A210:A212"/>
    <mergeCell ref="A327:E327"/>
    <mergeCell ref="A102:H102"/>
    <mergeCell ref="A103:H103"/>
    <mergeCell ref="A105:A107"/>
    <mergeCell ref="A108:A110"/>
    <mergeCell ref="A111:A113"/>
    <mergeCell ref="A186:A188"/>
    <mergeCell ref="A189:A191"/>
    <mergeCell ref="A234:H234"/>
    <mergeCell ref="A235:H235"/>
    <mergeCell ref="A201:H201"/>
    <mergeCell ref="A202:H202"/>
    <mergeCell ref="A204:A206"/>
    <mergeCell ref="A222:A224"/>
    <mergeCell ref="A228:A230"/>
    <mergeCell ref="A225:A227"/>
    <mergeCell ref="A169:H169"/>
    <mergeCell ref="A174:A176"/>
    <mergeCell ref="A114:A116"/>
    <mergeCell ref="A117:A119"/>
    <mergeCell ref="A120:A122"/>
    <mergeCell ref="A123:A125"/>
    <mergeCell ref="A126:A128"/>
    <mergeCell ref="A135:H135"/>
    <mergeCell ref="A136:H136"/>
    <mergeCell ref="A138:A140"/>
    <mergeCell ref="A162:A164"/>
    <mergeCell ref="A153:A155"/>
    <mergeCell ref="A156:A158"/>
    <mergeCell ref="A159:A161"/>
    <mergeCell ref="A141:A143"/>
    <mergeCell ref="A144:A146"/>
    <mergeCell ref="A216:A218"/>
    <mergeCell ref="A147:A149"/>
    <mergeCell ref="A132:E132"/>
    <mergeCell ref="A165:E165"/>
    <mergeCell ref="A150:A152"/>
    <mergeCell ref="A168:H168"/>
    <mergeCell ref="A129:A131"/>
    <mergeCell ref="A171:A173"/>
    <mergeCell ref="A180:A182"/>
    <mergeCell ref="A183:A185"/>
    <mergeCell ref="A198:E198"/>
    <mergeCell ref="A177:A179"/>
    <mergeCell ref="A27:A29"/>
    <mergeCell ref="A30:A32"/>
    <mergeCell ref="A33:E33"/>
    <mergeCell ref="A3:H3"/>
    <mergeCell ref="A4:H4"/>
    <mergeCell ref="A6:A8"/>
    <mergeCell ref="A9:A11"/>
    <mergeCell ref="A12:A14"/>
    <mergeCell ref="A15:A17"/>
    <mergeCell ref="A18:A20"/>
    <mergeCell ref="A21:A23"/>
    <mergeCell ref="A24:A26"/>
  </mergeCells>
  <pageMargins left="0.70866141732283472" right="0.70866141732283472" top="0.74803149606299213" bottom="0.74803149606299213" header="0.31496062992125984" footer="0.31496062992125984"/>
  <pageSetup paperSize="9" scale="92" orientation="landscape" r:id="rId1"/>
  <headerFooter>
    <oddHeader>&amp;R&amp;G</oddHeader>
    <oddFooter>&amp;L&amp;F&amp;C&amp;P / &amp;N&amp;R&amp;A</oddFooter>
  </headerFooter>
  <rowBreaks count="9" manualBreakCount="9">
    <brk id="66" max="16383" man="1"/>
    <brk id="99" max="16383" man="1"/>
    <brk id="132" max="16383" man="1"/>
    <brk id="165" max="16383" man="1"/>
    <brk id="198" max="16383" man="1"/>
    <brk id="231" max="16383" man="1"/>
    <brk id="255" max="16383" man="1"/>
    <brk id="279" max="16383" man="1"/>
    <brk id="303" max="16383" man="1"/>
  </rowBreaks>
  <colBreaks count="1" manualBreakCount="1">
    <brk id="8" max="1048575" man="1"/>
  </col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D6074-AA7D-4D14-9465-73863FD1E86B}">
  <sheetPr>
    <tabColor theme="5" tint="-0.249977111117893"/>
  </sheetPr>
  <dimension ref="A3:H100"/>
  <sheetViews>
    <sheetView showGridLines="0" zoomScaleNormal="100" workbookViewId="0">
      <selection activeCell="D35" sqref="D35"/>
    </sheetView>
  </sheetViews>
  <sheetFormatPr defaultRowHeight="14.4" x14ac:dyDescent="0.3"/>
  <cols>
    <col min="1" max="1" width="24.44140625" bestFit="1" customWidth="1"/>
    <col min="2" max="2" width="10.44140625" customWidth="1"/>
    <col min="3" max="7" width="7.33203125" customWidth="1"/>
  </cols>
  <sheetData>
    <row r="3" spans="1:7" x14ac:dyDescent="0.3">
      <c r="A3" s="187" t="s">
        <v>134</v>
      </c>
      <c r="B3" s="187"/>
      <c r="C3" s="187"/>
      <c r="D3" s="187"/>
      <c r="E3" s="187"/>
      <c r="F3" s="187"/>
      <c r="G3" s="187"/>
    </row>
    <row r="4" spans="1:7" x14ac:dyDescent="0.3">
      <c r="A4" s="187" t="s">
        <v>170</v>
      </c>
      <c r="B4" s="187"/>
      <c r="C4" s="187"/>
      <c r="D4" s="187"/>
      <c r="E4" s="187"/>
      <c r="F4" s="187"/>
      <c r="G4" s="187"/>
    </row>
    <row r="5" spans="1:7" x14ac:dyDescent="0.3">
      <c r="A5" s="131" t="s">
        <v>157</v>
      </c>
      <c r="B5" s="132"/>
      <c r="C5" s="132" t="s">
        <v>103</v>
      </c>
      <c r="D5" s="132" t="s">
        <v>104</v>
      </c>
      <c r="E5" s="132" t="s">
        <v>105</v>
      </c>
      <c r="F5" s="132" t="s">
        <v>106</v>
      </c>
      <c r="G5" s="132" t="s">
        <v>4</v>
      </c>
    </row>
    <row r="6" spans="1:7" x14ac:dyDescent="0.3">
      <c r="A6" s="199" t="s">
        <v>110</v>
      </c>
      <c r="B6" s="6" t="s">
        <v>0</v>
      </c>
      <c r="C6" s="133">
        <v>53</v>
      </c>
      <c r="D6" s="133">
        <v>113</v>
      </c>
      <c r="E6" s="133">
        <v>302</v>
      </c>
      <c r="F6" s="133">
        <v>133</v>
      </c>
      <c r="G6" s="134">
        <v>601</v>
      </c>
    </row>
    <row r="7" spans="1:7" x14ac:dyDescent="0.3">
      <c r="A7" s="199"/>
      <c r="B7" s="6" t="s">
        <v>1</v>
      </c>
      <c r="C7" s="133">
        <v>471</v>
      </c>
      <c r="D7" s="133">
        <v>1053</v>
      </c>
      <c r="E7" s="133">
        <v>2207</v>
      </c>
      <c r="F7" s="133">
        <v>735</v>
      </c>
      <c r="G7" s="134">
        <v>4466</v>
      </c>
    </row>
    <row r="8" spans="1:7" x14ac:dyDescent="0.3">
      <c r="A8" s="199"/>
      <c r="B8" s="6" t="s">
        <v>2</v>
      </c>
      <c r="C8" s="133">
        <v>1092</v>
      </c>
      <c r="D8" s="133">
        <v>2359</v>
      </c>
      <c r="E8" s="133">
        <v>4844</v>
      </c>
      <c r="F8" s="133">
        <v>1641</v>
      </c>
      <c r="G8" s="134">
        <v>9936</v>
      </c>
    </row>
    <row r="9" spans="1:7" x14ac:dyDescent="0.3">
      <c r="A9" s="198" t="s">
        <v>162</v>
      </c>
      <c r="B9" s="5" t="s">
        <v>0</v>
      </c>
      <c r="C9" s="135">
        <v>44</v>
      </c>
      <c r="D9" s="135">
        <v>1</v>
      </c>
      <c r="E9" s="135">
        <v>4</v>
      </c>
      <c r="F9" s="135">
        <v>12</v>
      </c>
      <c r="G9" s="136">
        <v>61</v>
      </c>
    </row>
    <row r="10" spans="1:7" x14ac:dyDescent="0.3">
      <c r="A10" s="198"/>
      <c r="B10" s="5" t="s">
        <v>1</v>
      </c>
      <c r="C10" s="135">
        <v>489</v>
      </c>
      <c r="D10" s="135">
        <v>15</v>
      </c>
      <c r="E10" s="135">
        <v>21</v>
      </c>
      <c r="F10" s="135">
        <v>65</v>
      </c>
      <c r="G10" s="136">
        <v>590</v>
      </c>
    </row>
    <row r="11" spans="1:7" x14ac:dyDescent="0.3">
      <c r="A11" s="198"/>
      <c r="B11" s="5" t="s">
        <v>2</v>
      </c>
      <c r="C11" s="135">
        <v>1209</v>
      </c>
      <c r="D11" s="135">
        <v>19</v>
      </c>
      <c r="E11" s="135">
        <v>70</v>
      </c>
      <c r="F11" s="135">
        <v>166</v>
      </c>
      <c r="G11" s="136">
        <v>1464</v>
      </c>
    </row>
    <row r="12" spans="1:7" x14ac:dyDescent="0.3">
      <c r="A12" s="199" t="s">
        <v>112</v>
      </c>
      <c r="B12" s="6" t="s">
        <v>0</v>
      </c>
      <c r="C12" s="133">
        <v>2</v>
      </c>
      <c r="D12" s="133">
        <v>3</v>
      </c>
      <c r="E12" s="133">
        <v>25</v>
      </c>
      <c r="F12" s="133">
        <v>31</v>
      </c>
      <c r="G12" s="134">
        <v>61</v>
      </c>
    </row>
    <row r="13" spans="1:7" x14ac:dyDescent="0.3">
      <c r="A13" s="199"/>
      <c r="B13" s="6" t="s">
        <v>1</v>
      </c>
      <c r="C13" s="133">
        <v>13</v>
      </c>
      <c r="D13" s="133">
        <v>22</v>
      </c>
      <c r="E13" s="133">
        <v>155</v>
      </c>
      <c r="F13" s="133">
        <v>177</v>
      </c>
      <c r="G13" s="134">
        <v>367</v>
      </c>
    </row>
    <row r="14" spans="1:7" x14ac:dyDescent="0.3">
      <c r="A14" s="199"/>
      <c r="B14" s="6" t="s">
        <v>2</v>
      </c>
      <c r="C14" s="133">
        <v>31</v>
      </c>
      <c r="D14" s="133">
        <v>50</v>
      </c>
      <c r="E14" s="133">
        <v>318</v>
      </c>
      <c r="F14" s="133">
        <v>357</v>
      </c>
      <c r="G14" s="134">
        <v>756</v>
      </c>
    </row>
    <row r="15" spans="1:7" x14ac:dyDescent="0.3">
      <c r="A15" s="198" t="s">
        <v>158</v>
      </c>
      <c r="B15" s="5" t="s">
        <v>0</v>
      </c>
      <c r="C15" s="135">
        <v>4</v>
      </c>
      <c r="D15" s="135">
        <v>12</v>
      </c>
      <c r="E15" s="135">
        <v>5</v>
      </c>
      <c r="F15" s="135">
        <v>3</v>
      </c>
      <c r="G15" s="136">
        <v>24</v>
      </c>
    </row>
    <row r="16" spans="1:7" x14ac:dyDescent="0.3">
      <c r="A16" s="198"/>
      <c r="B16" s="5" t="s">
        <v>1</v>
      </c>
      <c r="C16" s="135">
        <v>28</v>
      </c>
      <c r="D16" s="135">
        <v>112</v>
      </c>
      <c r="E16" s="135">
        <v>28</v>
      </c>
      <c r="F16" s="135">
        <v>25</v>
      </c>
      <c r="G16" s="136">
        <v>193</v>
      </c>
    </row>
    <row r="17" spans="1:7" x14ac:dyDescent="0.3">
      <c r="A17" s="198"/>
      <c r="B17" s="5" t="s">
        <v>2</v>
      </c>
      <c r="C17" s="135">
        <v>67</v>
      </c>
      <c r="D17" s="135">
        <v>288</v>
      </c>
      <c r="E17" s="135">
        <v>62</v>
      </c>
      <c r="F17" s="135">
        <v>44</v>
      </c>
      <c r="G17" s="136">
        <v>461</v>
      </c>
    </row>
    <row r="18" spans="1:7" x14ac:dyDescent="0.3">
      <c r="A18" s="199" t="s">
        <v>159</v>
      </c>
      <c r="B18" s="6" t="s">
        <v>0</v>
      </c>
      <c r="C18" s="133">
        <v>12</v>
      </c>
      <c r="D18" s="133">
        <v>2</v>
      </c>
      <c r="E18" s="133">
        <v>1</v>
      </c>
      <c r="F18" s="133">
        <v>0</v>
      </c>
      <c r="G18" s="134">
        <v>15</v>
      </c>
    </row>
    <row r="19" spans="1:7" x14ac:dyDescent="0.3">
      <c r="A19" s="199"/>
      <c r="B19" s="6" t="s">
        <v>1</v>
      </c>
      <c r="C19" s="133">
        <v>149</v>
      </c>
      <c r="D19" s="133">
        <v>16</v>
      </c>
      <c r="E19" s="133">
        <v>11</v>
      </c>
      <c r="F19" s="133">
        <v>0</v>
      </c>
      <c r="G19" s="134">
        <v>176</v>
      </c>
    </row>
    <row r="20" spans="1:7" x14ac:dyDescent="0.3">
      <c r="A20" s="199"/>
      <c r="B20" s="6" t="s">
        <v>2</v>
      </c>
      <c r="C20" s="133">
        <v>308</v>
      </c>
      <c r="D20" s="133">
        <v>40</v>
      </c>
      <c r="E20" s="133">
        <v>28</v>
      </c>
      <c r="F20" s="133">
        <v>0</v>
      </c>
      <c r="G20" s="134">
        <v>376</v>
      </c>
    </row>
    <row r="21" spans="1:7" x14ac:dyDescent="0.3">
      <c r="A21" s="198" t="s">
        <v>163</v>
      </c>
      <c r="B21" s="55" t="s">
        <v>0</v>
      </c>
      <c r="C21" s="135">
        <v>7</v>
      </c>
      <c r="D21" s="135">
        <v>0</v>
      </c>
      <c r="E21" s="135">
        <v>0</v>
      </c>
      <c r="F21" s="135">
        <v>0</v>
      </c>
      <c r="G21" s="136">
        <v>7</v>
      </c>
    </row>
    <row r="22" spans="1:7" x14ac:dyDescent="0.3">
      <c r="A22" s="198"/>
      <c r="B22" s="55" t="s">
        <v>1</v>
      </c>
      <c r="C22" s="135">
        <v>47</v>
      </c>
      <c r="D22" s="135">
        <v>0</v>
      </c>
      <c r="E22" s="135">
        <v>0</v>
      </c>
      <c r="F22" s="135">
        <v>0</v>
      </c>
      <c r="G22" s="136">
        <v>47</v>
      </c>
    </row>
    <row r="23" spans="1:7" x14ac:dyDescent="0.3">
      <c r="A23" s="198"/>
      <c r="B23" s="55" t="s">
        <v>2</v>
      </c>
      <c r="C23" s="135">
        <v>119</v>
      </c>
      <c r="D23" s="135">
        <v>0</v>
      </c>
      <c r="E23" s="135">
        <v>0</v>
      </c>
      <c r="F23" s="135">
        <v>0</v>
      </c>
      <c r="G23" s="136">
        <v>119</v>
      </c>
    </row>
    <row r="24" spans="1:7" x14ac:dyDescent="0.3">
      <c r="A24" s="199" t="s">
        <v>160</v>
      </c>
      <c r="B24" s="6" t="s">
        <v>0</v>
      </c>
      <c r="C24" s="133">
        <v>1</v>
      </c>
      <c r="D24" s="133">
        <v>2</v>
      </c>
      <c r="E24" s="133">
        <v>1</v>
      </c>
      <c r="F24" s="133">
        <v>1</v>
      </c>
      <c r="G24" s="134">
        <v>5</v>
      </c>
    </row>
    <row r="25" spans="1:7" x14ac:dyDescent="0.3">
      <c r="A25" s="199"/>
      <c r="B25" s="6" t="s">
        <v>1</v>
      </c>
      <c r="C25" s="133">
        <v>5</v>
      </c>
      <c r="D25" s="133">
        <v>15</v>
      </c>
      <c r="E25" s="133">
        <v>3</v>
      </c>
      <c r="F25" s="133">
        <v>6</v>
      </c>
      <c r="G25" s="134">
        <v>29</v>
      </c>
    </row>
    <row r="26" spans="1:7" x14ac:dyDescent="0.3">
      <c r="A26" s="199"/>
      <c r="B26" s="6" t="s">
        <v>2</v>
      </c>
      <c r="C26" s="133">
        <v>20</v>
      </c>
      <c r="D26" s="133">
        <v>30</v>
      </c>
      <c r="E26" s="133">
        <v>7</v>
      </c>
      <c r="F26" s="133">
        <v>18</v>
      </c>
      <c r="G26" s="134">
        <v>75</v>
      </c>
    </row>
    <row r="27" spans="1:7" x14ac:dyDescent="0.3">
      <c r="A27" s="198" t="s">
        <v>161</v>
      </c>
      <c r="B27" s="55" t="s">
        <v>0</v>
      </c>
      <c r="C27" s="135">
        <v>1</v>
      </c>
      <c r="D27" s="135">
        <v>0</v>
      </c>
      <c r="E27" s="135">
        <v>0</v>
      </c>
      <c r="F27" s="135">
        <v>0</v>
      </c>
      <c r="G27" s="136">
        <v>1</v>
      </c>
    </row>
    <row r="28" spans="1:7" x14ac:dyDescent="0.3">
      <c r="A28" s="198"/>
      <c r="B28" s="55" t="s">
        <v>1</v>
      </c>
      <c r="C28" s="135">
        <v>9</v>
      </c>
      <c r="D28" s="135">
        <v>0</v>
      </c>
      <c r="E28" s="135">
        <v>0</v>
      </c>
      <c r="F28" s="135">
        <v>0</v>
      </c>
      <c r="G28" s="136">
        <v>9</v>
      </c>
    </row>
    <row r="29" spans="1:7" x14ac:dyDescent="0.3">
      <c r="A29" s="198"/>
      <c r="B29" s="55" t="s">
        <v>2</v>
      </c>
      <c r="C29" s="135">
        <v>17</v>
      </c>
      <c r="D29" s="135">
        <v>0</v>
      </c>
      <c r="E29" s="135">
        <v>0</v>
      </c>
      <c r="F29" s="135">
        <v>0</v>
      </c>
      <c r="G29" s="136">
        <v>17</v>
      </c>
    </row>
    <row r="30" spans="1:7" x14ac:dyDescent="0.3">
      <c r="A30" s="196" t="s">
        <v>4</v>
      </c>
      <c r="B30" s="137" t="s">
        <v>0</v>
      </c>
      <c r="C30" s="22">
        <f t="shared" ref="C30:G30" si="0">C6+C9+C12+C15+C18+C21+C24+C27</f>
        <v>124</v>
      </c>
      <c r="D30" s="22">
        <f t="shared" si="0"/>
        <v>133</v>
      </c>
      <c r="E30" s="22">
        <f t="shared" si="0"/>
        <v>338</v>
      </c>
      <c r="F30" s="22">
        <f t="shared" si="0"/>
        <v>180</v>
      </c>
      <c r="G30" s="22">
        <f t="shared" si="0"/>
        <v>775</v>
      </c>
    </row>
    <row r="31" spans="1:7" x14ac:dyDescent="0.3">
      <c r="A31" s="196"/>
      <c r="B31" s="137" t="s">
        <v>1</v>
      </c>
      <c r="C31" s="22">
        <f t="shared" ref="C31:G31" si="1">C7+C10+C13+C16+C19+C22+C25+C28</f>
        <v>1211</v>
      </c>
      <c r="D31" s="22">
        <f t="shared" si="1"/>
        <v>1233</v>
      </c>
      <c r="E31" s="22">
        <f t="shared" si="1"/>
        <v>2425</v>
      </c>
      <c r="F31" s="22">
        <f t="shared" si="1"/>
        <v>1008</v>
      </c>
      <c r="G31" s="22">
        <f t="shared" si="1"/>
        <v>5877</v>
      </c>
    </row>
    <row r="32" spans="1:7" x14ac:dyDescent="0.3">
      <c r="A32" s="196"/>
      <c r="B32" s="137" t="s">
        <v>2</v>
      </c>
      <c r="C32" s="22">
        <f t="shared" ref="C32:G32" si="2">C8+C11+C14+C17+C20+C23+C26+C29</f>
        <v>2863</v>
      </c>
      <c r="D32" s="22">
        <f t="shared" si="2"/>
        <v>2786</v>
      </c>
      <c r="E32" s="22">
        <f t="shared" si="2"/>
        <v>5329</v>
      </c>
      <c r="F32" s="22">
        <f t="shared" si="2"/>
        <v>2226</v>
      </c>
      <c r="G32" s="22">
        <f t="shared" si="2"/>
        <v>13204</v>
      </c>
    </row>
    <row r="33" spans="1:7" x14ac:dyDescent="0.3">
      <c r="A33" s="197" t="s">
        <v>164</v>
      </c>
      <c r="B33" s="197"/>
      <c r="C33" s="197"/>
      <c r="D33" s="197"/>
      <c r="E33" s="80"/>
      <c r="F33" s="80"/>
      <c r="G33" s="80"/>
    </row>
    <row r="36" spans="1:7" x14ac:dyDescent="0.3">
      <c r="A36" s="187" t="s">
        <v>134</v>
      </c>
      <c r="B36" s="187"/>
      <c r="C36" s="187"/>
      <c r="D36" s="187"/>
      <c r="E36" s="187"/>
      <c r="F36" s="187"/>
      <c r="G36" s="187"/>
    </row>
    <row r="37" spans="1:7" x14ac:dyDescent="0.3">
      <c r="A37" s="187" t="s">
        <v>156</v>
      </c>
      <c r="B37" s="187"/>
      <c r="C37" s="187"/>
      <c r="D37" s="187"/>
      <c r="E37" s="187"/>
      <c r="F37" s="187"/>
      <c r="G37" s="187"/>
    </row>
    <row r="38" spans="1:7" x14ac:dyDescent="0.3">
      <c r="A38" s="131" t="s">
        <v>157</v>
      </c>
      <c r="B38" s="132"/>
      <c r="C38" s="132" t="s">
        <v>103</v>
      </c>
      <c r="D38" s="132" t="s">
        <v>104</v>
      </c>
      <c r="E38" s="132" t="s">
        <v>105</v>
      </c>
      <c r="F38" s="132" t="s">
        <v>106</v>
      </c>
      <c r="G38" s="132" t="s">
        <v>4</v>
      </c>
    </row>
    <row r="39" spans="1:7" x14ac:dyDescent="0.3">
      <c r="A39" s="198" t="s">
        <v>110</v>
      </c>
      <c r="B39" s="55" t="s">
        <v>0</v>
      </c>
      <c r="C39" s="135">
        <v>53</v>
      </c>
      <c r="D39" s="135">
        <v>113</v>
      </c>
      <c r="E39" s="135">
        <v>303</v>
      </c>
      <c r="F39" s="135">
        <v>136</v>
      </c>
      <c r="G39" s="136">
        <f>SUM(C39:F39)</f>
        <v>605</v>
      </c>
    </row>
    <row r="40" spans="1:7" x14ac:dyDescent="0.3">
      <c r="A40" s="198"/>
      <c r="B40" s="55" t="s">
        <v>1</v>
      </c>
      <c r="C40" s="135">
        <v>471</v>
      </c>
      <c r="D40" s="135">
        <v>1053</v>
      </c>
      <c r="E40" s="135">
        <v>2227</v>
      </c>
      <c r="F40" s="135">
        <v>756</v>
      </c>
      <c r="G40" s="136">
        <f>SUM(C40:F40)</f>
        <v>4507</v>
      </c>
    </row>
    <row r="41" spans="1:7" x14ac:dyDescent="0.3">
      <c r="A41" s="198"/>
      <c r="B41" s="55" t="s">
        <v>2</v>
      </c>
      <c r="C41" s="135">
        <v>1092</v>
      </c>
      <c r="D41" s="135">
        <v>2359</v>
      </c>
      <c r="E41" s="135">
        <v>4884</v>
      </c>
      <c r="F41" s="135">
        <v>1695</v>
      </c>
      <c r="G41" s="136">
        <f>SUM(C41:F41)</f>
        <v>10030</v>
      </c>
    </row>
    <row r="42" spans="1:7" x14ac:dyDescent="0.3">
      <c r="A42" s="199" t="s">
        <v>162</v>
      </c>
      <c r="B42" s="6" t="s">
        <v>0</v>
      </c>
      <c r="C42" s="133">
        <v>44</v>
      </c>
      <c r="D42" s="133">
        <v>1</v>
      </c>
      <c r="E42" s="133">
        <v>4</v>
      </c>
      <c r="F42" s="133">
        <v>12</v>
      </c>
      <c r="G42" s="134">
        <f>SUM(C42:F42)</f>
        <v>61</v>
      </c>
    </row>
    <row r="43" spans="1:7" x14ac:dyDescent="0.3">
      <c r="A43" s="199"/>
      <c r="B43" s="6" t="s">
        <v>1</v>
      </c>
      <c r="C43" s="133">
        <v>489</v>
      </c>
      <c r="D43" s="133">
        <v>15</v>
      </c>
      <c r="E43" s="133">
        <v>21</v>
      </c>
      <c r="F43" s="133">
        <v>65</v>
      </c>
      <c r="G43" s="134">
        <f t="shared" ref="G43:G44" si="3">SUM(C43:F43)</f>
        <v>590</v>
      </c>
    </row>
    <row r="44" spans="1:7" x14ac:dyDescent="0.3">
      <c r="A44" s="199"/>
      <c r="B44" s="6" t="s">
        <v>2</v>
      </c>
      <c r="C44" s="133">
        <v>1209</v>
      </c>
      <c r="D44" s="133">
        <v>19</v>
      </c>
      <c r="E44" s="133">
        <v>70</v>
      </c>
      <c r="F44" s="133">
        <v>166</v>
      </c>
      <c r="G44" s="134">
        <f t="shared" si="3"/>
        <v>1464</v>
      </c>
    </row>
    <row r="45" spans="1:7" x14ac:dyDescent="0.3">
      <c r="A45" s="198" t="s">
        <v>112</v>
      </c>
      <c r="B45" s="55" t="s">
        <v>0</v>
      </c>
      <c r="C45" s="135">
        <v>2</v>
      </c>
      <c r="D45" s="135">
        <v>3</v>
      </c>
      <c r="E45" s="135">
        <v>25</v>
      </c>
      <c r="F45" s="135">
        <v>31</v>
      </c>
      <c r="G45" s="136">
        <f>SUM(C45:F45)</f>
        <v>61</v>
      </c>
    </row>
    <row r="46" spans="1:7" x14ac:dyDescent="0.3">
      <c r="A46" s="198"/>
      <c r="B46" s="55" t="s">
        <v>1</v>
      </c>
      <c r="C46" s="135">
        <v>13</v>
      </c>
      <c r="D46" s="135">
        <v>22</v>
      </c>
      <c r="E46" s="135">
        <v>155</v>
      </c>
      <c r="F46" s="135">
        <v>177</v>
      </c>
      <c r="G46" s="136">
        <f>SUM(C46:F46)</f>
        <v>367</v>
      </c>
    </row>
    <row r="47" spans="1:7" x14ac:dyDescent="0.3">
      <c r="A47" s="198"/>
      <c r="B47" s="55" t="s">
        <v>2</v>
      </c>
      <c r="C47" s="135">
        <v>31</v>
      </c>
      <c r="D47" s="135">
        <v>50</v>
      </c>
      <c r="E47" s="135">
        <v>318</v>
      </c>
      <c r="F47" s="135">
        <v>357</v>
      </c>
      <c r="G47" s="136">
        <f>SUM(C47:F47)</f>
        <v>756</v>
      </c>
    </row>
    <row r="48" spans="1:7" x14ac:dyDescent="0.3">
      <c r="A48" s="199" t="s">
        <v>158</v>
      </c>
      <c r="B48" s="6" t="s">
        <v>0</v>
      </c>
      <c r="C48" s="133">
        <v>4</v>
      </c>
      <c r="D48" s="133">
        <v>12</v>
      </c>
      <c r="E48" s="133">
        <v>5</v>
      </c>
      <c r="F48" s="133">
        <v>3</v>
      </c>
      <c r="G48" s="134">
        <f t="shared" ref="G48:G60" si="4">SUM(C48:F48)</f>
        <v>24</v>
      </c>
    </row>
    <row r="49" spans="1:7" x14ac:dyDescent="0.3">
      <c r="A49" s="199"/>
      <c r="B49" s="6" t="s">
        <v>1</v>
      </c>
      <c r="C49" s="133">
        <v>28</v>
      </c>
      <c r="D49" s="133">
        <v>112</v>
      </c>
      <c r="E49" s="133">
        <v>28</v>
      </c>
      <c r="F49" s="133">
        <v>25</v>
      </c>
      <c r="G49" s="134">
        <f t="shared" si="4"/>
        <v>193</v>
      </c>
    </row>
    <row r="50" spans="1:7" x14ac:dyDescent="0.3">
      <c r="A50" s="199"/>
      <c r="B50" s="6" t="s">
        <v>2</v>
      </c>
      <c r="C50" s="133">
        <v>67</v>
      </c>
      <c r="D50" s="133">
        <v>288</v>
      </c>
      <c r="E50" s="133">
        <v>62</v>
      </c>
      <c r="F50" s="133">
        <v>44</v>
      </c>
      <c r="G50" s="134">
        <f t="shared" si="4"/>
        <v>461</v>
      </c>
    </row>
    <row r="51" spans="1:7" x14ac:dyDescent="0.3">
      <c r="A51" s="198" t="s">
        <v>159</v>
      </c>
      <c r="B51" s="55" t="s">
        <v>0</v>
      </c>
      <c r="C51" s="135">
        <v>12</v>
      </c>
      <c r="D51" s="135">
        <v>2</v>
      </c>
      <c r="E51" s="135">
        <v>1</v>
      </c>
      <c r="F51" s="135">
        <v>0</v>
      </c>
      <c r="G51" s="136">
        <f t="shared" si="4"/>
        <v>15</v>
      </c>
    </row>
    <row r="52" spans="1:7" x14ac:dyDescent="0.3">
      <c r="A52" s="198"/>
      <c r="B52" s="55" t="s">
        <v>1</v>
      </c>
      <c r="C52" s="135">
        <v>149</v>
      </c>
      <c r="D52" s="135">
        <v>16</v>
      </c>
      <c r="E52" s="135">
        <v>11</v>
      </c>
      <c r="F52" s="135">
        <v>0</v>
      </c>
      <c r="G52" s="136">
        <f t="shared" si="4"/>
        <v>176</v>
      </c>
    </row>
    <row r="53" spans="1:7" x14ac:dyDescent="0.3">
      <c r="A53" s="198"/>
      <c r="B53" s="55" t="s">
        <v>2</v>
      </c>
      <c r="C53" s="135">
        <v>308</v>
      </c>
      <c r="D53" s="135">
        <v>40</v>
      </c>
      <c r="E53" s="135">
        <v>28</v>
      </c>
      <c r="F53" s="135">
        <v>0</v>
      </c>
      <c r="G53" s="136">
        <f t="shared" si="4"/>
        <v>376</v>
      </c>
    </row>
    <row r="54" spans="1:7" x14ac:dyDescent="0.3">
      <c r="A54" s="199" t="s">
        <v>163</v>
      </c>
      <c r="B54" s="6" t="s">
        <v>0</v>
      </c>
      <c r="C54" s="133">
        <v>7</v>
      </c>
      <c r="D54" s="133">
        <v>0</v>
      </c>
      <c r="E54" s="133">
        <v>0</v>
      </c>
      <c r="F54" s="133">
        <v>0</v>
      </c>
      <c r="G54" s="134">
        <f>SUM(C54:F54)</f>
        <v>7</v>
      </c>
    </row>
    <row r="55" spans="1:7" x14ac:dyDescent="0.3">
      <c r="A55" s="199"/>
      <c r="B55" s="6" t="s">
        <v>1</v>
      </c>
      <c r="C55" s="133">
        <v>47</v>
      </c>
      <c r="D55" s="133">
        <v>0</v>
      </c>
      <c r="E55" s="133">
        <v>0</v>
      </c>
      <c r="F55" s="133">
        <v>0</v>
      </c>
      <c r="G55" s="134">
        <f>SUM(C55:F55)</f>
        <v>47</v>
      </c>
    </row>
    <row r="56" spans="1:7" x14ac:dyDescent="0.3">
      <c r="A56" s="199"/>
      <c r="B56" s="6" t="s">
        <v>2</v>
      </c>
      <c r="C56" s="133">
        <v>119</v>
      </c>
      <c r="D56" s="133">
        <v>0</v>
      </c>
      <c r="E56" s="133">
        <v>0</v>
      </c>
      <c r="F56" s="133">
        <v>0</v>
      </c>
      <c r="G56" s="134">
        <f>SUM(C56:F56)</f>
        <v>119</v>
      </c>
    </row>
    <row r="57" spans="1:7" x14ac:dyDescent="0.3">
      <c r="A57" s="198" t="s">
        <v>160</v>
      </c>
      <c r="B57" s="55" t="s">
        <v>0</v>
      </c>
      <c r="C57" s="135">
        <v>1</v>
      </c>
      <c r="D57" s="135">
        <v>2</v>
      </c>
      <c r="E57" s="135">
        <v>1</v>
      </c>
      <c r="F57" s="135">
        <v>1</v>
      </c>
      <c r="G57" s="136">
        <f t="shared" si="4"/>
        <v>5</v>
      </c>
    </row>
    <row r="58" spans="1:7" x14ac:dyDescent="0.3">
      <c r="A58" s="198"/>
      <c r="B58" s="55" t="s">
        <v>1</v>
      </c>
      <c r="C58" s="135">
        <v>5</v>
      </c>
      <c r="D58" s="135">
        <v>15</v>
      </c>
      <c r="E58" s="135">
        <v>3</v>
      </c>
      <c r="F58" s="135">
        <v>6</v>
      </c>
      <c r="G58" s="136">
        <f t="shared" si="4"/>
        <v>29</v>
      </c>
    </row>
    <row r="59" spans="1:7" x14ac:dyDescent="0.3">
      <c r="A59" s="198"/>
      <c r="B59" s="55" t="s">
        <v>2</v>
      </c>
      <c r="C59" s="135">
        <v>20</v>
      </c>
      <c r="D59" s="135">
        <v>30</v>
      </c>
      <c r="E59" s="135">
        <v>7</v>
      </c>
      <c r="F59" s="135">
        <v>18</v>
      </c>
      <c r="G59" s="136">
        <f t="shared" si="4"/>
        <v>75</v>
      </c>
    </row>
    <row r="60" spans="1:7" x14ac:dyDescent="0.3">
      <c r="A60" s="199" t="s">
        <v>161</v>
      </c>
      <c r="B60" s="6" t="s">
        <v>0</v>
      </c>
      <c r="C60" s="133">
        <v>1</v>
      </c>
      <c r="D60" s="133">
        <v>0</v>
      </c>
      <c r="E60" s="133">
        <v>0</v>
      </c>
      <c r="F60" s="133">
        <v>0</v>
      </c>
      <c r="G60" s="134">
        <f t="shared" si="4"/>
        <v>1</v>
      </c>
    </row>
    <row r="61" spans="1:7" x14ac:dyDescent="0.3">
      <c r="A61" s="199"/>
      <c r="B61" s="6" t="s">
        <v>1</v>
      </c>
      <c r="C61" s="133">
        <v>9</v>
      </c>
      <c r="D61" s="133">
        <v>0</v>
      </c>
      <c r="E61" s="133">
        <v>0</v>
      </c>
      <c r="F61" s="133">
        <v>0</v>
      </c>
      <c r="G61" s="134">
        <f t="shared" ref="G61:G62" si="5">SUM(C61:F61)</f>
        <v>9</v>
      </c>
    </row>
    <row r="62" spans="1:7" x14ac:dyDescent="0.3">
      <c r="A62" s="199"/>
      <c r="B62" s="6" t="s">
        <v>2</v>
      </c>
      <c r="C62" s="133">
        <v>17</v>
      </c>
      <c r="D62" s="133">
        <v>0</v>
      </c>
      <c r="E62" s="133">
        <v>0</v>
      </c>
      <c r="F62" s="133">
        <v>0</v>
      </c>
      <c r="G62" s="134">
        <f t="shared" si="5"/>
        <v>17</v>
      </c>
    </row>
    <row r="63" spans="1:7" x14ac:dyDescent="0.3">
      <c r="A63" s="196" t="s">
        <v>4</v>
      </c>
      <c r="B63" s="137" t="s">
        <v>0</v>
      </c>
      <c r="C63" s="22">
        <f t="shared" ref="C63:G65" si="6">C48+C51+C57+C60+C42+C39+C54+C45</f>
        <v>124</v>
      </c>
      <c r="D63" s="22">
        <f t="shared" si="6"/>
        <v>133</v>
      </c>
      <c r="E63" s="22">
        <f t="shared" si="6"/>
        <v>339</v>
      </c>
      <c r="F63" s="22">
        <f t="shared" si="6"/>
        <v>183</v>
      </c>
      <c r="G63" s="22">
        <f t="shared" si="6"/>
        <v>779</v>
      </c>
    </row>
    <row r="64" spans="1:7" x14ac:dyDescent="0.3">
      <c r="A64" s="196"/>
      <c r="B64" s="137" t="s">
        <v>1</v>
      </c>
      <c r="C64" s="22">
        <f t="shared" si="6"/>
        <v>1211</v>
      </c>
      <c r="D64" s="22">
        <f t="shared" si="6"/>
        <v>1233</v>
      </c>
      <c r="E64" s="22">
        <f t="shared" si="6"/>
        <v>2445</v>
      </c>
      <c r="F64" s="22">
        <f t="shared" si="6"/>
        <v>1029</v>
      </c>
      <c r="G64" s="22">
        <f t="shared" si="6"/>
        <v>5918</v>
      </c>
    </row>
    <row r="65" spans="1:7" x14ac:dyDescent="0.3">
      <c r="A65" s="196"/>
      <c r="B65" s="137" t="s">
        <v>2</v>
      </c>
      <c r="C65" s="22">
        <f t="shared" si="6"/>
        <v>2863</v>
      </c>
      <c r="D65" s="22">
        <f t="shared" si="6"/>
        <v>2786</v>
      </c>
      <c r="E65" s="22">
        <f t="shared" si="6"/>
        <v>5369</v>
      </c>
      <c r="F65" s="22">
        <f t="shared" si="6"/>
        <v>2280</v>
      </c>
      <c r="G65" s="22">
        <f t="shared" si="6"/>
        <v>13298</v>
      </c>
    </row>
    <row r="66" spans="1:7" x14ac:dyDescent="0.3">
      <c r="A66" s="197" t="s">
        <v>164</v>
      </c>
      <c r="B66" s="197"/>
      <c r="C66" s="197"/>
      <c r="D66" s="197"/>
      <c r="E66" s="80"/>
      <c r="F66" s="80"/>
      <c r="G66" s="80"/>
    </row>
    <row r="67" spans="1:7" x14ac:dyDescent="0.3">
      <c r="A67" s="138"/>
      <c r="B67" s="138"/>
      <c r="C67" s="138"/>
      <c r="D67" s="138"/>
      <c r="E67" s="80"/>
      <c r="F67" s="80"/>
      <c r="G67" s="80"/>
    </row>
    <row r="68" spans="1:7" x14ac:dyDescent="0.3">
      <c r="A68" s="138"/>
      <c r="B68" s="138"/>
      <c r="C68" s="138"/>
      <c r="D68" s="138"/>
      <c r="E68" s="80"/>
      <c r="F68" s="80"/>
      <c r="G68" s="80"/>
    </row>
    <row r="69" spans="1:7" s="117" customFormat="1" ht="17.100000000000001" customHeight="1" x14ac:dyDescent="0.3">
      <c r="A69" s="187" t="s">
        <v>134</v>
      </c>
      <c r="B69" s="187"/>
      <c r="C69" s="187"/>
      <c r="D69" s="187"/>
      <c r="E69" s="187"/>
      <c r="F69" s="187"/>
      <c r="G69" s="187"/>
    </row>
    <row r="70" spans="1:7" s="117" customFormat="1" ht="17.100000000000001" customHeight="1" x14ac:dyDescent="0.3">
      <c r="A70" s="187" t="s">
        <v>144</v>
      </c>
      <c r="B70" s="187"/>
      <c r="C70" s="187"/>
      <c r="D70" s="187"/>
      <c r="E70" s="187"/>
      <c r="F70" s="187"/>
      <c r="G70" s="187"/>
    </row>
    <row r="71" spans="1:7" s="117" customFormat="1" ht="17.100000000000001" customHeight="1" x14ac:dyDescent="0.3">
      <c r="A71" s="131" t="s">
        <v>81</v>
      </c>
      <c r="B71" s="132"/>
      <c r="C71" s="132" t="s">
        <v>103</v>
      </c>
      <c r="D71" s="132" t="s">
        <v>104</v>
      </c>
      <c r="E71" s="132" t="s">
        <v>105</v>
      </c>
      <c r="F71" s="132" t="s">
        <v>106</v>
      </c>
      <c r="G71" s="132" t="s">
        <v>4</v>
      </c>
    </row>
    <row r="72" spans="1:7" ht="15" customHeight="1" x14ac:dyDescent="0.3">
      <c r="A72" s="198" t="s">
        <v>110</v>
      </c>
      <c r="B72" s="55" t="s">
        <v>0</v>
      </c>
      <c r="C72" s="56">
        <v>53</v>
      </c>
      <c r="D72" s="56">
        <v>113</v>
      </c>
      <c r="E72" s="56">
        <v>303</v>
      </c>
      <c r="F72" s="56">
        <v>128</v>
      </c>
      <c r="G72" s="57">
        <f>SUM(C72:F72)</f>
        <v>597</v>
      </c>
    </row>
    <row r="73" spans="1:7" ht="15" customHeight="1" x14ac:dyDescent="0.3">
      <c r="A73" s="198"/>
      <c r="B73" s="55" t="s">
        <v>1</v>
      </c>
      <c r="C73" s="56">
        <v>471</v>
      </c>
      <c r="D73" s="56">
        <v>1053</v>
      </c>
      <c r="E73" s="56">
        <v>2227</v>
      </c>
      <c r="F73" s="56">
        <v>725</v>
      </c>
      <c r="G73" s="57">
        <f t="shared" ref="G73:G74" si="7">SUM(C73:F73)</f>
        <v>4476</v>
      </c>
    </row>
    <row r="74" spans="1:7" ht="15" customHeight="1" x14ac:dyDescent="0.3">
      <c r="A74" s="198"/>
      <c r="B74" s="55" t="s">
        <v>2</v>
      </c>
      <c r="C74" s="56">
        <v>1092</v>
      </c>
      <c r="D74" s="56">
        <v>2359</v>
      </c>
      <c r="E74" s="56">
        <v>4884</v>
      </c>
      <c r="F74" s="56">
        <v>1615</v>
      </c>
      <c r="G74" s="57">
        <f t="shared" si="7"/>
        <v>9950</v>
      </c>
    </row>
    <row r="75" spans="1:7" ht="15" customHeight="1" x14ac:dyDescent="0.3">
      <c r="A75" s="199" t="s">
        <v>109</v>
      </c>
      <c r="B75" s="4" t="s">
        <v>0</v>
      </c>
      <c r="C75" s="53">
        <v>43</v>
      </c>
      <c r="D75" s="53">
        <v>1</v>
      </c>
      <c r="E75" s="53">
        <v>4</v>
      </c>
      <c r="F75" s="53">
        <v>3</v>
      </c>
      <c r="G75" s="54">
        <f>SUM(C75:F75)</f>
        <v>51</v>
      </c>
    </row>
    <row r="76" spans="1:7" ht="15" customHeight="1" x14ac:dyDescent="0.3">
      <c r="A76" s="199"/>
      <c r="B76" s="4" t="s">
        <v>1</v>
      </c>
      <c r="C76" s="53">
        <v>472</v>
      </c>
      <c r="D76" s="53">
        <v>15</v>
      </c>
      <c r="E76" s="53">
        <v>21</v>
      </c>
      <c r="F76" s="53">
        <v>22</v>
      </c>
      <c r="G76" s="54">
        <f t="shared" ref="G76:G77" si="8">SUM(C76:F76)</f>
        <v>530</v>
      </c>
    </row>
    <row r="77" spans="1:7" ht="15" customHeight="1" x14ac:dyDescent="0.3">
      <c r="A77" s="199"/>
      <c r="B77" s="4" t="s">
        <v>2</v>
      </c>
      <c r="C77" s="53">
        <v>1168</v>
      </c>
      <c r="D77" s="53">
        <v>19</v>
      </c>
      <c r="E77" s="53">
        <v>70</v>
      </c>
      <c r="F77" s="53">
        <v>44</v>
      </c>
      <c r="G77" s="54">
        <f t="shared" si="8"/>
        <v>1301</v>
      </c>
    </row>
    <row r="78" spans="1:7" ht="15" customHeight="1" x14ac:dyDescent="0.3">
      <c r="A78" s="198" t="s">
        <v>112</v>
      </c>
      <c r="B78" s="55" t="s">
        <v>0</v>
      </c>
      <c r="C78" s="56">
        <v>2</v>
      </c>
      <c r="D78" s="56">
        <v>3</v>
      </c>
      <c r="E78" s="56">
        <v>25</v>
      </c>
      <c r="F78" s="56">
        <v>30</v>
      </c>
      <c r="G78" s="57">
        <f>SUM(C78:F78)</f>
        <v>60</v>
      </c>
    </row>
    <row r="79" spans="1:7" ht="15" customHeight="1" x14ac:dyDescent="0.3">
      <c r="A79" s="198"/>
      <c r="B79" s="55" t="s">
        <v>1</v>
      </c>
      <c r="C79" s="56">
        <v>13</v>
      </c>
      <c r="D79" s="56">
        <v>22</v>
      </c>
      <c r="E79" s="56">
        <v>155</v>
      </c>
      <c r="F79" s="56">
        <v>177</v>
      </c>
      <c r="G79" s="57">
        <f>SUM(C79:F79)</f>
        <v>367</v>
      </c>
    </row>
    <row r="80" spans="1:7" ht="15" customHeight="1" x14ac:dyDescent="0.3">
      <c r="A80" s="198"/>
      <c r="B80" s="55" t="s">
        <v>2</v>
      </c>
      <c r="C80" s="56">
        <v>31</v>
      </c>
      <c r="D80" s="56">
        <v>50</v>
      </c>
      <c r="E80" s="56">
        <v>318</v>
      </c>
      <c r="F80" s="56">
        <v>357</v>
      </c>
      <c r="G80" s="57">
        <f>SUM(C80:F80)</f>
        <v>756</v>
      </c>
    </row>
    <row r="81" spans="1:7" ht="15" customHeight="1" x14ac:dyDescent="0.3">
      <c r="A81" s="199" t="s">
        <v>22</v>
      </c>
      <c r="B81" s="4" t="s">
        <v>0</v>
      </c>
      <c r="C81" s="53">
        <v>4</v>
      </c>
      <c r="D81" s="53">
        <v>12</v>
      </c>
      <c r="E81" s="53">
        <v>5</v>
      </c>
      <c r="F81" s="53">
        <v>1</v>
      </c>
      <c r="G81" s="54">
        <f t="shared" ref="G81:G93" si="9">SUM(C81:F81)</f>
        <v>22</v>
      </c>
    </row>
    <row r="82" spans="1:7" ht="15" customHeight="1" x14ac:dyDescent="0.3">
      <c r="A82" s="199"/>
      <c r="B82" s="4" t="s">
        <v>1</v>
      </c>
      <c r="C82" s="53">
        <v>28</v>
      </c>
      <c r="D82" s="53">
        <v>112</v>
      </c>
      <c r="E82" s="53">
        <v>28</v>
      </c>
      <c r="F82" s="53">
        <v>13</v>
      </c>
      <c r="G82" s="54">
        <f t="shared" si="9"/>
        <v>181</v>
      </c>
    </row>
    <row r="83" spans="1:7" ht="15" customHeight="1" x14ac:dyDescent="0.3">
      <c r="A83" s="199"/>
      <c r="B83" s="4" t="s">
        <v>2</v>
      </c>
      <c r="C83" s="53">
        <v>67</v>
      </c>
      <c r="D83" s="53">
        <v>288</v>
      </c>
      <c r="E83" s="53">
        <v>62</v>
      </c>
      <c r="F83" s="53">
        <v>19</v>
      </c>
      <c r="G83" s="54">
        <f t="shared" si="9"/>
        <v>436</v>
      </c>
    </row>
    <row r="84" spans="1:7" ht="15" customHeight="1" x14ac:dyDescent="0.3">
      <c r="A84" s="198" t="s">
        <v>107</v>
      </c>
      <c r="B84" s="55" t="s">
        <v>0</v>
      </c>
      <c r="C84" s="56">
        <v>12</v>
      </c>
      <c r="D84" s="56">
        <v>2</v>
      </c>
      <c r="E84" s="56">
        <v>1</v>
      </c>
      <c r="F84" s="56">
        <v>0</v>
      </c>
      <c r="G84" s="57">
        <f t="shared" si="9"/>
        <v>15</v>
      </c>
    </row>
    <row r="85" spans="1:7" ht="15" customHeight="1" x14ac:dyDescent="0.3">
      <c r="A85" s="198"/>
      <c r="B85" s="55" t="s">
        <v>1</v>
      </c>
      <c r="C85" s="56">
        <v>149</v>
      </c>
      <c r="D85" s="56">
        <v>16</v>
      </c>
      <c r="E85" s="56">
        <v>11</v>
      </c>
      <c r="F85" s="56">
        <v>0</v>
      </c>
      <c r="G85" s="57">
        <f t="shared" si="9"/>
        <v>176</v>
      </c>
    </row>
    <row r="86" spans="1:7" ht="15" customHeight="1" x14ac:dyDescent="0.3">
      <c r="A86" s="198"/>
      <c r="B86" s="55" t="s">
        <v>2</v>
      </c>
      <c r="C86" s="56">
        <v>308</v>
      </c>
      <c r="D86" s="56">
        <v>40</v>
      </c>
      <c r="E86" s="56">
        <v>28</v>
      </c>
      <c r="F86" s="56">
        <v>0</v>
      </c>
      <c r="G86" s="57">
        <f t="shared" si="9"/>
        <v>376</v>
      </c>
    </row>
    <row r="87" spans="1:7" ht="15" customHeight="1" x14ac:dyDescent="0.3">
      <c r="A87" s="199" t="s">
        <v>111</v>
      </c>
      <c r="B87" s="4" t="s">
        <v>0</v>
      </c>
      <c r="C87" s="53">
        <v>7</v>
      </c>
      <c r="D87" s="53">
        <v>0</v>
      </c>
      <c r="E87" s="53">
        <v>0</v>
      </c>
      <c r="F87" s="53">
        <v>0</v>
      </c>
      <c r="G87" s="54">
        <f t="shared" ref="G87:G89" si="10">SUM(C87:F87)</f>
        <v>7</v>
      </c>
    </row>
    <row r="88" spans="1:7" ht="15" customHeight="1" x14ac:dyDescent="0.3">
      <c r="A88" s="199"/>
      <c r="B88" s="4" t="s">
        <v>1</v>
      </c>
      <c r="C88" s="53">
        <v>47</v>
      </c>
      <c r="D88" s="53">
        <v>0</v>
      </c>
      <c r="E88" s="53">
        <v>0</v>
      </c>
      <c r="F88" s="53">
        <v>0</v>
      </c>
      <c r="G88" s="54">
        <f t="shared" si="10"/>
        <v>47</v>
      </c>
    </row>
    <row r="89" spans="1:7" ht="15" customHeight="1" x14ac:dyDescent="0.3">
      <c r="A89" s="199"/>
      <c r="B89" s="4" t="s">
        <v>2</v>
      </c>
      <c r="C89" s="53">
        <v>119</v>
      </c>
      <c r="D89" s="53">
        <v>0</v>
      </c>
      <c r="E89" s="53">
        <v>0</v>
      </c>
      <c r="F89" s="53">
        <v>0</v>
      </c>
      <c r="G89" s="54">
        <f t="shared" si="10"/>
        <v>119</v>
      </c>
    </row>
    <row r="90" spans="1:7" ht="15" customHeight="1" x14ac:dyDescent="0.3">
      <c r="A90" s="198" t="s">
        <v>24</v>
      </c>
      <c r="B90" s="55" t="s">
        <v>0</v>
      </c>
      <c r="C90" s="56">
        <v>1</v>
      </c>
      <c r="D90" s="56">
        <v>2</v>
      </c>
      <c r="E90" s="56">
        <v>1</v>
      </c>
      <c r="F90" s="56">
        <v>0</v>
      </c>
      <c r="G90" s="57">
        <f t="shared" si="9"/>
        <v>4</v>
      </c>
    </row>
    <row r="91" spans="1:7" ht="15" customHeight="1" x14ac:dyDescent="0.3">
      <c r="A91" s="198"/>
      <c r="B91" s="55" t="s">
        <v>1</v>
      </c>
      <c r="C91" s="56">
        <v>5</v>
      </c>
      <c r="D91" s="56">
        <v>15</v>
      </c>
      <c r="E91" s="56">
        <v>3</v>
      </c>
      <c r="F91" s="56">
        <v>0</v>
      </c>
      <c r="G91" s="57">
        <f t="shared" si="9"/>
        <v>23</v>
      </c>
    </row>
    <row r="92" spans="1:7" ht="15" customHeight="1" x14ac:dyDescent="0.3">
      <c r="A92" s="198"/>
      <c r="B92" s="55" t="s">
        <v>2</v>
      </c>
      <c r="C92" s="56">
        <v>20</v>
      </c>
      <c r="D92" s="56">
        <v>30</v>
      </c>
      <c r="E92" s="56">
        <v>7</v>
      </c>
      <c r="F92" s="56">
        <v>0</v>
      </c>
      <c r="G92" s="57">
        <f t="shared" si="9"/>
        <v>57</v>
      </c>
    </row>
    <row r="93" spans="1:7" ht="15" customHeight="1" x14ac:dyDescent="0.3">
      <c r="A93" s="199" t="s">
        <v>108</v>
      </c>
      <c r="B93" s="4" t="s">
        <v>0</v>
      </c>
      <c r="C93" s="53">
        <v>1</v>
      </c>
      <c r="D93" s="53">
        <v>0</v>
      </c>
      <c r="E93" s="53">
        <v>0</v>
      </c>
      <c r="F93" s="53">
        <v>0</v>
      </c>
      <c r="G93" s="54">
        <f t="shared" si="9"/>
        <v>1</v>
      </c>
    </row>
    <row r="94" spans="1:7" ht="15" customHeight="1" x14ac:dyDescent="0.3">
      <c r="A94" s="199"/>
      <c r="B94" s="4" t="s">
        <v>1</v>
      </c>
      <c r="C94" s="53">
        <v>9</v>
      </c>
      <c r="D94" s="53">
        <v>0</v>
      </c>
      <c r="E94" s="53">
        <v>0</v>
      </c>
      <c r="F94" s="53">
        <v>0</v>
      </c>
      <c r="G94" s="54">
        <f t="shared" ref="G94:G95" si="11">SUM(C94:F94)</f>
        <v>9</v>
      </c>
    </row>
    <row r="95" spans="1:7" ht="15" customHeight="1" x14ac:dyDescent="0.3">
      <c r="A95" s="199"/>
      <c r="B95" s="4" t="s">
        <v>2</v>
      </c>
      <c r="C95" s="53">
        <v>17</v>
      </c>
      <c r="D95" s="53">
        <v>0</v>
      </c>
      <c r="E95" s="53">
        <v>0</v>
      </c>
      <c r="F95" s="53">
        <v>0</v>
      </c>
      <c r="G95" s="54">
        <f t="shared" si="11"/>
        <v>17</v>
      </c>
    </row>
    <row r="96" spans="1:7" ht="15" customHeight="1" x14ac:dyDescent="0.3">
      <c r="A96" s="196" t="s">
        <v>87</v>
      </c>
      <c r="B96" s="58" t="s">
        <v>0</v>
      </c>
      <c r="C96" s="59">
        <f t="shared" ref="C96:G98" si="12">C81+C84+C90+C93+C75+C72+C87+C78</f>
        <v>123</v>
      </c>
      <c r="D96" s="59">
        <f t="shared" si="12"/>
        <v>133</v>
      </c>
      <c r="E96" s="59">
        <f t="shared" si="12"/>
        <v>339</v>
      </c>
      <c r="F96" s="59">
        <f t="shared" si="12"/>
        <v>162</v>
      </c>
      <c r="G96" s="59">
        <f t="shared" si="12"/>
        <v>757</v>
      </c>
    </row>
    <row r="97" spans="1:8" ht="15" customHeight="1" x14ac:dyDescent="0.3">
      <c r="A97" s="196"/>
      <c r="B97" s="58" t="s">
        <v>1</v>
      </c>
      <c r="C97" s="59">
        <f t="shared" si="12"/>
        <v>1194</v>
      </c>
      <c r="D97" s="59">
        <f t="shared" si="12"/>
        <v>1233</v>
      </c>
      <c r="E97" s="59">
        <f t="shared" si="12"/>
        <v>2445</v>
      </c>
      <c r="F97" s="59">
        <f t="shared" si="12"/>
        <v>937</v>
      </c>
      <c r="G97" s="59">
        <f t="shared" si="12"/>
        <v>5809</v>
      </c>
    </row>
    <row r="98" spans="1:8" ht="15" customHeight="1" x14ac:dyDescent="0.3">
      <c r="A98" s="196"/>
      <c r="B98" s="58" t="s">
        <v>2</v>
      </c>
      <c r="C98" s="59">
        <f t="shared" si="12"/>
        <v>2822</v>
      </c>
      <c r="D98" s="59">
        <f t="shared" si="12"/>
        <v>2786</v>
      </c>
      <c r="E98" s="59">
        <f t="shared" si="12"/>
        <v>5369</v>
      </c>
      <c r="F98" s="59">
        <f t="shared" si="12"/>
        <v>2035</v>
      </c>
      <c r="G98" s="59">
        <f t="shared" si="12"/>
        <v>13012</v>
      </c>
    </row>
    <row r="99" spans="1:8" ht="15" customHeight="1" x14ac:dyDescent="0.3">
      <c r="A99" s="186" t="s">
        <v>171</v>
      </c>
      <c r="B99" s="186"/>
      <c r="C99" s="186"/>
      <c r="D99" s="186"/>
      <c r="E99" s="80"/>
      <c r="F99" s="80"/>
      <c r="G99" s="80"/>
      <c r="H99" s="80"/>
    </row>
    <row r="100" spans="1:8" x14ac:dyDescent="0.3">
      <c r="A100" s="79"/>
      <c r="B100" s="79"/>
      <c r="C100" s="79"/>
      <c r="D100" s="79"/>
      <c r="E100" s="79"/>
      <c r="F100" s="79"/>
      <c r="G100" s="79"/>
      <c r="H100" s="79"/>
    </row>
  </sheetData>
  <mergeCells count="36">
    <mergeCell ref="A69:G69"/>
    <mergeCell ref="A70:G70"/>
    <mergeCell ref="A81:A83"/>
    <mergeCell ref="A84:A86"/>
    <mergeCell ref="A78:A80"/>
    <mergeCell ref="A96:A98"/>
    <mergeCell ref="A99:D99"/>
    <mergeCell ref="A72:A74"/>
    <mergeCell ref="A87:A89"/>
    <mergeCell ref="A90:A92"/>
    <mergeCell ref="A93:A95"/>
    <mergeCell ref="A75:A77"/>
    <mergeCell ref="A36:G36"/>
    <mergeCell ref="A37:G37"/>
    <mergeCell ref="A48:A50"/>
    <mergeCell ref="A51:A53"/>
    <mergeCell ref="A57:A59"/>
    <mergeCell ref="A63:A65"/>
    <mergeCell ref="A66:D66"/>
    <mergeCell ref="A60:A62"/>
    <mergeCell ref="A42:A44"/>
    <mergeCell ref="A39:A41"/>
    <mergeCell ref="A54:A56"/>
    <mergeCell ref="A45:A47"/>
    <mergeCell ref="A3:G3"/>
    <mergeCell ref="A4:G4"/>
    <mergeCell ref="A6:A8"/>
    <mergeCell ref="A9:A11"/>
    <mergeCell ref="A12:A14"/>
    <mergeCell ref="A30:A32"/>
    <mergeCell ref="A33:D33"/>
    <mergeCell ref="A15:A17"/>
    <mergeCell ref="A18:A20"/>
    <mergeCell ref="A21:A23"/>
    <mergeCell ref="A24:A26"/>
    <mergeCell ref="A27:A29"/>
  </mergeCells>
  <pageMargins left="0.70866141732283472" right="0.70866141732283472" top="0.74803149606299213" bottom="0.74803149606299213" header="0.31496062992125984" footer="0.31496062992125984"/>
  <pageSetup paperSize="9" scale="98" orientation="landscape" r:id="rId1"/>
  <headerFooter>
    <oddHeader>&amp;R&amp;G</oddHeader>
    <oddFooter>&amp;L&amp;F&amp;C&amp;P&amp;R&amp;A</oddFooter>
  </headerFooter>
  <rowBreaks count="2" manualBreakCount="2">
    <brk id="33" max="16383" man="1"/>
    <brk id="66" max="16383" man="1"/>
  </row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pageSetUpPr fitToPage="1"/>
  </sheetPr>
  <dimension ref="A3:Q35"/>
  <sheetViews>
    <sheetView showGridLines="0" zoomScaleNormal="100" workbookViewId="0">
      <selection activeCell="M5" sqref="M5:M33"/>
    </sheetView>
  </sheetViews>
  <sheetFormatPr defaultRowHeight="14.4" x14ac:dyDescent="0.3"/>
  <cols>
    <col min="1" max="1" width="18" customWidth="1"/>
    <col min="2" max="2" width="30.5546875" bestFit="1" customWidth="1"/>
    <col min="3" max="9" width="10.109375" customWidth="1"/>
    <col min="10" max="10" width="10.109375" bestFit="1" customWidth="1"/>
    <col min="11" max="13" width="10.109375" customWidth="1"/>
  </cols>
  <sheetData>
    <row r="3" spans="1:13" ht="17.100000000000001" customHeight="1" x14ac:dyDescent="0.3">
      <c r="A3" s="187" t="s">
        <v>183</v>
      </c>
      <c r="B3" s="187"/>
      <c r="C3" s="187"/>
      <c r="D3" s="187"/>
      <c r="E3" s="187"/>
      <c r="F3" s="187"/>
      <c r="G3" s="187"/>
      <c r="H3" s="187"/>
      <c r="I3" s="187"/>
      <c r="J3" s="187"/>
      <c r="K3" s="187"/>
      <c r="L3" s="187"/>
      <c r="M3" s="187"/>
    </row>
    <row r="4" spans="1:13" ht="30" customHeight="1" x14ac:dyDescent="0.3">
      <c r="A4" s="42" t="s">
        <v>86</v>
      </c>
      <c r="B4" s="41"/>
      <c r="C4" s="43">
        <v>2010</v>
      </c>
      <c r="D4" s="43">
        <v>2011</v>
      </c>
      <c r="E4" s="43">
        <v>2012</v>
      </c>
      <c r="F4" s="43">
        <v>2013</v>
      </c>
      <c r="G4" s="43">
        <v>2014</v>
      </c>
      <c r="H4" s="43">
        <v>2015</v>
      </c>
      <c r="I4" s="43">
        <v>2016</v>
      </c>
      <c r="J4" s="43">
        <v>2017</v>
      </c>
      <c r="K4" s="142">
        <v>2018</v>
      </c>
      <c r="L4" s="148">
        <v>2019</v>
      </c>
      <c r="M4" s="171">
        <v>2020</v>
      </c>
    </row>
    <row r="5" spans="1:13" x14ac:dyDescent="0.3">
      <c r="A5" s="201" t="s">
        <v>35</v>
      </c>
      <c r="B5" s="7" t="s">
        <v>121</v>
      </c>
      <c r="C5" s="8">
        <v>1588183</v>
      </c>
      <c r="D5" s="8">
        <v>1647351</v>
      </c>
      <c r="E5" s="8">
        <v>1347979</v>
      </c>
      <c r="F5" s="8">
        <v>1551437</v>
      </c>
      <c r="G5" s="8">
        <v>2032934</v>
      </c>
      <c r="H5" s="8">
        <v>2148573</v>
      </c>
      <c r="I5" s="8">
        <v>2023277</v>
      </c>
      <c r="J5" s="8">
        <v>2301802</v>
      </c>
      <c r="K5" s="8">
        <v>2671192</v>
      </c>
      <c r="L5" s="8">
        <v>2710683</v>
      </c>
      <c r="M5" s="8">
        <v>549998</v>
      </c>
    </row>
    <row r="6" spans="1:13" x14ac:dyDescent="0.3">
      <c r="A6" s="201"/>
      <c r="B6" s="7" t="s">
        <v>122</v>
      </c>
      <c r="C6" s="8">
        <v>905099</v>
      </c>
      <c r="D6" s="8">
        <v>836144</v>
      </c>
      <c r="E6" s="8">
        <v>778045</v>
      </c>
      <c r="F6" s="8">
        <v>836198</v>
      </c>
      <c r="G6" s="8">
        <v>866561</v>
      </c>
      <c r="H6" s="8">
        <v>883862</v>
      </c>
      <c r="I6" s="8">
        <v>875051</v>
      </c>
      <c r="J6" s="8">
        <v>869647</v>
      </c>
      <c r="K6" s="8">
        <v>948354</v>
      </c>
      <c r="L6" s="8">
        <v>981762</v>
      </c>
      <c r="M6" s="8">
        <v>396830</v>
      </c>
    </row>
    <row r="7" spans="1:13" x14ac:dyDescent="0.3">
      <c r="A7" s="201"/>
      <c r="B7" s="7" t="s">
        <v>7</v>
      </c>
      <c r="C7" s="8">
        <v>3471089</v>
      </c>
      <c r="D7" s="8">
        <v>3643754</v>
      </c>
      <c r="E7" s="8">
        <v>3032327</v>
      </c>
      <c r="F7" s="8">
        <v>3359461</v>
      </c>
      <c r="G7" s="8">
        <v>4458403</v>
      </c>
      <c r="H7" s="8">
        <v>4542887</v>
      </c>
      <c r="I7" s="8">
        <v>4521259</v>
      </c>
      <c r="J7" s="8">
        <v>4968702</v>
      </c>
      <c r="K7" s="8">
        <v>5712237</v>
      </c>
      <c r="L7" s="8">
        <v>5812589</v>
      </c>
      <c r="M7" s="8">
        <v>1340461</v>
      </c>
    </row>
    <row r="8" spans="1:13" x14ac:dyDescent="0.3">
      <c r="A8" s="201"/>
      <c r="B8" s="7" t="s">
        <v>65</v>
      </c>
      <c r="C8" s="8">
        <v>1748885</v>
      </c>
      <c r="D8" s="8">
        <v>1643021</v>
      </c>
      <c r="E8" s="8">
        <v>1453030</v>
      </c>
      <c r="F8" s="8">
        <v>1580792</v>
      </c>
      <c r="G8" s="8">
        <v>1678336</v>
      </c>
      <c r="H8" s="8">
        <v>1702441</v>
      </c>
      <c r="I8" s="8">
        <v>1688923</v>
      </c>
      <c r="J8" s="8">
        <v>1679362</v>
      </c>
      <c r="K8" s="8">
        <v>1823794</v>
      </c>
      <c r="L8" s="8">
        <v>1847620</v>
      </c>
      <c r="M8" s="8">
        <v>768805</v>
      </c>
    </row>
    <row r="9" spans="1:13" x14ac:dyDescent="0.3">
      <c r="A9" s="201"/>
      <c r="B9" s="7" t="s">
        <v>68</v>
      </c>
      <c r="C9" s="9">
        <v>0.48899999999999999</v>
      </c>
      <c r="D9" s="9">
        <v>0.49</v>
      </c>
      <c r="E9" s="9">
        <v>0.40100000000000002</v>
      </c>
      <c r="F9" s="9">
        <v>0.45200000000000001</v>
      </c>
      <c r="G9" s="9">
        <v>0.56399999999999995</v>
      </c>
      <c r="H9" s="9">
        <v>0.58899999999999997</v>
      </c>
      <c r="I9" s="51">
        <v>0.58399999999999996</v>
      </c>
      <c r="J9" s="51">
        <v>0.623</v>
      </c>
      <c r="K9" s="51">
        <v>0.61</v>
      </c>
      <c r="L9" s="51">
        <v>0.59599999999999997</v>
      </c>
      <c r="M9" s="51">
        <v>0.24299999999999999</v>
      </c>
    </row>
    <row r="10" spans="1:13" x14ac:dyDescent="0.3">
      <c r="A10" s="201"/>
      <c r="B10" s="7" t="s">
        <v>69</v>
      </c>
      <c r="C10" s="9">
        <v>0.31</v>
      </c>
      <c r="D10" s="9">
        <v>0.29599999999999999</v>
      </c>
      <c r="E10" s="9">
        <v>0.27100000000000002</v>
      </c>
      <c r="F10" s="9">
        <v>0.247</v>
      </c>
      <c r="G10" s="9">
        <v>0.307</v>
      </c>
      <c r="H10" s="9">
        <v>0.33100000000000002</v>
      </c>
      <c r="I10" s="74">
        <v>0.34599999999999997</v>
      </c>
      <c r="J10" s="74">
        <v>0.36299999999999999</v>
      </c>
      <c r="K10" s="74">
        <v>0.373</v>
      </c>
      <c r="L10" s="74">
        <v>0.35199999999999998</v>
      </c>
      <c r="M10" s="74">
        <v>0.187</v>
      </c>
    </row>
    <row r="11" spans="1:13" x14ac:dyDescent="0.3">
      <c r="A11" s="201"/>
      <c r="B11" s="7" t="s">
        <v>70</v>
      </c>
      <c r="C11" s="9">
        <v>0.14499999999999999</v>
      </c>
      <c r="D11" s="9">
        <v>0.13</v>
      </c>
      <c r="E11" s="9">
        <v>0.19</v>
      </c>
      <c r="F11" s="9">
        <v>0.17899999999999999</v>
      </c>
      <c r="G11" s="9">
        <v>7.6999999999999999E-2</v>
      </c>
      <c r="H11" s="9">
        <v>6.9000000000000006E-2</v>
      </c>
      <c r="I11" s="74">
        <v>0.06</v>
      </c>
      <c r="J11" s="74">
        <v>0.08</v>
      </c>
      <c r="K11" s="74">
        <v>9.0999999999999998E-2</v>
      </c>
      <c r="L11" s="74">
        <v>9.4E-2</v>
      </c>
      <c r="M11" s="74">
        <v>5.6000000000000001E-2</v>
      </c>
    </row>
    <row r="12" spans="1:13" x14ac:dyDescent="0.3">
      <c r="A12" s="201"/>
      <c r="B12" s="7" t="s">
        <v>71</v>
      </c>
      <c r="C12" s="9">
        <v>0.32200000000000001</v>
      </c>
      <c r="D12" s="9">
        <v>0.33400000000000002</v>
      </c>
      <c r="E12" s="9">
        <v>0.33600000000000002</v>
      </c>
      <c r="F12" s="9">
        <v>0.33200000000000002</v>
      </c>
      <c r="G12" s="9">
        <v>0.39800000000000002</v>
      </c>
      <c r="H12" s="9">
        <v>0.437</v>
      </c>
      <c r="I12" s="74">
        <v>0.434</v>
      </c>
      <c r="J12" s="74">
        <v>0.44700000000000001</v>
      </c>
      <c r="K12" s="74">
        <v>0.44900000000000001</v>
      </c>
      <c r="L12" s="74">
        <v>0.45700000000000002</v>
      </c>
      <c r="M12" s="74">
        <v>0.20100000000000001</v>
      </c>
    </row>
    <row r="13" spans="1:13" x14ac:dyDescent="0.3">
      <c r="A13" s="200" t="s">
        <v>36</v>
      </c>
      <c r="B13" s="10" t="s">
        <v>121</v>
      </c>
      <c r="C13" s="11">
        <v>245687</v>
      </c>
      <c r="D13" s="11">
        <v>263494</v>
      </c>
      <c r="E13" s="11">
        <v>184128</v>
      </c>
      <c r="F13" s="11">
        <v>221548</v>
      </c>
      <c r="G13" s="11">
        <v>263385</v>
      </c>
      <c r="H13" s="11">
        <v>296834</v>
      </c>
      <c r="I13" s="11">
        <v>314049</v>
      </c>
      <c r="J13" s="11">
        <v>392361</v>
      </c>
      <c r="K13" s="11">
        <v>485102</v>
      </c>
      <c r="L13" s="11">
        <v>480794</v>
      </c>
      <c r="M13" s="11">
        <v>111955</v>
      </c>
    </row>
    <row r="14" spans="1:13" x14ac:dyDescent="0.3">
      <c r="A14" s="200"/>
      <c r="B14" s="10" t="s">
        <v>122</v>
      </c>
      <c r="C14" s="11">
        <v>159108</v>
      </c>
      <c r="D14" s="11">
        <v>162748</v>
      </c>
      <c r="E14" s="11">
        <v>118671</v>
      </c>
      <c r="F14" s="11">
        <v>127689</v>
      </c>
      <c r="G14" s="11">
        <v>126391</v>
      </c>
      <c r="H14" s="11">
        <v>128069</v>
      </c>
      <c r="I14" s="11">
        <v>120167</v>
      </c>
      <c r="J14" s="11">
        <v>128942</v>
      </c>
      <c r="K14" s="11">
        <v>156904</v>
      </c>
      <c r="L14" s="11">
        <v>185710</v>
      </c>
      <c r="M14" s="11">
        <v>74418</v>
      </c>
    </row>
    <row r="15" spans="1:13" x14ac:dyDescent="0.3">
      <c r="A15" s="200"/>
      <c r="B15" s="10" t="s">
        <v>7</v>
      </c>
      <c r="C15" s="11">
        <v>466413</v>
      </c>
      <c r="D15" s="11">
        <v>528130</v>
      </c>
      <c r="E15" s="11">
        <v>452910</v>
      </c>
      <c r="F15" s="11">
        <v>551598</v>
      </c>
      <c r="G15" s="11">
        <v>645040</v>
      </c>
      <c r="H15" s="11">
        <v>675765</v>
      </c>
      <c r="I15" s="11">
        <v>699874</v>
      </c>
      <c r="J15" s="11">
        <v>1018295</v>
      </c>
      <c r="K15" s="11">
        <v>1251882</v>
      </c>
      <c r="L15" s="11">
        <v>1181840</v>
      </c>
      <c r="M15" s="11">
        <v>269047</v>
      </c>
    </row>
    <row r="16" spans="1:13" x14ac:dyDescent="0.3">
      <c r="A16" s="200"/>
      <c r="B16" s="10" t="s">
        <v>65</v>
      </c>
      <c r="C16" s="11">
        <v>290759</v>
      </c>
      <c r="D16" s="11">
        <v>296939</v>
      </c>
      <c r="E16" s="11">
        <v>228163</v>
      </c>
      <c r="F16" s="11">
        <v>250113</v>
      </c>
      <c r="G16" s="11">
        <v>252236</v>
      </c>
      <c r="H16" s="11">
        <v>244365</v>
      </c>
      <c r="I16" s="11">
        <v>233406</v>
      </c>
      <c r="J16" s="11">
        <v>266023</v>
      </c>
      <c r="K16" s="11">
        <v>309597</v>
      </c>
      <c r="L16" s="11">
        <v>361353</v>
      </c>
      <c r="M16" s="11">
        <v>161735</v>
      </c>
    </row>
    <row r="17" spans="1:13" x14ac:dyDescent="0.3">
      <c r="A17" s="200"/>
      <c r="B17" s="10" t="s">
        <v>72</v>
      </c>
      <c r="C17" s="12">
        <v>0.28100000000000003</v>
      </c>
      <c r="D17" s="12">
        <v>0.30499999999999999</v>
      </c>
      <c r="E17" s="12">
        <v>0.248</v>
      </c>
      <c r="F17" s="12">
        <v>0.28899999999999998</v>
      </c>
      <c r="G17" s="12">
        <v>0.32100000000000001</v>
      </c>
      <c r="H17" s="12">
        <v>0.33500000000000002</v>
      </c>
      <c r="I17" s="12">
        <v>0.34100000000000003</v>
      </c>
      <c r="J17" s="12">
        <v>0.40600000000000003</v>
      </c>
      <c r="K17" s="12">
        <v>0.42099999999999999</v>
      </c>
      <c r="L17" s="12">
        <v>0.39300000000000002</v>
      </c>
      <c r="M17" s="12">
        <v>0.22</v>
      </c>
    </row>
    <row r="18" spans="1:13" x14ac:dyDescent="0.3">
      <c r="A18" s="201" t="s">
        <v>37</v>
      </c>
      <c r="B18" s="7" t="s">
        <v>123</v>
      </c>
      <c r="C18" s="8">
        <v>15659</v>
      </c>
      <c r="D18" s="8">
        <v>17468</v>
      </c>
      <c r="E18" s="8">
        <v>9093</v>
      </c>
      <c r="F18" s="8">
        <v>15572</v>
      </c>
      <c r="G18" s="8">
        <v>18922</v>
      </c>
      <c r="H18" s="8">
        <v>18236</v>
      </c>
      <c r="I18" s="8">
        <v>33632</v>
      </c>
      <c r="J18" s="8">
        <v>38221</v>
      </c>
      <c r="K18" s="8">
        <v>45051</v>
      </c>
      <c r="L18" s="8">
        <v>43897</v>
      </c>
      <c r="M18" s="8">
        <v>15308</v>
      </c>
    </row>
    <row r="19" spans="1:13" x14ac:dyDescent="0.3">
      <c r="A19" s="201"/>
      <c r="B19" s="7" t="s">
        <v>124</v>
      </c>
      <c r="C19" s="8">
        <v>14096</v>
      </c>
      <c r="D19" s="8">
        <v>12279</v>
      </c>
      <c r="E19" s="8">
        <v>10160</v>
      </c>
      <c r="F19" s="8">
        <v>10441</v>
      </c>
      <c r="G19" s="8">
        <v>11040</v>
      </c>
      <c r="H19" s="8">
        <v>11686</v>
      </c>
      <c r="I19" s="8">
        <v>21701</v>
      </c>
      <c r="J19" s="8">
        <v>23654</v>
      </c>
      <c r="K19" s="8">
        <v>20513</v>
      </c>
      <c r="L19" s="8">
        <v>24481</v>
      </c>
      <c r="M19" s="8">
        <v>16516</v>
      </c>
    </row>
    <row r="20" spans="1:13" x14ac:dyDescent="0.3">
      <c r="A20" s="201"/>
      <c r="B20" s="7" t="s">
        <v>7</v>
      </c>
      <c r="C20" s="8">
        <v>100721</v>
      </c>
      <c r="D20" s="8">
        <v>118438</v>
      </c>
      <c r="E20" s="8">
        <v>49169</v>
      </c>
      <c r="F20" s="8">
        <v>105655</v>
      </c>
      <c r="G20" s="8">
        <v>123534</v>
      </c>
      <c r="H20" s="8">
        <v>117108</v>
      </c>
      <c r="I20" s="8">
        <v>114481</v>
      </c>
      <c r="J20" s="8">
        <v>122683</v>
      </c>
      <c r="K20" s="8">
        <v>132096</v>
      </c>
      <c r="L20" s="8">
        <v>127391</v>
      </c>
      <c r="M20" s="8">
        <v>32414</v>
      </c>
    </row>
    <row r="21" spans="1:13" x14ac:dyDescent="0.3">
      <c r="A21" s="201"/>
      <c r="B21" s="7" t="s">
        <v>65</v>
      </c>
      <c r="C21" s="8">
        <v>31874</v>
      </c>
      <c r="D21" s="8">
        <v>33142</v>
      </c>
      <c r="E21" s="8">
        <v>34071</v>
      </c>
      <c r="F21" s="8">
        <v>22080</v>
      </c>
      <c r="G21" s="8">
        <v>27691</v>
      </c>
      <c r="H21" s="8">
        <v>30864</v>
      </c>
      <c r="I21" s="8">
        <v>34815</v>
      </c>
      <c r="J21" s="8">
        <v>34577</v>
      </c>
      <c r="K21" s="8">
        <v>28852</v>
      </c>
      <c r="L21" s="8">
        <v>33101</v>
      </c>
      <c r="M21" s="8">
        <v>23924</v>
      </c>
    </row>
    <row r="22" spans="1:13" x14ac:dyDescent="0.3">
      <c r="A22" s="201"/>
      <c r="B22" s="7" t="s">
        <v>73</v>
      </c>
      <c r="C22" s="9">
        <v>0.371</v>
      </c>
      <c r="D22" s="9">
        <v>0.42099999999999999</v>
      </c>
      <c r="E22" s="9">
        <v>0.23100000000000001</v>
      </c>
      <c r="F22" s="9">
        <v>0.35799999999999998</v>
      </c>
      <c r="G22" s="9">
        <v>0.42499999999999999</v>
      </c>
      <c r="H22" s="9">
        <v>0.41399999999999998</v>
      </c>
      <c r="I22" s="74">
        <v>0.41499999999999998</v>
      </c>
      <c r="J22" s="74">
        <v>0.435</v>
      </c>
      <c r="K22" s="74">
        <v>0.42799999999999999</v>
      </c>
      <c r="L22" s="74">
        <v>0.39800000000000002</v>
      </c>
      <c r="M22" s="74">
        <v>0.26700000000000002</v>
      </c>
    </row>
    <row r="23" spans="1:13" x14ac:dyDescent="0.3">
      <c r="A23" s="200" t="s">
        <v>38</v>
      </c>
      <c r="B23" s="10" t="s">
        <v>121</v>
      </c>
      <c r="C23" s="11">
        <v>97373</v>
      </c>
      <c r="D23" s="11">
        <v>109400</v>
      </c>
      <c r="E23" s="11">
        <v>98166</v>
      </c>
      <c r="F23" s="11">
        <v>106766</v>
      </c>
      <c r="G23" s="11">
        <v>139064</v>
      </c>
      <c r="H23" s="11">
        <v>152347</v>
      </c>
      <c r="I23" s="11">
        <v>159555</v>
      </c>
      <c r="J23" s="11">
        <v>174161</v>
      </c>
      <c r="K23" s="11">
        <v>223517</v>
      </c>
      <c r="L23" s="11">
        <v>223300</v>
      </c>
      <c r="M23" s="11">
        <v>66260</v>
      </c>
    </row>
    <row r="24" spans="1:13" x14ac:dyDescent="0.3">
      <c r="A24" s="200"/>
      <c r="B24" s="10" t="s">
        <v>124</v>
      </c>
      <c r="C24" s="11">
        <v>175130</v>
      </c>
      <c r="D24" s="11">
        <v>171190</v>
      </c>
      <c r="E24" s="11">
        <v>147038</v>
      </c>
      <c r="F24" s="11">
        <v>163142</v>
      </c>
      <c r="G24" s="11">
        <v>165514</v>
      </c>
      <c r="H24" s="11">
        <v>166002</v>
      </c>
      <c r="I24" s="11">
        <v>174430</v>
      </c>
      <c r="J24" s="11">
        <v>178278</v>
      </c>
      <c r="K24" s="11">
        <v>201399</v>
      </c>
      <c r="L24" s="11">
        <v>194366</v>
      </c>
      <c r="M24" s="11">
        <v>100435</v>
      </c>
    </row>
    <row r="25" spans="1:13" x14ac:dyDescent="0.3">
      <c r="A25" s="200"/>
      <c r="B25" s="10" t="s">
        <v>7</v>
      </c>
      <c r="C25" s="11">
        <v>195484</v>
      </c>
      <c r="D25" s="11">
        <v>206090</v>
      </c>
      <c r="E25" s="11">
        <v>194387</v>
      </c>
      <c r="F25" s="11">
        <v>216544</v>
      </c>
      <c r="G25" s="11">
        <v>285660</v>
      </c>
      <c r="H25" s="11">
        <v>325723</v>
      </c>
      <c r="I25" s="11">
        <v>335511</v>
      </c>
      <c r="J25" s="11">
        <v>363466</v>
      </c>
      <c r="K25" s="11">
        <v>480084</v>
      </c>
      <c r="L25" s="11">
        <v>482130</v>
      </c>
      <c r="M25" s="11">
        <v>148381</v>
      </c>
    </row>
    <row r="26" spans="1:13" x14ac:dyDescent="0.3">
      <c r="A26" s="200"/>
      <c r="B26" s="10" t="s">
        <v>65</v>
      </c>
      <c r="C26" s="11">
        <v>406762</v>
      </c>
      <c r="D26" s="11">
        <v>408122</v>
      </c>
      <c r="E26" s="11">
        <v>318237</v>
      </c>
      <c r="F26" s="11">
        <v>345999</v>
      </c>
      <c r="G26" s="11">
        <v>353896</v>
      </c>
      <c r="H26" s="11">
        <v>354973</v>
      </c>
      <c r="I26" s="11">
        <v>375554</v>
      </c>
      <c r="J26" s="11">
        <v>380476</v>
      </c>
      <c r="K26" s="11">
        <v>433757</v>
      </c>
      <c r="L26" s="11">
        <v>414823</v>
      </c>
      <c r="M26" s="11">
        <v>224734</v>
      </c>
    </row>
    <row r="27" spans="1:13" x14ac:dyDescent="0.3">
      <c r="A27" s="200"/>
      <c r="B27" s="10" t="s">
        <v>74</v>
      </c>
      <c r="C27" s="12">
        <v>0.311</v>
      </c>
      <c r="D27" s="12">
        <v>0.308</v>
      </c>
      <c r="E27" s="12">
        <v>0.27700000000000002</v>
      </c>
      <c r="F27" s="12">
        <v>0.29599999999999999</v>
      </c>
      <c r="G27" s="12">
        <v>0.33800000000000002</v>
      </c>
      <c r="H27" s="12">
        <v>0.372</v>
      </c>
      <c r="I27" s="12">
        <v>0.4</v>
      </c>
      <c r="J27" s="12">
        <v>0.41299999999999998</v>
      </c>
      <c r="K27" s="12">
        <v>0.432</v>
      </c>
      <c r="L27" s="12">
        <v>0.42699999999999999</v>
      </c>
      <c r="M27" s="12">
        <v>0.24</v>
      </c>
    </row>
    <row r="28" spans="1:13" x14ac:dyDescent="0.3">
      <c r="A28" s="200"/>
      <c r="B28" s="10" t="s">
        <v>75</v>
      </c>
      <c r="C28" s="12">
        <v>0.246</v>
      </c>
      <c r="D28" s="12">
        <v>0.24399999999999999</v>
      </c>
      <c r="E28" s="12">
        <v>0.186</v>
      </c>
      <c r="F28" s="12">
        <v>0.20399999999999999</v>
      </c>
      <c r="G28" s="12">
        <v>0.22800000000000001</v>
      </c>
      <c r="H28" s="12">
        <v>0.224</v>
      </c>
      <c r="I28" s="12">
        <v>0.23499999999999999</v>
      </c>
      <c r="J28" s="12">
        <v>0.245</v>
      </c>
      <c r="K28" s="12">
        <v>0.23699999999999999</v>
      </c>
      <c r="L28" s="12">
        <v>0.22</v>
      </c>
      <c r="M28" s="12">
        <v>0.20799999999999999</v>
      </c>
    </row>
    <row r="29" spans="1:13" x14ac:dyDescent="0.3">
      <c r="A29" s="175" t="s">
        <v>4</v>
      </c>
      <c r="B29" s="44" t="s">
        <v>121</v>
      </c>
      <c r="C29" s="46">
        <f t="shared" ref="C29:I29" si="0">C23+C18+C13+C5</f>
        <v>1946902</v>
      </c>
      <c r="D29" s="46">
        <f t="shared" si="0"/>
        <v>2037713</v>
      </c>
      <c r="E29" s="46">
        <f t="shared" si="0"/>
        <v>1639366</v>
      </c>
      <c r="F29" s="46">
        <f t="shared" si="0"/>
        <v>1895323</v>
      </c>
      <c r="G29" s="46">
        <f t="shared" si="0"/>
        <v>2454305</v>
      </c>
      <c r="H29" s="46">
        <f t="shared" si="0"/>
        <v>2615990</v>
      </c>
      <c r="I29" s="46">
        <f t="shared" si="0"/>
        <v>2530513</v>
      </c>
      <c r="J29" s="46">
        <f t="shared" ref="J29:L30" si="1">J5+J13+J18+J23</f>
        <v>2906545</v>
      </c>
      <c r="K29" s="46">
        <f t="shared" si="1"/>
        <v>3424862</v>
      </c>
      <c r="L29" s="46">
        <f t="shared" si="1"/>
        <v>3458674</v>
      </c>
      <c r="M29" s="46">
        <f t="shared" ref="M29" si="2">M5+M13+M18+M23</f>
        <v>743521</v>
      </c>
    </row>
    <row r="30" spans="1:13" x14ac:dyDescent="0.3">
      <c r="A30" s="175"/>
      <c r="B30" s="44" t="s">
        <v>124</v>
      </c>
      <c r="C30" s="46">
        <f>C6+C14+C19+C24</f>
        <v>1253433</v>
      </c>
      <c r="D30" s="46">
        <f t="shared" ref="D30:G30" si="3">D6+D14+D19+D24</f>
        <v>1182361</v>
      </c>
      <c r="E30" s="46">
        <f t="shared" si="3"/>
        <v>1053914</v>
      </c>
      <c r="F30" s="46">
        <f t="shared" si="3"/>
        <v>1137470</v>
      </c>
      <c r="G30" s="46">
        <f t="shared" si="3"/>
        <v>1169506</v>
      </c>
      <c r="H30" s="46">
        <f t="shared" ref="H30:I30" si="4">H6+H14+H19+H24</f>
        <v>1189619</v>
      </c>
      <c r="I30" s="46">
        <f t="shared" si="4"/>
        <v>1191349</v>
      </c>
      <c r="J30" s="46">
        <f t="shared" si="1"/>
        <v>1200521</v>
      </c>
      <c r="K30" s="46">
        <f t="shared" si="1"/>
        <v>1327170</v>
      </c>
      <c r="L30" s="46">
        <f t="shared" si="1"/>
        <v>1386319</v>
      </c>
      <c r="M30" s="46">
        <f t="shared" ref="M30" si="5">M6+M14+M19+M24</f>
        <v>588199</v>
      </c>
    </row>
    <row r="31" spans="1:13" x14ac:dyDescent="0.3">
      <c r="A31" s="175"/>
      <c r="B31" s="45" t="s">
        <v>7</v>
      </c>
      <c r="C31" s="46">
        <f>C7+C15+C20+C25</f>
        <v>4233707</v>
      </c>
      <c r="D31" s="46">
        <f t="shared" ref="D31:J31" si="6">D7+D15+D20+D25</f>
        <v>4496412</v>
      </c>
      <c r="E31" s="46">
        <f t="shared" si="6"/>
        <v>3728793</v>
      </c>
      <c r="F31" s="46">
        <f t="shared" si="6"/>
        <v>4233258</v>
      </c>
      <c r="G31" s="46">
        <f t="shared" si="6"/>
        <v>5512637</v>
      </c>
      <c r="H31" s="46">
        <f t="shared" si="6"/>
        <v>5661483</v>
      </c>
      <c r="I31" s="46">
        <f t="shared" si="6"/>
        <v>5671125</v>
      </c>
      <c r="J31" s="46">
        <f t="shared" si="6"/>
        <v>6473146</v>
      </c>
      <c r="K31" s="46">
        <f t="shared" ref="K31:L31" si="7">K7+K15+K20+K25</f>
        <v>7576299</v>
      </c>
      <c r="L31" s="46">
        <f t="shared" si="7"/>
        <v>7603950</v>
      </c>
      <c r="M31" s="46">
        <f t="shared" ref="M31" si="8">M7+M15+M20+M25</f>
        <v>1790303</v>
      </c>
    </row>
    <row r="32" spans="1:13" x14ac:dyDescent="0.3">
      <c r="A32" s="175"/>
      <c r="B32" s="45" t="s">
        <v>65</v>
      </c>
      <c r="C32" s="46">
        <f>C8+C16+C21+C26</f>
        <v>2478280</v>
      </c>
      <c r="D32" s="46">
        <f t="shared" ref="D32:G32" si="9">D8+D16+D21+D26</f>
        <v>2381224</v>
      </c>
      <c r="E32" s="46">
        <f t="shared" si="9"/>
        <v>2033501</v>
      </c>
      <c r="F32" s="46">
        <f t="shared" si="9"/>
        <v>2198984</v>
      </c>
      <c r="G32" s="46">
        <f t="shared" si="9"/>
        <v>2312159</v>
      </c>
      <c r="H32" s="46">
        <f t="shared" ref="H32:J32" si="10">H8+H16+H21+H26</f>
        <v>2332643</v>
      </c>
      <c r="I32" s="46">
        <f t="shared" si="10"/>
        <v>2332698</v>
      </c>
      <c r="J32" s="46">
        <f t="shared" si="10"/>
        <v>2360438</v>
      </c>
      <c r="K32" s="46">
        <f t="shared" ref="K32:L32" si="11">K8+K16+K21+K26</f>
        <v>2596000</v>
      </c>
      <c r="L32" s="46">
        <f t="shared" si="11"/>
        <v>2656897</v>
      </c>
      <c r="M32" s="46">
        <f t="shared" ref="M32" si="12">M8+M16+M21+M26</f>
        <v>1179198</v>
      </c>
    </row>
    <row r="33" spans="1:17" x14ac:dyDescent="0.3">
      <c r="A33" s="175"/>
      <c r="B33" s="45" t="s">
        <v>76</v>
      </c>
      <c r="C33" s="47">
        <v>0.39800000000000002</v>
      </c>
      <c r="D33" s="47">
        <v>0.40300000000000002</v>
      </c>
      <c r="E33" s="47">
        <v>0.33600000000000002</v>
      </c>
      <c r="F33" s="47">
        <v>0.373</v>
      </c>
      <c r="G33" s="47">
        <v>0.45100000000000001</v>
      </c>
      <c r="H33" s="47">
        <v>0.47099999999999997</v>
      </c>
      <c r="I33" s="47">
        <v>0.47199999999999998</v>
      </c>
      <c r="J33" s="47">
        <v>0.505</v>
      </c>
      <c r="K33" s="47">
        <v>0.499</v>
      </c>
      <c r="L33" s="47">
        <v>0.48499999999999999</v>
      </c>
      <c r="M33" s="47">
        <v>0.22800000000000001</v>
      </c>
    </row>
    <row r="34" spans="1:17" ht="15" customHeight="1" x14ac:dyDescent="0.3">
      <c r="A34" s="202" t="s">
        <v>184</v>
      </c>
      <c r="B34" s="202"/>
      <c r="C34" s="202"/>
      <c r="D34" s="202"/>
      <c r="E34" s="202"/>
      <c r="F34" s="202"/>
      <c r="G34" s="202"/>
      <c r="H34" s="202"/>
      <c r="I34" s="202"/>
      <c r="J34" s="202"/>
      <c r="K34" s="202"/>
      <c r="L34" s="202"/>
      <c r="M34" s="202"/>
      <c r="N34" s="2"/>
      <c r="O34" s="2"/>
      <c r="P34" s="2"/>
      <c r="Q34" s="2"/>
    </row>
    <row r="35" spans="1:17" x14ac:dyDescent="0.3">
      <c r="A35" s="202"/>
      <c r="B35" s="202"/>
      <c r="C35" s="202"/>
      <c r="D35" s="202"/>
      <c r="E35" s="202"/>
      <c r="F35" s="202"/>
      <c r="G35" s="202"/>
      <c r="H35" s="202"/>
      <c r="I35" s="202"/>
      <c r="J35" s="202"/>
      <c r="K35" s="202"/>
      <c r="L35" s="202"/>
      <c r="M35" s="202"/>
    </row>
  </sheetData>
  <mergeCells count="7">
    <mergeCell ref="A3:M3"/>
    <mergeCell ref="A34:M35"/>
    <mergeCell ref="A23:A28"/>
    <mergeCell ref="A13:A17"/>
    <mergeCell ref="A18:A22"/>
    <mergeCell ref="A29:A33"/>
    <mergeCell ref="A5:A12"/>
  </mergeCells>
  <pageMargins left="0.70866141732283472" right="0.70866141732283472" top="0.74803149606299213" bottom="0.74803149606299213" header="0.31496062992125984" footer="0.31496062992125984"/>
  <pageSetup paperSize="9" scale="92" orientation="landscape" verticalDpi="597" r:id="rId1"/>
  <headerFooter>
    <oddHeader>&amp;R&amp;G</oddHeader>
    <oddFooter>&amp;L&amp;F&amp;C&amp;P / &amp;N&amp;R&amp;A</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pageSetUpPr fitToPage="1"/>
  </sheetPr>
  <dimension ref="A3:H149"/>
  <sheetViews>
    <sheetView showGridLines="0" zoomScaleNormal="100" workbookViewId="0">
      <selection activeCell="F6" sqref="F6:G17"/>
    </sheetView>
  </sheetViews>
  <sheetFormatPr defaultRowHeight="14.4" x14ac:dyDescent="0.3"/>
  <cols>
    <col min="1" max="1" width="11.109375" style="3" bestFit="1" customWidth="1"/>
    <col min="2" max="2" width="10.109375" bestFit="1" customWidth="1"/>
    <col min="3" max="3" width="7.88671875" bestFit="1" customWidth="1"/>
    <col min="4" max="4" width="10.109375" bestFit="1" customWidth="1"/>
    <col min="5" max="5" width="11.109375" bestFit="1" customWidth="1"/>
    <col min="6" max="6" width="10.109375" bestFit="1" customWidth="1"/>
    <col min="7" max="7" width="7.88671875" bestFit="1" customWidth="1"/>
    <col min="8" max="8" width="10.109375" bestFit="1" customWidth="1"/>
  </cols>
  <sheetData>
    <row r="3" spans="1:8" ht="17.100000000000001" customHeight="1" x14ac:dyDescent="0.3">
      <c r="A3" s="203" t="s">
        <v>66</v>
      </c>
      <c r="B3" s="203"/>
      <c r="C3" s="203"/>
      <c r="D3" s="203"/>
      <c r="E3" s="203" t="s">
        <v>88</v>
      </c>
      <c r="F3" s="203"/>
      <c r="G3" s="203"/>
      <c r="H3" s="203"/>
    </row>
    <row r="4" spans="1:8" ht="17.100000000000001" customHeight="1" x14ac:dyDescent="0.3">
      <c r="A4" s="21"/>
      <c r="B4" s="22" t="s">
        <v>33</v>
      </c>
      <c r="C4" s="22" t="s">
        <v>64</v>
      </c>
      <c r="D4" s="22" t="s">
        <v>4</v>
      </c>
      <c r="E4" s="21"/>
      <c r="F4" s="22" t="s">
        <v>33</v>
      </c>
      <c r="G4" s="22" t="s">
        <v>64</v>
      </c>
      <c r="H4" s="22" t="s">
        <v>4</v>
      </c>
    </row>
    <row r="5" spans="1:8" ht="17.100000000000001" customHeight="1" x14ac:dyDescent="0.3">
      <c r="A5" s="94">
        <v>2020</v>
      </c>
      <c r="B5" s="22">
        <f>SUM(B6:B17)</f>
        <v>2023078</v>
      </c>
      <c r="C5" s="22">
        <f t="shared" ref="C5:D5" si="0">SUM(C6:C17)</f>
        <v>108</v>
      </c>
      <c r="D5" s="22">
        <f t="shared" si="0"/>
        <v>2023186</v>
      </c>
      <c r="E5" s="94">
        <v>2020</v>
      </c>
      <c r="F5" s="22">
        <f>SUM(F6:F17)</f>
        <v>1502084</v>
      </c>
      <c r="G5" s="22">
        <f t="shared" ref="G5:H5" si="1">SUM(G6:G17)</f>
        <v>6215</v>
      </c>
      <c r="H5" s="22">
        <f t="shared" si="1"/>
        <v>1508299</v>
      </c>
    </row>
    <row r="6" spans="1:8" ht="17.100000000000001" customHeight="1" x14ac:dyDescent="0.3">
      <c r="A6" s="23" t="s">
        <v>8</v>
      </c>
      <c r="B6" s="24">
        <v>286928</v>
      </c>
      <c r="C6" s="24">
        <v>0</v>
      </c>
      <c r="D6" s="24">
        <f>SUM(B6:C6)</f>
        <v>286928</v>
      </c>
      <c r="E6" s="23" t="s">
        <v>8</v>
      </c>
      <c r="F6" s="24">
        <v>220541</v>
      </c>
      <c r="G6" s="24">
        <v>497</v>
      </c>
      <c r="H6" s="24">
        <f>SUM(F6:G6)</f>
        <v>221038</v>
      </c>
    </row>
    <row r="7" spans="1:8" ht="17.100000000000001" customHeight="1" x14ac:dyDescent="0.3">
      <c r="A7" s="23" t="s">
        <v>9</v>
      </c>
      <c r="B7" s="24">
        <v>244088</v>
      </c>
      <c r="C7" s="24">
        <v>0</v>
      </c>
      <c r="D7" s="24">
        <f t="shared" ref="D7:D17" si="2">SUM(B7:C7)</f>
        <v>244088</v>
      </c>
      <c r="E7" s="23" t="s">
        <v>9</v>
      </c>
      <c r="F7" s="24">
        <v>213756</v>
      </c>
      <c r="G7" s="24">
        <v>518</v>
      </c>
      <c r="H7" s="24">
        <f t="shared" ref="H7:H17" si="3">SUM(F7:G7)</f>
        <v>214274</v>
      </c>
    </row>
    <row r="8" spans="1:8" ht="17.100000000000001" customHeight="1" x14ac:dyDescent="0.3">
      <c r="A8" s="23" t="s">
        <v>10</v>
      </c>
      <c r="B8" s="24">
        <v>217801</v>
      </c>
      <c r="C8" s="24">
        <v>0</v>
      </c>
      <c r="D8" s="24">
        <f t="shared" si="2"/>
        <v>217801</v>
      </c>
      <c r="E8" s="23" t="s">
        <v>10</v>
      </c>
      <c r="F8" s="24">
        <v>103917</v>
      </c>
      <c r="G8" s="24">
        <v>303</v>
      </c>
      <c r="H8" s="24">
        <f t="shared" si="3"/>
        <v>104220</v>
      </c>
    </row>
    <row r="9" spans="1:8" ht="17.100000000000001" customHeight="1" x14ac:dyDescent="0.3">
      <c r="A9" s="23" t="s">
        <v>11</v>
      </c>
      <c r="B9" s="24"/>
      <c r="C9" s="24">
        <v>0</v>
      </c>
      <c r="D9" s="24">
        <f t="shared" si="2"/>
        <v>0</v>
      </c>
      <c r="E9" s="23" t="s">
        <v>11</v>
      </c>
      <c r="F9" s="24"/>
      <c r="G9" s="24">
        <v>20</v>
      </c>
      <c r="H9" s="24">
        <f t="shared" si="3"/>
        <v>20</v>
      </c>
    </row>
    <row r="10" spans="1:8" ht="17.100000000000001" customHeight="1" x14ac:dyDescent="0.3">
      <c r="A10" s="23" t="s">
        <v>12</v>
      </c>
      <c r="B10" s="24"/>
      <c r="C10" s="24">
        <v>0</v>
      </c>
      <c r="D10" s="24">
        <f t="shared" si="2"/>
        <v>0</v>
      </c>
      <c r="E10" s="23" t="s">
        <v>12</v>
      </c>
      <c r="F10" s="24"/>
      <c r="G10" s="24">
        <v>124</v>
      </c>
      <c r="H10" s="24">
        <f t="shared" si="3"/>
        <v>124</v>
      </c>
    </row>
    <row r="11" spans="1:8" ht="17.100000000000001" customHeight="1" x14ac:dyDescent="0.3">
      <c r="A11" s="23" t="s">
        <v>13</v>
      </c>
      <c r="B11" s="24">
        <v>73894</v>
      </c>
      <c r="C11" s="24">
        <v>0</v>
      </c>
      <c r="D11" s="24">
        <f t="shared" si="2"/>
        <v>73894</v>
      </c>
      <c r="E11" s="23" t="s">
        <v>13</v>
      </c>
      <c r="F11" s="24">
        <v>94574</v>
      </c>
      <c r="G11" s="24">
        <v>480</v>
      </c>
      <c r="H11" s="24">
        <f t="shared" si="3"/>
        <v>95054</v>
      </c>
    </row>
    <row r="12" spans="1:8" ht="17.100000000000001" customHeight="1" x14ac:dyDescent="0.3">
      <c r="A12" s="23" t="s">
        <v>14</v>
      </c>
      <c r="B12" s="24">
        <v>302542</v>
      </c>
      <c r="C12" s="24">
        <v>38</v>
      </c>
      <c r="D12" s="24">
        <f t="shared" si="2"/>
        <v>302580</v>
      </c>
      <c r="E12" s="23" t="s">
        <v>14</v>
      </c>
      <c r="F12" s="24">
        <v>183009</v>
      </c>
      <c r="G12" s="24">
        <v>1124</v>
      </c>
      <c r="H12" s="24">
        <f t="shared" si="3"/>
        <v>184133</v>
      </c>
    </row>
    <row r="13" spans="1:8" ht="17.100000000000001" customHeight="1" x14ac:dyDescent="0.3">
      <c r="A13" s="23" t="s">
        <v>15</v>
      </c>
      <c r="B13" s="24">
        <v>333590</v>
      </c>
      <c r="C13" s="24">
        <v>70</v>
      </c>
      <c r="D13" s="24">
        <f t="shared" si="2"/>
        <v>333660</v>
      </c>
      <c r="E13" s="23" t="s">
        <v>15</v>
      </c>
      <c r="F13" s="24">
        <v>256095</v>
      </c>
      <c r="G13" s="24">
        <v>1431</v>
      </c>
      <c r="H13" s="24">
        <f t="shared" si="3"/>
        <v>257526</v>
      </c>
    </row>
    <row r="14" spans="1:8" ht="17.100000000000001" customHeight="1" x14ac:dyDescent="0.3">
      <c r="A14" s="23" t="s">
        <v>16</v>
      </c>
      <c r="B14" s="24">
        <v>228734</v>
      </c>
      <c r="C14" s="24">
        <v>0</v>
      </c>
      <c r="D14" s="24">
        <f t="shared" si="2"/>
        <v>228734</v>
      </c>
      <c r="E14" s="23" t="s">
        <v>16</v>
      </c>
      <c r="F14" s="24">
        <v>183678</v>
      </c>
      <c r="G14" s="24">
        <v>832</v>
      </c>
      <c r="H14" s="24">
        <f t="shared" si="3"/>
        <v>184510</v>
      </c>
    </row>
    <row r="15" spans="1:8" ht="17.100000000000001" customHeight="1" x14ac:dyDescent="0.3">
      <c r="A15" s="23" t="s">
        <v>17</v>
      </c>
      <c r="B15" s="24">
        <v>203107</v>
      </c>
      <c r="C15" s="24">
        <v>0</v>
      </c>
      <c r="D15" s="24">
        <f t="shared" si="2"/>
        <v>203107</v>
      </c>
      <c r="E15" s="23" t="s">
        <v>17</v>
      </c>
      <c r="F15" s="24">
        <v>142222</v>
      </c>
      <c r="G15" s="24">
        <v>489</v>
      </c>
      <c r="H15" s="24">
        <f t="shared" si="3"/>
        <v>142711</v>
      </c>
    </row>
    <row r="16" spans="1:8" ht="17.100000000000001" customHeight="1" x14ac:dyDescent="0.3">
      <c r="A16" s="23" t="s">
        <v>18</v>
      </c>
      <c r="B16" s="24">
        <v>59070</v>
      </c>
      <c r="C16" s="24">
        <v>0</v>
      </c>
      <c r="D16" s="24">
        <f t="shared" si="2"/>
        <v>59070</v>
      </c>
      <c r="E16" s="23" t="s">
        <v>18</v>
      </c>
      <c r="F16" s="24">
        <v>56045</v>
      </c>
      <c r="G16" s="24">
        <v>207</v>
      </c>
      <c r="H16" s="24">
        <f t="shared" si="3"/>
        <v>56252</v>
      </c>
    </row>
    <row r="17" spans="1:8" ht="17.100000000000001" customHeight="1" x14ac:dyDescent="0.3">
      <c r="A17" s="23" t="s">
        <v>19</v>
      </c>
      <c r="B17" s="24">
        <v>73324</v>
      </c>
      <c r="C17" s="24">
        <v>0</v>
      </c>
      <c r="D17" s="24">
        <f t="shared" si="2"/>
        <v>73324</v>
      </c>
      <c r="E17" s="23" t="s">
        <v>19</v>
      </c>
      <c r="F17" s="24">
        <v>48247</v>
      </c>
      <c r="G17" s="24">
        <v>190</v>
      </c>
      <c r="H17" s="24">
        <f t="shared" si="3"/>
        <v>48437</v>
      </c>
    </row>
    <row r="18" spans="1:8" ht="17.100000000000001" customHeight="1" x14ac:dyDescent="0.3">
      <c r="A18" s="94">
        <v>2019</v>
      </c>
      <c r="B18" s="22">
        <f>SUM(B19:B30)</f>
        <v>6412591</v>
      </c>
      <c r="C18" s="22">
        <f t="shared" ref="C18:D18" si="4">SUM(C19:C30)</f>
        <v>2116</v>
      </c>
      <c r="D18" s="22">
        <f t="shared" si="4"/>
        <v>6414707</v>
      </c>
      <c r="E18" s="94">
        <v>2019</v>
      </c>
      <c r="F18" s="22">
        <f>SUM(F19:F30)</f>
        <v>3973656</v>
      </c>
      <c r="G18" s="22">
        <f t="shared" ref="G18:H18" si="5">SUM(G19:G30)</f>
        <v>16186</v>
      </c>
      <c r="H18" s="22">
        <f t="shared" si="5"/>
        <v>3989842</v>
      </c>
    </row>
    <row r="19" spans="1:8" ht="17.100000000000001" customHeight="1" x14ac:dyDescent="0.3">
      <c r="A19" s="23" t="s">
        <v>8</v>
      </c>
      <c r="B19" s="24">
        <v>271630</v>
      </c>
      <c r="C19" s="24">
        <v>0</v>
      </c>
      <c r="D19" s="24">
        <f>SUM(B19:C19)</f>
        <v>271630</v>
      </c>
      <c r="E19" s="23" t="s">
        <v>8</v>
      </c>
      <c r="F19" s="24">
        <v>228675</v>
      </c>
      <c r="G19" s="24">
        <v>456</v>
      </c>
      <c r="H19" s="24">
        <f>SUM(F19:G19)</f>
        <v>229131</v>
      </c>
    </row>
    <row r="20" spans="1:8" ht="17.100000000000001" customHeight="1" x14ac:dyDescent="0.3">
      <c r="A20" s="23" t="s">
        <v>9</v>
      </c>
      <c r="B20" s="24">
        <v>251571</v>
      </c>
      <c r="C20" s="24">
        <v>0</v>
      </c>
      <c r="D20" s="24">
        <f t="shared" ref="D20:D30" si="6">SUM(B20:C20)</f>
        <v>251571</v>
      </c>
      <c r="E20" s="23" t="s">
        <v>9</v>
      </c>
      <c r="F20" s="24">
        <v>224973</v>
      </c>
      <c r="G20" s="24">
        <v>465</v>
      </c>
      <c r="H20" s="24">
        <f t="shared" ref="H20:H30" si="7">SUM(F20:G20)</f>
        <v>225438</v>
      </c>
    </row>
    <row r="21" spans="1:8" ht="17.100000000000001" customHeight="1" x14ac:dyDescent="0.3">
      <c r="A21" s="23" t="s">
        <v>10</v>
      </c>
      <c r="B21" s="24">
        <v>356299</v>
      </c>
      <c r="C21" s="24">
        <v>0</v>
      </c>
      <c r="D21" s="24">
        <f t="shared" si="6"/>
        <v>356299</v>
      </c>
      <c r="E21" s="23" t="s">
        <v>10</v>
      </c>
      <c r="F21" s="24">
        <v>259746</v>
      </c>
      <c r="G21" s="24">
        <v>549</v>
      </c>
      <c r="H21" s="24">
        <f t="shared" si="7"/>
        <v>260295</v>
      </c>
    </row>
    <row r="22" spans="1:8" ht="17.100000000000001" customHeight="1" x14ac:dyDescent="0.3">
      <c r="A22" s="23" t="s">
        <v>11</v>
      </c>
      <c r="B22" s="24">
        <v>511163</v>
      </c>
      <c r="C22" s="24">
        <v>45</v>
      </c>
      <c r="D22" s="24">
        <f t="shared" si="6"/>
        <v>511208</v>
      </c>
      <c r="E22" s="23" t="s">
        <v>11</v>
      </c>
      <c r="F22" s="24">
        <v>276237</v>
      </c>
      <c r="G22" s="24">
        <v>988</v>
      </c>
      <c r="H22" s="24">
        <f t="shared" si="7"/>
        <v>277225</v>
      </c>
    </row>
    <row r="23" spans="1:8" ht="17.100000000000001" customHeight="1" x14ac:dyDescent="0.3">
      <c r="A23" s="23" t="s">
        <v>12</v>
      </c>
      <c r="B23" s="24">
        <v>593359</v>
      </c>
      <c r="C23" s="24">
        <v>300</v>
      </c>
      <c r="D23" s="24">
        <f t="shared" si="6"/>
        <v>593659</v>
      </c>
      <c r="E23" s="23" t="s">
        <v>12</v>
      </c>
      <c r="F23" s="24">
        <v>353056</v>
      </c>
      <c r="G23" s="24">
        <v>1191</v>
      </c>
      <c r="H23" s="24">
        <f t="shared" si="7"/>
        <v>354247</v>
      </c>
    </row>
    <row r="24" spans="1:8" ht="17.100000000000001" customHeight="1" x14ac:dyDescent="0.3">
      <c r="A24" s="23" t="s">
        <v>13</v>
      </c>
      <c r="B24" s="24">
        <v>699035</v>
      </c>
      <c r="C24" s="24">
        <v>395</v>
      </c>
      <c r="D24" s="24">
        <f t="shared" si="6"/>
        <v>699430</v>
      </c>
      <c r="E24" s="23" t="s">
        <v>13</v>
      </c>
      <c r="F24" s="24">
        <v>399476</v>
      </c>
      <c r="G24" s="24">
        <v>2376</v>
      </c>
      <c r="H24" s="24">
        <f t="shared" si="7"/>
        <v>401852</v>
      </c>
    </row>
    <row r="25" spans="1:8" ht="17.100000000000001" customHeight="1" x14ac:dyDescent="0.3">
      <c r="A25" s="23" t="s">
        <v>14</v>
      </c>
      <c r="B25" s="24">
        <v>864861</v>
      </c>
      <c r="C25" s="24">
        <v>435</v>
      </c>
      <c r="D25" s="24">
        <f t="shared" si="6"/>
        <v>865296</v>
      </c>
      <c r="E25" s="23" t="s">
        <v>14</v>
      </c>
      <c r="F25" s="24">
        <v>456239</v>
      </c>
      <c r="G25" s="24">
        <v>3419</v>
      </c>
      <c r="H25" s="24">
        <f t="shared" si="7"/>
        <v>459658</v>
      </c>
    </row>
    <row r="26" spans="1:8" ht="17.100000000000001" customHeight="1" x14ac:dyDescent="0.3">
      <c r="A26" s="23" t="s">
        <v>15</v>
      </c>
      <c r="B26" s="24">
        <v>876070</v>
      </c>
      <c r="C26" s="24">
        <v>528</v>
      </c>
      <c r="D26" s="24">
        <f t="shared" si="6"/>
        <v>876598</v>
      </c>
      <c r="E26" s="23" t="s">
        <v>15</v>
      </c>
      <c r="F26" s="24">
        <v>478408</v>
      </c>
      <c r="G26" s="24">
        <v>3172</v>
      </c>
      <c r="H26" s="24">
        <f t="shared" si="7"/>
        <v>481580</v>
      </c>
    </row>
    <row r="27" spans="1:8" ht="17.100000000000001" customHeight="1" x14ac:dyDescent="0.3">
      <c r="A27" s="23" t="s">
        <v>16</v>
      </c>
      <c r="B27" s="24">
        <v>734112</v>
      </c>
      <c r="C27" s="24">
        <v>413</v>
      </c>
      <c r="D27" s="24">
        <f t="shared" si="6"/>
        <v>734525</v>
      </c>
      <c r="E27" s="23" t="s">
        <v>16</v>
      </c>
      <c r="F27" s="24">
        <v>429909</v>
      </c>
      <c r="G27" s="24">
        <v>1862</v>
      </c>
      <c r="H27" s="24">
        <f t="shared" si="7"/>
        <v>431771</v>
      </c>
    </row>
    <row r="28" spans="1:8" ht="17.100000000000001" customHeight="1" x14ac:dyDescent="0.3">
      <c r="A28" s="23" t="s">
        <v>17</v>
      </c>
      <c r="B28" s="24">
        <v>563672</v>
      </c>
      <c r="C28" s="24">
        <v>0</v>
      </c>
      <c r="D28" s="24">
        <f t="shared" si="6"/>
        <v>563672</v>
      </c>
      <c r="E28" s="23" t="s">
        <v>17</v>
      </c>
      <c r="F28" s="24">
        <v>361969</v>
      </c>
      <c r="G28" s="24">
        <v>813</v>
      </c>
      <c r="H28" s="24">
        <f t="shared" si="7"/>
        <v>362782</v>
      </c>
    </row>
    <row r="29" spans="1:8" ht="17.100000000000001" customHeight="1" x14ac:dyDescent="0.3">
      <c r="A29" s="23" t="s">
        <v>18</v>
      </c>
      <c r="B29" s="24">
        <v>390904</v>
      </c>
      <c r="C29" s="24">
        <v>0</v>
      </c>
      <c r="D29" s="24">
        <f t="shared" si="6"/>
        <v>390904</v>
      </c>
      <c r="E29" s="23" t="s">
        <v>18</v>
      </c>
      <c r="F29" s="24">
        <v>262558</v>
      </c>
      <c r="G29" s="24">
        <v>428</v>
      </c>
      <c r="H29" s="24">
        <f t="shared" si="7"/>
        <v>262986</v>
      </c>
    </row>
    <row r="30" spans="1:8" ht="17.100000000000001" customHeight="1" x14ac:dyDescent="0.3">
      <c r="A30" s="23" t="s">
        <v>19</v>
      </c>
      <c r="B30" s="24">
        <v>299915</v>
      </c>
      <c r="C30" s="24">
        <v>0</v>
      </c>
      <c r="D30" s="24">
        <f t="shared" si="6"/>
        <v>299915</v>
      </c>
      <c r="E30" s="23" t="s">
        <v>19</v>
      </c>
      <c r="F30" s="24">
        <v>242410</v>
      </c>
      <c r="G30" s="24">
        <v>467</v>
      </c>
      <c r="H30" s="24">
        <f t="shared" si="7"/>
        <v>242877</v>
      </c>
    </row>
    <row r="31" spans="1:8" ht="17.100000000000001" customHeight="1" x14ac:dyDescent="0.3">
      <c r="A31" s="94">
        <v>2018</v>
      </c>
      <c r="B31" s="22">
        <f>SUM(B32:B43)</f>
        <v>5727439</v>
      </c>
      <c r="C31" s="22">
        <f t="shared" ref="C31:D31" si="8">SUM(C32:C43)</f>
        <v>1964</v>
      </c>
      <c r="D31" s="22">
        <f t="shared" si="8"/>
        <v>5729403</v>
      </c>
      <c r="E31" s="94">
        <v>2018</v>
      </c>
      <c r="F31" s="22">
        <f>SUM(F32:F43)</f>
        <v>3961147</v>
      </c>
      <c r="G31" s="22">
        <f t="shared" ref="G31:H31" si="9">SUM(G32:G43)</f>
        <v>15554</v>
      </c>
      <c r="H31" s="22">
        <f t="shared" si="9"/>
        <v>3976701</v>
      </c>
    </row>
    <row r="32" spans="1:8" ht="17.100000000000001" customHeight="1" x14ac:dyDescent="0.3">
      <c r="A32" s="23" t="s">
        <v>8</v>
      </c>
      <c r="B32" s="24">
        <v>250039</v>
      </c>
      <c r="C32" s="24">
        <v>0</v>
      </c>
      <c r="D32" s="24">
        <f>SUM(B32:C32)</f>
        <v>250039</v>
      </c>
      <c r="E32" s="23" t="s">
        <v>8</v>
      </c>
      <c r="F32" s="24">
        <v>211772</v>
      </c>
      <c r="G32" s="24">
        <v>389</v>
      </c>
      <c r="H32" s="24">
        <f>SUM(F32:G32)</f>
        <v>212161</v>
      </c>
    </row>
    <row r="33" spans="1:8" ht="17.100000000000001" customHeight="1" x14ac:dyDescent="0.3">
      <c r="A33" s="23" t="s">
        <v>9</v>
      </c>
      <c r="B33" s="24">
        <v>214954</v>
      </c>
      <c r="C33" s="24">
        <v>0</v>
      </c>
      <c r="D33" s="24">
        <f t="shared" ref="D33:D43" si="10">SUM(B33:C33)</f>
        <v>214954</v>
      </c>
      <c r="E33" s="23" t="s">
        <v>9</v>
      </c>
      <c r="F33" s="24">
        <v>203564</v>
      </c>
      <c r="G33" s="24">
        <v>455</v>
      </c>
      <c r="H33" s="24">
        <f t="shared" ref="H33:H43" si="11">SUM(F33:G33)</f>
        <v>204019</v>
      </c>
    </row>
    <row r="34" spans="1:8" ht="17.100000000000001" customHeight="1" x14ac:dyDescent="0.3">
      <c r="A34" s="23" t="s">
        <v>10</v>
      </c>
      <c r="B34" s="24">
        <v>304157</v>
      </c>
      <c r="C34" s="24">
        <v>0</v>
      </c>
      <c r="D34" s="24">
        <f t="shared" si="10"/>
        <v>304157</v>
      </c>
      <c r="E34" s="23" t="s">
        <v>10</v>
      </c>
      <c r="F34" s="24">
        <v>237847</v>
      </c>
      <c r="G34" s="24">
        <v>495</v>
      </c>
      <c r="H34" s="24">
        <f t="shared" si="11"/>
        <v>238342</v>
      </c>
    </row>
    <row r="35" spans="1:8" ht="17.100000000000001" customHeight="1" x14ac:dyDescent="0.3">
      <c r="A35" s="23" t="s">
        <v>11</v>
      </c>
      <c r="B35" s="24">
        <v>424237</v>
      </c>
      <c r="C35" s="24">
        <v>61</v>
      </c>
      <c r="D35" s="24">
        <f t="shared" si="10"/>
        <v>424298</v>
      </c>
      <c r="E35" s="23" t="s">
        <v>11</v>
      </c>
      <c r="F35" s="24">
        <v>282673</v>
      </c>
      <c r="G35" s="24">
        <v>790</v>
      </c>
      <c r="H35" s="24">
        <f t="shared" si="11"/>
        <v>283463</v>
      </c>
    </row>
    <row r="36" spans="1:8" ht="17.100000000000001" customHeight="1" x14ac:dyDescent="0.3">
      <c r="A36" s="23" t="s">
        <v>12</v>
      </c>
      <c r="B36" s="24">
        <v>541125</v>
      </c>
      <c r="C36" s="24">
        <v>238</v>
      </c>
      <c r="D36" s="24">
        <f t="shared" si="10"/>
        <v>541363</v>
      </c>
      <c r="E36" s="23" t="s">
        <v>12</v>
      </c>
      <c r="F36" s="24">
        <v>351675</v>
      </c>
      <c r="G36" s="24">
        <v>1038</v>
      </c>
      <c r="H36" s="24">
        <f t="shared" si="11"/>
        <v>352713</v>
      </c>
    </row>
    <row r="37" spans="1:8" ht="17.100000000000001" customHeight="1" x14ac:dyDescent="0.3">
      <c r="A37" s="23" t="s">
        <v>13</v>
      </c>
      <c r="B37" s="24">
        <v>659908</v>
      </c>
      <c r="C37" s="24">
        <v>398</v>
      </c>
      <c r="D37" s="24">
        <f t="shared" si="10"/>
        <v>660306</v>
      </c>
      <c r="E37" s="23" t="s">
        <v>13</v>
      </c>
      <c r="F37" s="24">
        <v>388800</v>
      </c>
      <c r="G37" s="24">
        <v>2337</v>
      </c>
      <c r="H37" s="24">
        <f t="shared" si="11"/>
        <v>391137</v>
      </c>
    </row>
    <row r="38" spans="1:8" ht="17.100000000000001" customHeight="1" x14ac:dyDescent="0.3">
      <c r="A38" s="23" t="s">
        <v>14</v>
      </c>
      <c r="B38" s="24">
        <v>797192</v>
      </c>
      <c r="C38" s="24">
        <v>436</v>
      </c>
      <c r="D38" s="24">
        <f t="shared" si="10"/>
        <v>797628</v>
      </c>
      <c r="E38" s="23" t="s">
        <v>14</v>
      </c>
      <c r="F38" s="24">
        <v>459323</v>
      </c>
      <c r="G38" s="24">
        <v>3351</v>
      </c>
      <c r="H38" s="24">
        <f t="shared" si="11"/>
        <v>462674</v>
      </c>
    </row>
    <row r="39" spans="1:8" ht="17.100000000000001" customHeight="1" x14ac:dyDescent="0.3">
      <c r="A39" s="23" t="s">
        <v>15</v>
      </c>
      <c r="B39" s="24">
        <v>767984</v>
      </c>
      <c r="C39" s="24">
        <v>502</v>
      </c>
      <c r="D39" s="24">
        <f t="shared" si="10"/>
        <v>768486</v>
      </c>
      <c r="E39" s="23" t="s">
        <v>15</v>
      </c>
      <c r="F39" s="24">
        <v>482072</v>
      </c>
      <c r="G39" s="24">
        <v>2896</v>
      </c>
      <c r="H39" s="24">
        <f t="shared" si="11"/>
        <v>484968</v>
      </c>
    </row>
    <row r="40" spans="1:8" ht="17.100000000000001" customHeight="1" x14ac:dyDescent="0.3">
      <c r="A40" s="23" t="s">
        <v>16</v>
      </c>
      <c r="B40" s="24">
        <v>655189</v>
      </c>
      <c r="C40" s="24">
        <v>329</v>
      </c>
      <c r="D40" s="24">
        <f t="shared" si="10"/>
        <v>655518</v>
      </c>
      <c r="E40" s="23" t="s">
        <v>16</v>
      </c>
      <c r="F40" s="24">
        <v>436333</v>
      </c>
      <c r="G40" s="24">
        <v>1919</v>
      </c>
      <c r="H40" s="24">
        <f t="shared" si="11"/>
        <v>438252</v>
      </c>
    </row>
    <row r="41" spans="1:8" ht="17.100000000000001" customHeight="1" x14ac:dyDescent="0.3">
      <c r="A41" s="23" t="s">
        <v>17</v>
      </c>
      <c r="B41" s="24">
        <v>514107</v>
      </c>
      <c r="C41" s="24">
        <v>0</v>
      </c>
      <c r="D41" s="24">
        <f t="shared" si="10"/>
        <v>514107</v>
      </c>
      <c r="E41" s="23" t="s">
        <v>17</v>
      </c>
      <c r="F41" s="24">
        <v>369517</v>
      </c>
      <c r="G41" s="24">
        <v>792</v>
      </c>
      <c r="H41" s="24">
        <f t="shared" si="11"/>
        <v>370309</v>
      </c>
    </row>
    <row r="42" spans="1:8" ht="17.100000000000001" customHeight="1" x14ac:dyDescent="0.3">
      <c r="A42" s="23" t="s">
        <v>18</v>
      </c>
      <c r="B42" s="24">
        <v>318976</v>
      </c>
      <c r="C42" s="24">
        <v>0</v>
      </c>
      <c r="D42" s="24">
        <f t="shared" si="10"/>
        <v>318976</v>
      </c>
      <c r="E42" s="23" t="s">
        <v>18</v>
      </c>
      <c r="F42" s="24">
        <v>277342</v>
      </c>
      <c r="G42" s="24">
        <v>538</v>
      </c>
      <c r="H42" s="24">
        <f t="shared" si="11"/>
        <v>277880</v>
      </c>
    </row>
    <row r="43" spans="1:8" ht="17.100000000000001" customHeight="1" x14ac:dyDescent="0.3">
      <c r="A43" s="23" t="s">
        <v>19</v>
      </c>
      <c r="B43" s="24">
        <v>279571</v>
      </c>
      <c r="C43" s="24">
        <v>0</v>
      </c>
      <c r="D43" s="24">
        <f t="shared" si="10"/>
        <v>279571</v>
      </c>
      <c r="E43" s="23" t="s">
        <v>19</v>
      </c>
      <c r="F43" s="24">
        <v>260229</v>
      </c>
      <c r="G43" s="24">
        <v>554</v>
      </c>
      <c r="H43" s="24">
        <f t="shared" si="11"/>
        <v>260783</v>
      </c>
    </row>
    <row r="44" spans="1:8" ht="17.100000000000001" customHeight="1" x14ac:dyDescent="0.3">
      <c r="A44" s="94">
        <v>2017</v>
      </c>
      <c r="B44" s="22">
        <f>SUM(B45:B56)</f>
        <v>4797365</v>
      </c>
      <c r="C44" s="22">
        <f t="shared" ref="C44:D44" si="12">SUM(C45:C56)</f>
        <v>1792</v>
      </c>
      <c r="D44" s="22">
        <f t="shared" si="12"/>
        <v>4799157</v>
      </c>
      <c r="E44" s="94">
        <v>2017</v>
      </c>
      <c r="F44" s="22">
        <f>SUM(F45:F56)</f>
        <v>3744745</v>
      </c>
      <c r="G44" s="22">
        <f t="shared" ref="G44:H44" si="13">SUM(G45:G56)</f>
        <v>13384</v>
      </c>
      <c r="H44" s="22">
        <f t="shared" si="13"/>
        <v>3758129</v>
      </c>
    </row>
    <row r="45" spans="1:8" x14ac:dyDescent="0.3">
      <c r="A45" s="23" t="s">
        <v>8</v>
      </c>
      <c r="B45" s="24">
        <v>205391</v>
      </c>
      <c r="C45" s="24">
        <v>0</v>
      </c>
      <c r="D45" s="24">
        <f>SUM(B45:C45)</f>
        <v>205391</v>
      </c>
      <c r="E45" s="23" t="s">
        <v>8</v>
      </c>
      <c r="F45" s="24">
        <v>217071</v>
      </c>
      <c r="G45" s="24">
        <v>380</v>
      </c>
      <c r="H45" s="24">
        <f>SUM(F45:G45)</f>
        <v>217451</v>
      </c>
    </row>
    <row r="46" spans="1:8" s="48" customFormat="1" x14ac:dyDescent="0.3">
      <c r="A46" s="23" t="s">
        <v>9</v>
      </c>
      <c r="B46" s="24">
        <v>163412</v>
      </c>
      <c r="C46" s="24">
        <v>0</v>
      </c>
      <c r="D46" s="24">
        <f t="shared" ref="D46:D56" si="14">SUM(B46:C46)</f>
        <v>163412</v>
      </c>
      <c r="E46" s="23" t="s">
        <v>9</v>
      </c>
      <c r="F46" s="24">
        <v>222039</v>
      </c>
      <c r="G46" s="24">
        <v>411</v>
      </c>
      <c r="H46" s="24">
        <f t="shared" ref="H46:H56" si="15">SUM(F46:G46)</f>
        <v>222450</v>
      </c>
    </row>
    <row r="47" spans="1:8" s="48" customFormat="1" x14ac:dyDescent="0.3">
      <c r="A47" s="23" t="s">
        <v>10</v>
      </c>
      <c r="B47" s="24">
        <v>242291</v>
      </c>
      <c r="C47" s="24">
        <v>0</v>
      </c>
      <c r="D47" s="24">
        <f t="shared" si="14"/>
        <v>242291</v>
      </c>
      <c r="E47" s="23" t="s">
        <v>10</v>
      </c>
      <c r="F47" s="24">
        <v>251390</v>
      </c>
      <c r="G47" s="24">
        <v>440</v>
      </c>
      <c r="H47" s="24">
        <f t="shared" si="15"/>
        <v>251830</v>
      </c>
    </row>
    <row r="48" spans="1:8" s="48" customFormat="1" x14ac:dyDescent="0.3">
      <c r="A48" s="23" t="s">
        <v>11</v>
      </c>
      <c r="B48" s="24">
        <v>382015</v>
      </c>
      <c r="C48" s="24">
        <v>75</v>
      </c>
      <c r="D48" s="24">
        <f t="shared" si="14"/>
        <v>382090</v>
      </c>
      <c r="E48" s="23" t="s">
        <v>11</v>
      </c>
      <c r="F48" s="24">
        <v>259296</v>
      </c>
      <c r="G48" s="24">
        <v>775</v>
      </c>
      <c r="H48" s="24">
        <f t="shared" si="15"/>
        <v>260071</v>
      </c>
    </row>
    <row r="49" spans="1:8" s="48" customFormat="1" x14ac:dyDescent="0.3">
      <c r="A49" s="23" t="s">
        <v>12</v>
      </c>
      <c r="B49" s="24">
        <v>433515</v>
      </c>
      <c r="C49" s="24">
        <v>143</v>
      </c>
      <c r="D49" s="24">
        <f t="shared" si="14"/>
        <v>433658</v>
      </c>
      <c r="E49" s="23" t="s">
        <v>12</v>
      </c>
      <c r="F49" s="24">
        <v>317472</v>
      </c>
      <c r="G49" s="24">
        <v>920</v>
      </c>
      <c r="H49" s="24">
        <f t="shared" si="15"/>
        <v>318392</v>
      </c>
    </row>
    <row r="50" spans="1:8" x14ac:dyDescent="0.3">
      <c r="A50" s="23" t="s">
        <v>13</v>
      </c>
      <c r="B50" s="24">
        <v>519704</v>
      </c>
      <c r="C50" s="24">
        <v>201</v>
      </c>
      <c r="D50" s="24">
        <f t="shared" si="14"/>
        <v>519905</v>
      </c>
      <c r="E50" s="23" t="s">
        <v>13</v>
      </c>
      <c r="F50" s="24">
        <v>364059</v>
      </c>
      <c r="G50" s="24">
        <v>1963</v>
      </c>
      <c r="H50" s="24">
        <f t="shared" si="15"/>
        <v>366022</v>
      </c>
    </row>
    <row r="51" spans="1:8" x14ac:dyDescent="0.3">
      <c r="A51" s="23" t="s">
        <v>14</v>
      </c>
      <c r="B51" s="24">
        <v>675219</v>
      </c>
      <c r="C51" s="24">
        <v>479</v>
      </c>
      <c r="D51" s="24">
        <f t="shared" si="14"/>
        <v>675698</v>
      </c>
      <c r="E51" s="23" t="s">
        <v>14</v>
      </c>
      <c r="F51" s="24">
        <v>421005</v>
      </c>
      <c r="G51" s="24">
        <v>2966</v>
      </c>
      <c r="H51" s="24">
        <f t="shared" si="15"/>
        <v>423971</v>
      </c>
    </row>
    <row r="52" spans="1:8" x14ac:dyDescent="0.3">
      <c r="A52" s="23" t="s">
        <v>15</v>
      </c>
      <c r="B52" s="24">
        <v>671237</v>
      </c>
      <c r="C52" s="24">
        <v>739</v>
      </c>
      <c r="D52" s="24">
        <f t="shared" si="14"/>
        <v>671976</v>
      </c>
      <c r="E52" s="23" t="s">
        <v>15</v>
      </c>
      <c r="F52" s="24">
        <v>430509</v>
      </c>
      <c r="G52" s="24">
        <v>2097</v>
      </c>
      <c r="H52" s="24">
        <f t="shared" si="15"/>
        <v>432606</v>
      </c>
    </row>
    <row r="53" spans="1:8" x14ac:dyDescent="0.3">
      <c r="A53" s="23" t="s">
        <v>16</v>
      </c>
      <c r="B53" s="24">
        <v>580119</v>
      </c>
      <c r="C53" s="24">
        <v>155</v>
      </c>
      <c r="D53" s="24">
        <f t="shared" si="14"/>
        <v>580274</v>
      </c>
      <c r="E53" s="23" t="s">
        <v>16</v>
      </c>
      <c r="F53" s="24">
        <v>399926</v>
      </c>
      <c r="G53" s="24">
        <v>1706</v>
      </c>
      <c r="H53" s="24">
        <f t="shared" si="15"/>
        <v>401632</v>
      </c>
    </row>
    <row r="54" spans="1:8" x14ac:dyDescent="0.3">
      <c r="A54" s="23" t="s">
        <v>17</v>
      </c>
      <c r="B54" s="24">
        <v>442337</v>
      </c>
      <c r="C54" s="24">
        <v>0</v>
      </c>
      <c r="D54" s="24">
        <f t="shared" si="14"/>
        <v>442337</v>
      </c>
      <c r="E54" s="23" t="s">
        <v>17</v>
      </c>
      <c r="F54" s="24">
        <v>372753</v>
      </c>
      <c r="G54" s="24">
        <v>901</v>
      </c>
      <c r="H54" s="24">
        <f t="shared" si="15"/>
        <v>373654</v>
      </c>
    </row>
    <row r="55" spans="1:8" x14ac:dyDescent="0.3">
      <c r="A55" s="23" t="s">
        <v>18</v>
      </c>
      <c r="B55" s="24">
        <v>250250</v>
      </c>
      <c r="C55" s="24">
        <v>0</v>
      </c>
      <c r="D55" s="24">
        <f t="shared" si="14"/>
        <v>250250</v>
      </c>
      <c r="E55" s="23" t="s">
        <v>18</v>
      </c>
      <c r="F55" s="24">
        <v>252955</v>
      </c>
      <c r="G55" s="24">
        <v>421</v>
      </c>
      <c r="H55" s="24">
        <f t="shared" si="15"/>
        <v>253376</v>
      </c>
    </row>
    <row r="56" spans="1:8" x14ac:dyDescent="0.3">
      <c r="A56" s="23" t="s">
        <v>19</v>
      </c>
      <c r="B56" s="24">
        <v>231875</v>
      </c>
      <c r="C56" s="24">
        <v>0</v>
      </c>
      <c r="D56" s="24">
        <f t="shared" si="14"/>
        <v>231875</v>
      </c>
      <c r="E56" s="23" t="s">
        <v>19</v>
      </c>
      <c r="F56" s="24">
        <v>236270</v>
      </c>
      <c r="G56" s="24">
        <v>404</v>
      </c>
      <c r="H56" s="24">
        <f t="shared" si="15"/>
        <v>236674</v>
      </c>
    </row>
    <row r="57" spans="1:8" s="117" customFormat="1" ht="17.100000000000001" customHeight="1" x14ac:dyDescent="0.3">
      <c r="A57" s="127">
        <v>2016</v>
      </c>
      <c r="B57" s="128">
        <f>SUM(B58:B69)</f>
        <v>4521127</v>
      </c>
      <c r="C57" s="128">
        <f t="shared" ref="C57:D57" si="16">SUM(C58:C69)</f>
        <v>3817</v>
      </c>
      <c r="D57" s="128">
        <f t="shared" si="16"/>
        <v>4524944</v>
      </c>
      <c r="E57" s="127">
        <v>2016</v>
      </c>
      <c r="F57" s="128">
        <f>SUM(F58:F69)</f>
        <v>3626207</v>
      </c>
      <c r="G57" s="128">
        <f t="shared" ref="G57:H57" si="17">SUM(G58:G69)</f>
        <v>14203</v>
      </c>
      <c r="H57" s="128">
        <f t="shared" si="17"/>
        <v>3640410</v>
      </c>
    </row>
    <row r="58" spans="1:8" x14ac:dyDescent="0.3">
      <c r="A58" s="23" t="s">
        <v>8</v>
      </c>
      <c r="B58" s="24">
        <v>197376</v>
      </c>
      <c r="C58" s="24">
        <v>0</v>
      </c>
      <c r="D58" s="24">
        <f>SUM(B58:C58)</f>
        <v>197376</v>
      </c>
      <c r="E58" s="23" t="s">
        <v>8</v>
      </c>
      <c r="F58" s="24">
        <v>220881</v>
      </c>
      <c r="G58" s="24">
        <v>316</v>
      </c>
      <c r="H58" s="24">
        <f>SUM(F58:G58)</f>
        <v>221197</v>
      </c>
    </row>
    <row r="59" spans="1:8" s="48" customFormat="1" x14ac:dyDescent="0.3">
      <c r="A59" s="23" t="s">
        <v>9</v>
      </c>
      <c r="B59" s="24">
        <v>175791</v>
      </c>
      <c r="C59" s="24">
        <v>0</v>
      </c>
      <c r="D59" s="24">
        <f t="shared" ref="D59:D69" si="18">SUM(B59:C59)</f>
        <v>175791</v>
      </c>
      <c r="E59" s="23" t="s">
        <v>9</v>
      </c>
      <c r="F59" s="24">
        <v>226269</v>
      </c>
      <c r="G59" s="24">
        <v>352</v>
      </c>
      <c r="H59" s="24">
        <f t="shared" ref="H59:H69" si="19">SUM(F59:G59)</f>
        <v>226621</v>
      </c>
    </row>
    <row r="60" spans="1:8" s="48" customFormat="1" x14ac:dyDescent="0.3">
      <c r="A60" s="23" t="s">
        <v>10</v>
      </c>
      <c r="B60" s="24">
        <v>241694</v>
      </c>
      <c r="C60" s="24">
        <v>0</v>
      </c>
      <c r="D60" s="24">
        <f t="shared" si="18"/>
        <v>241694</v>
      </c>
      <c r="E60" s="23" t="s">
        <v>10</v>
      </c>
      <c r="F60" s="24">
        <v>253967</v>
      </c>
      <c r="G60" s="24">
        <v>459</v>
      </c>
      <c r="H60" s="24">
        <f t="shared" si="19"/>
        <v>254426</v>
      </c>
    </row>
    <row r="61" spans="1:8" s="48" customFormat="1" x14ac:dyDescent="0.3">
      <c r="A61" s="23" t="s">
        <v>11</v>
      </c>
      <c r="B61" s="24">
        <v>309548</v>
      </c>
      <c r="C61" s="24">
        <v>147</v>
      </c>
      <c r="D61" s="24">
        <f t="shared" si="18"/>
        <v>309695</v>
      </c>
      <c r="E61" s="23" t="s">
        <v>11</v>
      </c>
      <c r="F61" s="24">
        <v>250468</v>
      </c>
      <c r="G61" s="24">
        <v>987</v>
      </c>
      <c r="H61" s="24">
        <f t="shared" si="19"/>
        <v>251455</v>
      </c>
    </row>
    <row r="62" spans="1:8" s="48" customFormat="1" x14ac:dyDescent="0.3">
      <c r="A62" s="23" t="s">
        <v>12</v>
      </c>
      <c r="B62" s="24">
        <v>422460</v>
      </c>
      <c r="C62" s="24">
        <v>621</v>
      </c>
      <c r="D62" s="24">
        <f t="shared" si="18"/>
        <v>423081</v>
      </c>
      <c r="E62" s="23" t="s">
        <v>12</v>
      </c>
      <c r="F62" s="24">
        <v>331737</v>
      </c>
      <c r="G62" s="24">
        <v>864</v>
      </c>
      <c r="H62" s="24">
        <f t="shared" si="19"/>
        <v>332601</v>
      </c>
    </row>
    <row r="63" spans="1:8" x14ac:dyDescent="0.3">
      <c r="A63" s="23" t="s">
        <v>13</v>
      </c>
      <c r="B63" s="24">
        <v>512696</v>
      </c>
      <c r="C63" s="24">
        <v>683</v>
      </c>
      <c r="D63" s="24">
        <f t="shared" si="18"/>
        <v>513379</v>
      </c>
      <c r="E63" s="23" t="s">
        <v>13</v>
      </c>
      <c r="F63" s="24">
        <v>337446</v>
      </c>
      <c r="G63" s="24">
        <v>1699</v>
      </c>
      <c r="H63" s="24">
        <f t="shared" si="19"/>
        <v>339145</v>
      </c>
    </row>
    <row r="64" spans="1:8" x14ac:dyDescent="0.3">
      <c r="A64" s="23" t="s">
        <v>14</v>
      </c>
      <c r="B64" s="24">
        <v>665159</v>
      </c>
      <c r="C64" s="24">
        <v>1158</v>
      </c>
      <c r="D64" s="24">
        <f t="shared" si="18"/>
        <v>666317</v>
      </c>
      <c r="E64" s="23" t="s">
        <v>14</v>
      </c>
      <c r="F64" s="24">
        <v>388595</v>
      </c>
      <c r="G64" s="24">
        <v>3480</v>
      </c>
      <c r="H64" s="24">
        <f t="shared" si="19"/>
        <v>392075</v>
      </c>
    </row>
    <row r="65" spans="1:8" x14ac:dyDescent="0.3">
      <c r="A65" s="23" t="s">
        <v>15</v>
      </c>
      <c r="B65" s="24">
        <v>619151</v>
      </c>
      <c r="C65" s="24">
        <v>670</v>
      </c>
      <c r="D65" s="24">
        <f t="shared" si="18"/>
        <v>619821</v>
      </c>
      <c r="E65" s="23" t="s">
        <v>15</v>
      </c>
      <c r="F65" s="24">
        <v>414342</v>
      </c>
      <c r="G65" s="24">
        <v>3157</v>
      </c>
      <c r="H65" s="24">
        <f t="shared" si="19"/>
        <v>417499</v>
      </c>
    </row>
    <row r="66" spans="1:8" x14ac:dyDescent="0.3">
      <c r="A66" s="23" t="s">
        <v>16</v>
      </c>
      <c r="B66" s="24">
        <v>545329</v>
      </c>
      <c r="C66" s="24">
        <v>447</v>
      </c>
      <c r="D66" s="24">
        <f t="shared" si="18"/>
        <v>545776</v>
      </c>
      <c r="E66" s="23" t="s">
        <v>16</v>
      </c>
      <c r="F66" s="24">
        <v>381274</v>
      </c>
      <c r="G66" s="24">
        <v>1496</v>
      </c>
      <c r="H66" s="24">
        <f t="shared" si="19"/>
        <v>382770</v>
      </c>
    </row>
    <row r="67" spans="1:8" x14ac:dyDescent="0.3">
      <c r="A67" s="23" t="s">
        <v>17</v>
      </c>
      <c r="B67" s="24">
        <v>386326</v>
      </c>
      <c r="C67" s="24">
        <v>91</v>
      </c>
      <c r="D67" s="24">
        <f t="shared" si="18"/>
        <v>386417</v>
      </c>
      <c r="E67" s="23" t="s">
        <v>17</v>
      </c>
      <c r="F67" s="24">
        <v>314483</v>
      </c>
      <c r="G67" s="24">
        <v>480</v>
      </c>
      <c r="H67" s="24">
        <f t="shared" si="19"/>
        <v>314963</v>
      </c>
    </row>
    <row r="68" spans="1:8" x14ac:dyDescent="0.3">
      <c r="A68" s="23" t="s">
        <v>18</v>
      </c>
      <c r="B68" s="24">
        <v>236597</v>
      </c>
      <c r="C68" s="24">
        <v>0</v>
      </c>
      <c r="D68" s="24">
        <f t="shared" si="18"/>
        <v>236597</v>
      </c>
      <c r="E68" s="23" t="s">
        <v>18</v>
      </c>
      <c r="F68" s="24">
        <v>253843</v>
      </c>
      <c r="G68" s="24">
        <v>490</v>
      </c>
      <c r="H68" s="24">
        <f t="shared" si="19"/>
        <v>254333</v>
      </c>
    </row>
    <row r="69" spans="1:8" x14ac:dyDescent="0.3">
      <c r="A69" s="23" t="s">
        <v>19</v>
      </c>
      <c r="B69" s="24">
        <v>209000</v>
      </c>
      <c r="C69" s="24">
        <v>0</v>
      </c>
      <c r="D69" s="24">
        <f t="shared" si="18"/>
        <v>209000</v>
      </c>
      <c r="E69" s="23" t="s">
        <v>19</v>
      </c>
      <c r="F69" s="24">
        <v>252902</v>
      </c>
      <c r="G69" s="24">
        <v>423</v>
      </c>
      <c r="H69" s="24">
        <f t="shared" si="19"/>
        <v>253325</v>
      </c>
    </row>
    <row r="70" spans="1:8" s="117" customFormat="1" ht="17.100000000000001" customHeight="1" x14ac:dyDescent="0.3">
      <c r="A70" s="75">
        <v>2015</v>
      </c>
      <c r="B70" s="128">
        <f>SUM(B71:B82)</f>
        <v>4152275</v>
      </c>
      <c r="C70" s="128">
        <f t="shared" ref="C70:D70" si="20">SUM(C71:C82)</f>
        <v>6739</v>
      </c>
      <c r="D70" s="128">
        <f t="shared" si="20"/>
        <v>4159014</v>
      </c>
      <c r="E70" s="75">
        <v>2015</v>
      </c>
      <c r="F70" s="128">
        <f>SUM(F71:F82)</f>
        <v>3268575</v>
      </c>
      <c r="G70" s="128">
        <f>SUM(G71:G82)</f>
        <v>13969</v>
      </c>
      <c r="H70" s="128">
        <f>SUM(H71:H82)</f>
        <v>3282544</v>
      </c>
    </row>
    <row r="71" spans="1:8" x14ac:dyDescent="0.3">
      <c r="A71" s="23" t="s">
        <v>8</v>
      </c>
      <c r="B71" s="24">
        <v>186658</v>
      </c>
      <c r="C71" s="24">
        <v>0</v>
      </c>
      <c r="D71" s="24">
        <f>SUM(B71:C71)</f>
        <v>186658</v>
      </c>
      <c r="E71" s="23" t="s">
        <v>8</v>
      </c>
      <c r="F71" s="24">
        <v>189609</v>
      </c>
      <c r="G71" s="24">
        <v>482</v>
      </c>
      <c r="H71" s="24">
        <f>SUM(F71:G71)</f>
        <v>190091</v>
      </c>
    </row>
    <row r="72" spans="1:8" x14ac:dyDescent="0.3">
      <c r="A72" s="23" t="s">
        <v>9</v>
      </c>
      <c r="B72" s="24">
        <v>150510</v>
      </c>
      <c r="C72" s="24">
        <v>0</v>
      </c>
      <c r="D72" s="24">
        <f t="shared" ref="D72:D82" si="21">SUM(B72:C72)</f>
        <v>150510</v>
      </c>
      <c r="E72" s="23" t="s">
        <v>9</v>
      </c>
      <c r="F72" s="24">
        <v>180059</v>
      </c>
      <c r="G72" s="24">
        <v>442</v>
      </c>
      <c r="H72" s="24">
        <f t="shared" ref="H72:H82" si="22">SUM(F72:G72)</f>
        <v>180501</v>
      </c>
    </row>
    <row r="73" spans="1:8" x14ac:dyDescent="0.3">
      <c r="A73" s="23" t="s">
        <v>10</v>
      </c>
      <c r="B73" s="24">
        <v>217759</v>
      </c>
      <c r="C73" s="24">
        <v>0</v>
      </c>
      <c r="D73" s="24">
        <f t="shared" si="21"/>
        <v>217759</v>
      </c>
      <c r="E73" s="23" t="s">
        <v>10</v>
      </c>
      <c r="F73" s="24">
        <v>199219</v>
      </c>
      <c r="G73" s="24">
        <v>416</v>
      </c>
      <c r="H73" s="24">
        <f t="shared" si="22"/>
        <v>199635</v>
      </c>
    </row>
    <row r="74" spans="1:8" x14ac:dyDescent="0.3">
      <c r="A74" s="23" t="s">
        <v>11</v>
      </c>
      <c r="B74" s="24">
        <v>312647</v>
      </c>
      <c r="C74" s="24">
        <v>202</v>
      </c>
      <c r="D74" s="24">
        <f t="shared" si="21"/>
        <v>312849</v>
      </c>
      <c r="E74" s="23" t="s">
        <v>11</v>
      </c>
      <c r="F74" s="24">
        <v>247939</v>
      </c>
      <c r="G74" s="24">
        <v>1081</v>
      </c>
      <c r="H74" s="24">
        <f t="shared" si="22"/>
        <v>249020</v>
      </c>
    </row>
    <row r="75" spans="1:8" x14ac:dyDescent="0.3">
      <c r="A75" s="23" t="s">
        <v>12</v>
      </c>
      <c r="B75" s="24">
        <v>406694</v>
      </c>
      <c r="C75" s="24">
        <v>889</v>
      </c>
      <c r="D75" s="24">
        <f t="shared" si="21"/>
        <v>407583</v>
      </c>
      <c r="E75" s="23" t="s">
        <v>12</v>
      </c>
      <c r="F75" s="24">
        <v>287114</v>
      </c>
      <c r="G75" s="24">
        <v>1066</v>
      </c>
      <c r="H75" s="24">
        <f>SUM(F75:G75)</f>
        <v>288180</v>
      </c>
    </row>
    <row r="76" spans="1:8" x14ac:dyDescent="0.3">
      <c r="A76" s="23" t="s">
        <v>13</v>
      </c>
      <c r="B76" s="24">
        <v>508215</v>
      </c>
      <c r="C76" s="24">
        <v>1275</v>
      </c>
      <c r="D76" s="24">
        <f t="shared" si="21"/>
        <v>509490</v>
      </c>
      <c r="E76" s="23" t="s">
        <v>13</v>
      </c>
      <c r="F76" s="24">
        <v>327943</v>
      </c>
      <c r="G76" s="24">
        <v>1789</v>
      </c>
      <c r="H76" s="24">
        <f t="shared" si="22"/>
        <v>329732</v>
      </c>
    </row>
    <row r="77" spans="1:8" x14ac:dyDescent="0.3">
      <c r="A77" s="23" t="s">
        <v>14</v>
      </c>
      <c r="B77" s="24">
        <v>603743</v>
      </c>
      <c r="C77" s="24">
        <v>1274</v>
      </c>
      <c r="D77" s="24">
        <f t="shared" si="21"/>
        <v>605017</v>
      </c>
      <c r="E77" s="23" t="s">
        <v>14</v>
      </c>
      <c r="F77" s="24">
        <v>355057</v>
      </c>
      <c r="G77" s="24">
        <v>2873</v>
      </c>
      <c r="H77" s="24">
        <f t="shared" si="22"/>
        <v>357930</v>
      </c>
    </row>
    <row r="78" spans="1:8" x14ac:dyDescent="0.3">
      <c r="A78" s="23" t="s">
        <v>15</v>
      </c>
      <c r="B78" s="24">
        <v>564678</v>
      </c>
      <c r="C78" s="24">
        <v>1468</v>
      </c>
      <c r="D78" s="24">
        <f t="shared" si="21"/>
        <v>566146</v>
      </c>
      <c r="E78" s="23" t="s">
        <v>15</v>
      </c>
      <c r="F78" s="24">
        <v>375288</v>
      </c>
      <c r="G78" s="24">
        <v>2673</v>
      </c>
      <c r="H78" s="24">
        <f t="shared" si="22"/>
        <v>377961</v>
      </c>
    </row>
    <row r="79" spans="1:8" x14ac:dyDescent="0.3">
      <c r="A79" s="23" t="s">
        <v>16</v>
      </c>
      <c r="B79" s="24">
        <v>472270</v>
      </c>
      <c r="C79" s="24">
        <v>1188</v>
      </c>
      <c r="D79" s="24">
        <f t="shared" si="21"/>
        <v>473458</v>
      </c>
      <c r="E79" s="23" t="s">
        <v>16</v>
      </c>
      <c r="F79" s="24">
        <v>336635</v>
      </c>
      <c r="G79" s="24">
        <v>1571</v>
      </c>
      <c r="H79" s="24">
        <f>SUM(F79:G79)</f>
        <v>338206</v>
      </c>
    </row>
    <row r="80" spans="1:8" x14ac:dyDescent="0.3">
      <c r="A80" s="23" t="s">
        <v>17</v>
      </c>
      <c r="B80" s="24">
        <v>336535</v>
      </c>
      <c r="C80" s="24">
        <v>443</v>
      </c>
      <c r="D80" s="24">
        <f t="shared" si="21"/>
        <v>336978</v>
      </c>
      <c r="E80" s="23" t="s">
        <v>17</v>
      </c>
      <c r="F80" s="24">
        <v>290299</v>
      </c>
      <c r="G80" s="24">
        <v>668</v>
      </c>
      <c r="H80" s="24">
        <f t="shared" si="22"/>
        <v>290967</v>
      </c>
    </row>
    <row r="81" spans="1:8" x14ac:dyDescent="0.3">
      <c r="A81" s="23" t="s">
        <v>18</v>
      </c>
      <c r="B81" s="24">
        <v>202728</v>
      </c>
      <c r="C81" s="24">
        <v>0</v>
      </c>
      <c r="D81" s="24">
        <f t="shared" si="21"/>
        <v>202728</v>
      </c>
      <c r="E81" s="23" t="s">
        <v>18</v>
      </c>
      <c r="F81" s="24">
        <v>246140</v>
      </c>
      <c r="G81" s="24">
        <v>446</v>
      </c>
      <c r="H81" s="24">
        <f t="shared" si="22"/>
        <v>246586</v>
      </c>
    </row>
    <row r="82" spans="1:8" x14ac:dyDescent="0.3">
      <c r="A82" s="23" t="s">
        <v>19</v>
      </c>
      <c r="B82" s="24">
        <v>189838</v>
      </c>
      <c r="C82" s="24">
        <v>0</v>
      </c>
      <c r="D82" s="24">
        <f t="shared" si="21"/>
        <v>189838</v>
      </c>
      <c r="E82" s="23" t="s">
        <v>19</v>
      </c>
      <c r="F82" s="24">
        <v>233273</v>
      </c>
      <c r="G82" s="24">
        <v>462</v>
      </c>
      <c r="H82" s="24">
        <f t="shared" si="22"/>
        <v>233735</v>
      </c>
    </row>
    <row r="83" spans="1:8" s="117" customFormat="1" ht="17.100000000000001" customHeight="1" x14ac:dyDescent="0.3">
      <c r="A83" s="75">
        <v>2014</v>
      </c>
      <c r="B83" s="128">
        <f>SUM(B84:B95)</f>
        <v>3388639</v>
      </c>
      <c r="C83" s="128">
        <f t="shared" ref="C83:D83" si="23">SUM(C84:C95)</f>
        <v>5922</v>
      </c>
      <c r="D83" s="128">
        <f t="shared" si="23"/>
        <v>3394561</v>
      </c>
      <c r="E83" s="75">
        <v>2014</v>
      </c>
      <c r="F83" s="128">
        <f>SUM(F84:F95)</f>
        <v>2674843</v>
      </c>
      <c r="G83" s="128">
        <f t="shared" ref="G83:H83" si="24">SUM(G84:G95)</f>
        <v>14788</v>
      </c>
      <c r="H83" s="128">
        <f t="shared" si="24"/>
        <v>2689631</v>
      </c>
    </row>
    <row r="84" spans="1:8" x14ac:dyDescent="0.3">
      <c r="A84" s="23" t="s">
        <v>8</v>
      </c>
      <c r="B84" s="24">
        <v>142771</v>
      </c>
      <c r="C84" s="24">
        <v>0</v>
      </c>
      <c r="D84" s="24">
        <f>SUM(B84:C84)</f>
        <v>142771</v>
      </c>
      <c r="E84" s="23" t="s">
        <v>8</v>
      </c>
      <c r="F84" s="24">
        <v>132611</v>
      </c>
      <c r="G84" s="24">
        <v>466</v>
      </c>
      <c r="H84" s="24">
        <f>SUM(F84:G84)</f>
        <v>133077</v>
      </c>
    </row>
    <row r="85" spans="1:8" x14ac:dyDescent="0.3">
      <c r="A85" s="23" t="s">
        <v>9</v>
      </c>
      <c r="B85" s="24">
        <v>119287</v>
      </c>
      <c r="C85" s="24">
        <v>0</v>
      </c>
      <c r="D85" s="24">
        <f t="shared" ref="D85:D95" si="25">SUM(B85:C85)</f>
        <v>119287</v>
      </c>
      <c r="E85" s="23" t="s">
        <v>9</v>
      </c>
      <c r="F85" s="24">
        <v>132214</v>
      </c>
      <c r="G85" s="24">
        <v>476</v>
      </c>
      <c r="H85" s="24">
        <f t="shared" ref="H85:H95" si="26">SUM(F85:G85)</f>
        <v>132690</v>
      </c>
    </row>
    <row r="86" spans="1:8" x14ac:dyDescent="0.3">
      <c r="A86" s="23" t="s">
        <v>10</v>
      </c>
      <c r="B86" s="24">
        <v>164468</v>
      </c>
      <c r="C86" s="24">
        <v>0</v>
      </c>
      <c r="D86" s="24">
        <f t="shared" si="25"/>
        <v>164468</v>
      </c>
      <c r="E86" s="23" t="s">
        <v>10</v>
      </c>
      <c r="F86" s="24">
        <v>152241</v>
      </c>
      <c r="G86" s="24">
        <v>495</v>
      </c>
      <c r="H86" s="24">
        <f t="shared" si="26"/>
        <v>152736</v>
      </c>
    </row>
    <row r="87" spans="1:8" x14ac:dyDescent="0.3">
      <c r="A87" s="23" t="s">
        <v>11</v>
      </c>
      <c r="B87" s="24">
        <v>255382</v>
      </c>
      <c r="C87" s="24">
        <v>256</v>
      </c>
      <c r="D87" s="24">
        <f t="shared" si="25"/>
        <v>255638</v>
      </c>
      <c r="E87" s="23" t="s">
        <v>11</v>
      </c>
      <c r="F87" s="24">
        <v>208648</v>
      </c>
      <c r="G87" s="24">
        <v>1043</v>
      </c>
      <c r="H87" s="24">
        <f t="shared" si="26"/>
        <v>209691</v>
      </c>
    </row>
    <row r="88" spans="1:8" x14ac:dyDescent="0.3">
      <c r="A88" s="23" t="s">
        <v>12</v>
      </c>
      <c r="B88" s="24">
        <v>334468</v>
      </c>
      <c r="C88" s="24">
        <v>637</v>
      </c>
      <c r="D88" s="24">
        <f t="shared" si="25"/>
        <v>335105</v>
      </c>
      <c r="E88" s="23" t="s">
        <v>12</v>
      </c>
      <c r="F88" s="24">
        <v>237257</v>
      </c>
      <c r="G88" s="24">
        <v>997</v>
      </c>
      <c r="H88" s="24">
        <f t="shared" si="26"/>
        <v>238254</v>
      </c>
    </row>
    <row r="89" spans="1:8" x14ac:dyDescent="0.3">
      <c r="A89" s="23" t="s">
        <v>13</v>
      </c>
      <c r="B89" s="24">
        <v>403813</v>
      </c>
      <c r="C89" s="24">
        <v>1266</v>
      </c>
      <c r="D89" s="24">
        <f t="shared" si="25"/>
        <v>405079</v>
      </c>
      <c r="E89" s="23" t="s">
        <v>13</v>
      </c>
      <c r="F89" s="24">
        <v>262838</v>
      </c>
      <c r="G89" s="24">
        <v>1782</v>
      </c>
      <c r="H89" s="24">
        <f t="shared" si="26"/>
        <v>264620</v>
      </c>
    </row>
    <row r="90" spans="1:8" x14ac:dyDescent="0.3">
      <c r="A90" s="23" t="s">
        <v>14</v>
      </c>
      <c r="B90" s="24">
        <v>469466</v>
      </c>
      <c r="C90" s="24">
        <v>1173</v>
      </c>
      <c r="D90" s="24">
        <f t="shared" si="25"/>
        <v>470639</v>
      </c>
      <c r="E90" s="23" t="s">
        <v>14</v>
      </c>
      <c r="F90" s="24">
        <v>284793</v>
      </c>
      <c r="G90" s="24">
        <v>2928</v>
      </c>
      <c r="H90" s="24">
        <f t="shared" si="26"/>
        <v>287721</v>
      </c>
    </row>
    <row r="91" spans="1:8" x14ac:dyDescent="0.3">
      <c r="A91" s="23" t="s">
        <v>15</v>
      </c>
      <c r="B91" s="24">
        <v>458426</v>
      </c>
      <c r="C91" s="24">
        <v>930</v>
      </c>
      <c r="D91" s="24">
        <f t="shared" si="25"/>
        <v>459356</v>
      </c>
      <c r="E91" s="23" t="s">
        <v>15</v>
      </c>
      <c r="F91" s="24">
        <v>300985</v>
      </c>
      <c r="G91" s="24">
        <v>3253</v>
      </c>
      <c r="H91" s="24">
        <f t="shared" si="26"/>
        <v>304238</v>
      </c>
    </row>
    <row r="92" spans="1:8" x14ac:dyDescent="0.3">
      <c r="A92" s="23" t="s">
        <v>16</v>
      </c>
      <c r="B92" s="24">
        <v>381506</v>
      </c>
      <c r="C92" s="24">
        <v>1275</v>
      </c>
      <c r="D92" s="24">
        <f t="shared" si="25"/>
        <v>382781</v>
      </c>
      <c r="E92" s="23" t="s">
        <v>16</v>
      </c>
      <c r="F92" s="24">
        <v>290566</v>
      </c>
      <c r="G92" s="24">
        <v>1605</v>
      </c>
      <c r="H92" s="24">
        <f t="shared" si="26"/>
        <v>292171</v>
      </c>
    </row>
    <row r="93" spans="1:8" x14ac:dyDescent="0.3">
      <c r="A93" s="23" t="s">
        <v>17</v>
      </c>
      <c r="B93" s="24">
        <v>316592</v>
      </c>
      <c r="C93" s="24">
        <v>385</v>
      </c>
      <c r="D93" s="24">
        <f t="shared" si="25"/>
        <v>316977</v>
      </c>
      <c r="E93" s="23" t="s">
        <v>17</v>
      </c>
      <c r="F93" s="24">
        <v>266424</v>
      </c>
      <c r="G93" s="24">
        <v>797</v>
      </c>
      <c r="H93" s="24">
        <f t="shared" si="26"/>
        <v>267221</v>
      </c>
    </row>
    <row r="94" spans="1:8" x14ac:dyDescent="0.3">
      <c r="A94" s="23" t="s">
        <v>18</v>
      </c>
      <c r="B94" s="24">
        <v>179703</v>
      </c>
      <c r="C94" s="24">
        <v>0</v>
      </c>
      <c r="D94" s="24">
        <f t="shared" si="25"/>
        <v>179703</v>
      </c>
      <c r="E94" s="23" t="s">
        <v>18</v>
      </c>
      <c r="F94" s="24">
        <v>204774</v>
      </c>
      <c r="G94" s="24">
        <v>521</v>
      </c>
      <c r="H94" s="24">
        <f t="shared" si="26"/>
        <v>205295</v>
      </c>
    </row>
    <row r="95" spans="1:8" x14ac:dyDescent="0.3">
      <c r="A95" s="23" t="s">
        <v>19</v>
      </c>
      <c r="B95" s="24">
        <v>162757</v>
      </c>
      <c r="C95" s="24">
        <v>0</v>
      </c>
      <c r="D95" s="24">
        <f t="shared" si="25"/>
        <v>162757</v>
      </c>
      <c r="E95" s="23" t="s">
        <v>19</v>
      </c>
      <c r="F95" s="24">
        <v>201492</v>
      </c>
      <c r="G95" s="24">
        <v>425</v>
      </c>
      <c r="H95" s="24">
        <f t="shared" si="26"/>
        <v>201917</v>
      </c>
    </row>
    <row r="96" spans="1:8" s="117" customFormat="1" ht="17.100000000000001" customHeight="1" x14ac:dyDescent="0.3">
      <c r="A96" s="75">
        <v>2013</v>
      </c>
      <c r="B96" s="128">
        <f>SUM(B97:B108)</f>
        <v>2618358</v>
      </c>
      <c r="C96" s="128">
        <f>SUM(C97:C108)</f>
        <v>4251</v>
      </c>
      <c r="D96" s="128">
        <f t="shared" ref="D96" si="27">SUM(D97:D108)</f>
        <v>2622609</v>
      </c>
      <c r="E96" s="75">
        <v>2013</v>
      </c>
      <c r="F96" s="128">
        <f>SUM(F97:F108)</f>
        <v>2202621</v>
      </c>
      <c r="G96" s="128">
        <f t="shared" ref="G96:H96" si="28">SUM(G97:G108)</f>
        <v>12758</v>
      </c>
      <c r="H96" s="128">
        <f t="shared" si="28"/>
        <v>2215379</v>
      </c>
    </row>
    <row r="97" spans="1:8" x14ac:dyDescent="0.3">
      <c r="A97" s="23" t="s">
        <v>8</v>
      </c>
      <c r="B97" s="24">
        <v>111861</v>
      </c>
      <c r="C97" s="24">
        <v>0</v>
      </c>
      <c r="D97" s="24">
        <f>SUM(B97:C97)</f>
        <v>111861</v>
      </c>
      <c r="E97" s="23" t="s">
        <v>8</v>
      </c>
      <c r="F97" s="24">
        <v>132708</v>
      </c>
      <c r="G97" s="24">
        <v>410</v>
      </c>
      <c r="H97" s="24">
        <f>SUM(F97:G97)</f>
        <v>133118</v>
      </c>
    </row>
    <row r="98" spans="1:8" x14ac:dyDescent="0.3">
      <c r="A98" s="23" t="s">
        <v>9</v>
      </c>
      <c r="B98" s="24">
        <v>90196</v>
      </c>
      <c r="C98" s="24">
        <v>0</v>
      </c>
      <c r="D98" s="24">
        <f t="shared" ref="D98:D108" si="29">SUM(B98:C98)</f>
        <v>90196</v>
      </c>
      <c r="E98" s="23" t="s">
        <v>9</v>
      </c>
      <c r="F98" s="24">
        <v>136080</v>
      </c>
      <c r="G98" s="24">
        <v>455</v>
      </c>
      <c r="H98" s="24">
        <f t="shared" ref="H98:H108" si="30">SUM(F98:G98)</f>
        <v>136535</v>
      </c>
    </row>
    <row r="99" spans="1:8" x14ac:dyDescent="0.3">
      <c r="A99" s="23" t="s">
        <v>10</v>
      </c>
      <c r="B99" s="24">
        <v>122577</v>
      </c>
      <c r="C99" s="24">
        <v>0</v>
      </c>
      <c r="D99" s="24">
        <f t="shared" si="29"/>
        <v>122577</v>
      </c>
      <c r="E99" s="23" t="s">
        <v>10</v>
      </c>
      <c r="F99" s="24">
        <v>148650</v>
      </c>
      <c r="G99" s="24">
        <v>508</v>
      </c>
      <c r="H99" s="24">
        <f t="shared" si="30"/>
        <v>149158</v>
      </c>
    </row>
    <row r="100" spans="1:8" x14ac:dyDescent="0.3">
      <c r="A100" s="23" t="s">
        <v>11</v>
      </c>
      <c r="B100" s="24">
        <v>174527</v>
      </c>
      <c r="C100" s="24">
        <v>81</v>
      </c>
      <c r="D100" s="24">
        <f t="shared" si="29"/>
        <v>174608</v>
      </c>
      <c r="E100" s="23" t="s">
        <v>11</v>
      </c>
      <c r="F100" s="24">
        <v>161497</v>
      </c>
      <c r="G100" s="24">
        <v>751</v>
      </c>
      <c r="H100" s="24">
        <f t="shared" si="30"/>
        <v>162248</v>
      </c>
    </row>
    <row r="101" spans="1:8" x14ac:dyDescent="0.3">
      <c r="A101" s="23" t="s">
        <v>12</v>
      </c>
      <c r="B101" s="24">
        <v>254554</v>
      </c>
      <c r="C101" s="24">
        <v>437</v>
      </c>
      <c r="D101" s="24">
        <f t="shared" si="29"/>
        <v>254991</v>
      </c>
      <c r="E101" s="23" t="s">
        <v>12</v>
      </c>
      <c r="F101" s="24">
        <v>197662</v>
      </c>
      <c r="G101" s="24">
        <v>1253</v>
      </c>
      <c r="H101" s="24">
        <f t="shared" si="30"/>
        <v>198915</v>
      </c>
    </row>
    <row r="102" spans="1:8" x14ac:dyDescent="0.3">
      <c r="A102" s="23" t="s">
        <v>13</v>
      </c>
      <c r="B102" s="24">
        <v>314171</v>
      </c>
      <c r="C102" s="24">
        <v>898</v>
      </c>
      <c r="D102" s="24">
        <f t="shared" si="29"/>
        <v>315069</v>
      </c>
      <c r="E102" s="23" t="s">
        <v>13</v>
      </c>
      <c r="F102" s="24">
        <v>214142</v>
      </c>
      <c r="G102" s="24">
        <v>1686</v>
      </c>
      <c r="H102" s="24">
        <f t="shared" si="30"/>
        <v>215828</v>
      </c>
    </row>
    <row r="103" spans="1:8" x14ac:dyDescent="0.3">
      <c r="A103" s="23" t="s">
        <v>14</v>
      </c>
      <c r="B103" s="24">
        <v>372980</v>
      </c>
      <c r="C103" s="24">
        <v>1029</v>
      </c>
      <c r="D103" s="24">
        <f t="shared" si="29"/>
        <v>374009</v>
      </c>
      <c r="E103" s="23" t="s">
        <v>14</v>
      </c>
      <c r="F103" s="24">
        <v>233918</v>
      </c>
      <c r="G103" s="24">
        <v>2350</v>
      </c>
      <c r="H103" s="24">
        <f t="shared" si="30"/>
        <v>236268</v>
      </c>
    </row>
    <row r="104" spans="1:8" x14ac:dyDescent="0.3">
      <c r="A104" s="23" t="s">
        <v>15</v>
      </c>
      <c r="B104" s="24">
        <v>379060</v>
      </c>
      <c r="C104" s="24">
        <v>680</v>
      </c>
      <c r="D104" s="24">
        <f t="shared" si="29"/>
        <v>379740</v>
      </c>
      <c r="E104" s="23" t="s">
        <v>15</v>
      </c>
      <c r="F104" s="24">
        <v>245588</v>
      </c>
      <c r="G104" s="24">
        <v>2270</v>
      </c>
      <c r="H104" s="24">
        <f t="shared" si="30"/>
        <v>247858</v>
      </c>
    </row>
    <row r="105" spans="1:8" x14ac:dyDescent="0.3">
      <c r="A105" s="23" t="s">
        <v>16</v>
      </c>
      <c r="B105" s="24">
        <v>307244</v>
      </c>
      <c r="C105" s="24">
        <v>969</v>
      </c>
      <c r="D105" s="24">
        <f t="shared" si="29"/>
        <v>308213</v>
      </c>
      <c r="E105" s="23" t="s">
        <v>16</v>
      </c>
      <c r="F105" s="24">
        <v>236250</v>
      </c>
      <c r="G105" s="24">
        <v>1360</v>
      </c>
      <c r="H105" s="24">
        <f t="shared" si="30"/>
        <v>237610</v>
      </c>
    </row>
    <row r="106" spans="1:8" x14ac:dyDescent="0.3">
      <c r="A106" s="23" t="s">
        <v>17</v>
      </c>
      <c r="B106" s="24">
        <v>229491</v>
      </c>
      <c r="C106" s="24">
        <v>157</v>
      </c>
      <c r="D106" s="24">
        <f t="shared" si="29"/>
        <v>229648</v>
      </c>
      <c r="E106" s="23" t="s">
        <v>17</v>
      </c>
      <c r="F106" s="24">
        <v>199641</v>
      </c>
      <c r="G106" s="24">
        <v>752</v>
      </c>
      <c r="H106" s="24">
        <f t="shared" si="30"/>
        <v>200393</v>
      </c>
    </row>
    <row r="107" spans="1:8" x14ac:dyDescent="0.3">
      <c r="A107" s="23" t="s">
        <v>18</v>
      </c>
      <c r="B107" s="24">
        <v>144394</v>
      </c>
      <c r="C107" s="24">
        <v>0</v>
      </c>
      <c r="D107" s="24">
        <f t="shared" si="29"/>
        <v>144394</v>
      </c>
      <c r="E107" s="23" t="s">
        <v>18</v>
      </c>
      <c r="F107" s="24">
        <v>150597</v>
      </c>
      <c r="G107" s="24">
        <v>481</v>
      </c>
      <c r="H107" s="24">
        <f t="shared" si="30"/>
        <v>151078</v>
      </c>
    </row>
    <row r="108" spans="1:8" x14ac:dyDescent="0.3">
      <c r="A108" s="23" t="s">
        <v>19</v>
      </c>
      <c r="B108" s="24">
        <v>117303</v>
      </c>
      <c r="C108" s="24">
        <v>0</v>
      </c>
      <c r="D108" s="24">
        <f t="shared" si="29"/>
        <v>117303</v>
      </c>
      <c r="E108" s="23" t="s">
        <v>19</v>
      </c>
      <c r="F108" s="24">
        <v>145888</v>
      </c>
      <c r="G108" s="24">
        <v>482</v>
      </c>
      <c r="H108" s="24">
        <f t="shared" si="30"/>
        <v>146370</v>
      </c>
    </row>
    <row r="109" spans="1:8" s="117" customFormat="1" ht="17.100000000000001" customHeight="1" x14ac:dyDescent="0.3">
      <c r="A109" s="75">
        <v>2012</v>
      </c>
      <c r="B109" s="128">
        <f>SUM(B110:B121)</f>
        <v>2555355</v>
      </c>
      <c r="C109" s="128">
        <f t="shared" ref="C109:D109" si="31">SUM(C110:C121)</f>
        <v>2134</v>
      </c>
      <c r="D109" s="128">
        <f t="shared" si="31"/>
        <v>2557489</v>
      </c>
      <c r="E109" s="75">
        <v>2012</v>
      </c>
      <c r="F109" s="128">
        <f>SUM(F110:F121)</f>
        <v>2308711</v>
      </c>
      <c r="G109" s="128">
        <f>SUM(G110:G121)</f>
        <v>11271</v>
      </c>
      <c r="H109" s="128">
        <f t="shared" ref="H109" si="32">SUM(H110:H121)</f>
        <v>2319982</v>
      </c>
    </row>
    <row r="110" spans="1:8" x14ac:dyDescent="0.3">
      <c r="A110" s="23" t="s">
        <v>8</v>
      </c>
      <c r="B110" s="24">
        <v>127951</v>
      </c>
      <c r="C110" s="24">
        <v>0</v>
      </c>
      <c r="D110" s="24">
        <f>SUM(B110:C110)</f>
        <v>127951</v>
      </c>
      <c r="E110" s="23" t="s">
        <v>8</v>
      </c>
      <c r="F110" s="24">
        <v>145806</v>
      </c>
      <c r="G110" s="24">
        <v>409</v>
      </c>
      <c r="H110" s="24">
        <f>SUM(F110:G110)</f>
        <v>146215</v>
      </c>
    </row>
    <row r="111" spans="1:8" x14ac:dyDescent="0.3">
      <c r="A111" s="23" t="s">
        <v>9</v>
      </c>
      <c r="B111" s="24">
        <v>96416</v>
      </c>
      <c r="C111" s="24">
        <v>0</v>
      </c>
      <c r="D111" s="24">
        <f t="shared" ref="D111:D121" si="33">SUM(B111:C111)</f>
        <v>96416</v>
      </c>
      <c r="E111" s="23" t="s">
        <v>9</v>
      </c>
      <c r="F111" s="24">
        <v>142144</v>
      </c>
      <c r="G111" s="24">
        <v>505</v>
      </c>
      <c r="H111" s="24">
        <f t="shared" ref="H111:H121" si="34">SUM(F111:G111)</f>
        <v>142649</v>
      </c>
    </row>
    <row r="112" spans="1:8" x14ac:dyDescent="0.3">
      <c r="A112" s="23" t="s">
        <v>10</v>
      </c>
      <c r="B112" s="24">
        <v>132802</v>
      </c>
      <c r="C112" s="24">
        <v>0</v>
      </c>
      <c r="D112" s="24">
        <f t="shared" si="33"/>
        <v>132802</v>
      </c>
      <c r="E112" s="23" t="s">
        <v>10</v>
      </c>
      <c r="F112" s="24">
        <v>167873</v>
      </c>
      <c r="G112" s="24">
        <v>601</v>
      </c>
      <c r="H112" s="24">
        <f t="shared" si="34"/>
        <v>168474</v>
      </c>
    </row>
    <row r="113" spans="1:8" x14ac:dyDescent="0.3">
      <c r="A113" s="23" t="s">
        <v>11</v>
      </c>
      <c r="B113" s="24">
        <v>208847</v>
      </c>
      <c r="C113" s="24">
        <v>79</v>
      </c>
      <c r="D113" s="24">
        <f t="shared" si="33"/>
        <v>208926</v>
      </c>
      <c r="E113" s="23" t="s">
        <v>11</v>
      </c>
      <c r="F113" s="24">
        <v>195800</v>
      </c>
      <c r="G113" s="24">
        <v>863</v>
      </c>
      <c r="H113" s="24">
        <f t="shared" si="34"/>
        <v>196663</v>
      </c>
    </row>
    <row r="114" spans="1:8" x14ac:dyDescent="0.3">
      <c r="A114" s="23" t="s">
        <v>12</v>
      </c>
      <c r="B114" s="24">
        <v>228897</v>
      </c>
      <c r="C114" s="24">
        <v>415</v>
      </c>
      <c r="D114" s="24">
        <f t="shared" si="33"/>
        <v>229312</v>
      </c>
      <c r="E114" s="23" t="s">
        <v>12</v>
      </c>
      <c r="F114" s="24">
        <v>198541</v>
      </c>
      <c r="G114" s="24">
        <v>853</v>
      </c>
      <c r="H114" s="24">
        <f t="shared" si="34"/>
        <v>199394</v>
      </c>
    </row>
    <row r="115" spans="1:8" x14ac:dyDescent="0.3">
      <c r="A115" s="23" t="s">
        <v>13</v>
      </c>
      <c r="B115" s="24">
        <v>284701</v>
      </c>
      <c r="C115" s="24">
        <v>380</v>
      </c>
      <c r="D115" s="24">
        <f t="shared" si="33"/>
        <v>285081</v>
      </c>
      <c r="E115" s="23" t="s">
        <v>13</v>
      </c>
      <c r="F115" s="24">
        <v>213832</v>
      </c>
      <c r="G115" s="24">
        <v>1274</v>
      </c>
      <c r="H115" s="24">
        <f t="shared" si="34"/>
        <v>215106</v>
      </c>
    </row>
    <row r="116" spans="1:8" x14ac:dyDescent="0.3">
      <c r="A116" s="23" t="s">
        <v>14</v>
      </c>
      <c r="B116" s="24">
        <v>365485</v>
      </c>
      <c r="C116" s="24">
        <v>482</v>
      </c>
      <c r="D116" s="24">
        <f t="shared" si="33"/>
        <v>365967</v>
      </c>
      <c r="E116" s="23" t="s">
        <v>14</v>
      </c>
      <c r="F116" s="24">
        <v>242430</v>
      </c>
      <c r="G116" s="24">
        <v>1988</v>
      </c>
      <c r="H116" s="24">
        <f t="shared" si="34"/>
        <v>244418</v>
      </c>
    </row>
    <row r="117" spans="1:8" x14ac:dyDescent="0.3">
      <c r="A117" s="23" t="s">
        <v>15</v>
      </c>
      <c r="B117" s="24">
        <v>377979</v>
      </c>
      <c r="C117" s="24">
        <v>194</v>
      </c>
      <c r="D117" s="24">
        <f t="shared" si="33"/>
        <v>378173</v>
      </c>
      <c r="E117" s="23" t="s">
        <v>15</v>
      </c>
      <c r="F117" s="24">
        <v>251539</v>
      </c>
      <c r="G117" s="24">
        <v>2051</v>
      </c>
      <c r="H117" s="24">
        <f t="shared" si="34"/>
        <v>253590</v>
      </c>
    </row>
    <row r="118" spans="1:8" x14ac:dyDescent="0.3">
      <c r="A118" s="23" t="s">
        <v>16</v>
      </c>
      <c r="B118" s="24">
        <v>301732</v>
      </c>
      <c r="C118" s="24">
        <v>446</v>
      </c>
      <c r="D118" s="24">
        <f t="shared" si="33"/>
        <v>302178</v>
      </c>
      <c r="E118" s="23" t="s">
        <v>16</v>
      </c>
      <c r="F118" s="24">
        <v>246319</v>
      </c>
      <c r="G118" s="24">
        <v>1227</v>
      </c>
      <c r="H118" s="24">
        <f t="shared" si="34"/>
        <v>247546</v>
      </c>
    </row>
    <row r="119" spans="1:8" x14ac:dyDescent="0.3">
      <c r="A119" s="23" t="s">
        <v>17</v>
      </c>
      <c r="B119" s="24">
        <v>203550</v>
      </c>
      <c r="C119" s="24">
        <v>138</v>
      </c>
      <c r="D119" s="24">
        <f t="shared" si="33"/>
        <v>203688</v>
      </c>
      <c r="E119" s="23" t="s">
        <v>17</v>
      </c>
      <c r="F119" s="24">
        <v>204154</v>
      </c>
      <c r="G119" s="24">
        <v>652</v>
      </c>
      <c r="H119" s="24">
        <f t="shared" si="34"/>
        <v>204806</v>
      </c>
    </row>
    <row r="120" spans="1:8" x14ac:dyDescent="0.3">
      <c r="A120" s="23" t="s">
        <v>18</v>
      </c>
      <c r="B120" s="24">
        <v>123460</v>
      </c>
      <c r="C120" s="24">
        <v>0</v>
      </c>
      <c r="D120" s="24">
        <f t="shared" si="33"/>
        <v>123460</v>
      </c>
      <c r="E120" s="23" t="s">
        <v>18</v>
      </c>
      <c r="F120" s="24">
        <v>155412</v>
      </c>
      <c r="G120" s="24">
        <v>463</v>
      </c>
      <c r="H120" s="24">
        <f t="shared" si="34"/>
        <v>155875</v>
      </c>
    </row>
    <row r="121" spans="1:8" x14ac:dyDescent="0.3">
      <c r="A121" s="23" t="s">
        <v>19</v>
      </c>
      <c r="B121" s="24">
        <v>103535</v>
      </c>
      <c r="C121" s="24">
        <v>0</v>
      </c>
      <c r="D121" s="24">
        <f t="shared" si="33"/>
        <v>103535</v>
      </c>
      <c r="E121" s="23" t="s">
        <v>19</v>
      </c>
      <c r="F121" s="24">
        <v>144861</v>
      </c>
      <c r="G121" s="24">
        <v>385</v>
      </c>
      <c r="H121" s="24">
        <f t="shared" si="34"/>
        <v>145246</v>
      </c>
    </row>
    <row r="122" spans="1:8" s="117" customFormat="1" ht="17.100000000000001" customHeight="1" x14ac:dyDescent="0.3">
      <c r="A122" s="75">
        <v>2011</v>
      </c>
      <c r="B122" s="128">
        <f>SUM(B123:B134)</f>
        <v>2871524</v>
      </c>
      <c r="C122" s="128">
        <f t="shared" ref="C122:D122" si="35">SUM(C123:C134)</f>
        <v>1202</v>
      </c>
      <c r="D122" s="128">
        <f t="shared" si="35"/>
        <v>2872726</v>
      </c>
      <c r="E122" s="75">
        <v>2011</v>
      </c>
      <c r="F122" s="128">
        <f>SUM(F123:F134)</f>
        <v>2499717</v>
      </c>
      <c r="G122" s="128">
        <f t="shared" ref="G122:H122" si="36">SUM(G123:G134)</f>
        <v>11953</v>
      </c>
      <c r="H122" s="128">
        <f t="shared" si="36"/>
        <v>2511670</v>
      </c>
    </row>
    <row r="123" spans="1:8" x14ac:dyDescent="0.3">
      <c r="A123" s="23" t="s">
        <v>8</v>
      </c>
      <c r="B123" s="24">
        <v>152460</v>
      </c>
      <c r="C123" s="24">
        <v>0</v>
      </c>
      <c r="D123" s="24">
        <f>SUM(B123:C123)</f>
        <v>152460</v>
      </c>
      <c r="E123" s="23" t="s">
        <v>8</v>
      </c>
      <c r="F123" s="24">
        <v>164163</v>
      </c>
      <c r="G123" s="24">
        <v>429</v>
      </c>
      <c r="H123" s="24">
        <f>SUM(F123:G123)</f>
        <v>164592</v>
      </c>
    </row>
    <row r="124" spans="1:8" x14ac:dyDescent="0.3">
      <c r="A124" s="23" t="s">
        <v>9</v>
      </c>
      <c r="B124" s="24">
        <v>120292</v>
      </c>
      <c r="C124" s="24">
        <v>0</v>
      </c>
      <c r="D124" s="24">
        <f t="shared" ref="D124:D134" si="37">SUM(B124:C124)</f>
        <v>120292</v>
      </c>
      <c r="E124" s="23" t="s">
        <v>9</v>
      </c>
      <c r="F124" s="24">
        <v>156192</v>
      </c>
      <c r="G124" s="24">
        <v>364</v>
      </c>
      <c r="H124" s="24">
        <f t="shared" ref="H124:H134" si="38">SUM(F124:G124)</f>
        <v>156556</v>
      </c>
    </row>
    <row r="125" spans="1:8" x14ac:dyDescent="0.3">
      <c r="A125" s="23" t="s">
        <v>10</v>
      </c>
      <c r="B125" s="24">
        <v>144523</v>
      </c>
      <c r="C125" s="24">
        <v>0</v>
      </c>
      <c r="D125" s="24">
        <f t="shared" si="37"/>
        <v>144523</v>
      </c>
      <c r="E125" s="23" t="s">
        <v>10</v>
      </c>
      <c r="F125" s="24">
        <v>177958</v>
      </c>
      <c r="G125" s="24">
        <v>558</v>
      </c>
      <c r="H125" s="24">
        <f t="shared" si="38"/>
        <v>178516</v>
      </c>
    </row>
    <row r="126" spans="1:8" x14ac:dyDescent="0.3">
      <c r="A126" s="23" t="s">
        <v>11</v>
      </c>
      <c r="B126" s="24">
        <v>223468</v>
      </c>
      <c r="C126" s="24">
        <v>47</v>
      </c>
      <c r="D126" s="24">
        <f t="shared" si="37"/>
        <v>223515</v>
      </c>
      <c r="E126" s="23" t="s">
        <v>11</v>
      </c>
      <c r="F126" s="24">
        <v>199266</v>
      </c>
      <c r="G126" s="24">
        <v>858</v>
      </c>
      <c r="H126" s="24">
        <f t="shared" si="38"/>
        <v>200124</v>
      </c>
    </row>
    <row r="127" spans="1:8" x14ac:dyDescent="0.3">
      <c r="A127" s="23" t="s">
        <v>12</v>
      </c>
      <c r="B127" s="24">
        <v>286925</v>
      </c>
      <c r="C127" s="24">
        <v>226</v>
      </c>
      <c r="D127" s="24">
        <f t="shared" si="37"/>
        <v>287151</v>
      </c>
      <c r="E127" s="23" t="s">
        <v>12</v>
      </c>
      <c r="F127" s="24">
        <v>223429</v>
      </c>
      <c r="G127" s="24">
        <v>819</v>
      </c>
      <c r="H127" s="24">
        <f t="shared" si="38"/>
        <v>224248</v>
      </c>
    </row>
    <row r="128" spans="1:8" x14ac:dyDescent="0.3">
      <c r="A128" s="23" t="s">
        <v>13</v>
      </c>
      <c r="B128" s="24">
        <v>332192</v>
      </c>
      <c r="C128" s="24">
        <v>184</v>
      </c>
      <c r="D128" s="24">
        <f t="shared" si="37"/>
        <v>332376</v>
      </c>
      <c r="E128" s="23" t="s">
        <v>13</v>
      </c>
      <c r="F128" s="24">
        <v>238565</v>
      </c>
      <c r="G128" s="24">
        <v>1664</v>
      </c>
      <c r="H128" s="24">
        <f t="shared" si="38"/>
        <v>240229</v>
      </c>
    </row>
    <row r="129" spans="1:8" x14ac:dyDescent="0.3">
      <c r="A129" s="23" t="s">
        <v>14</v>
      </c>
      <c r="B129" s="24">
        <v>429877</v>
      </c>
      <c r="C129" s="24">
        <v>179</v>
      </c>
      <c r="D129" s="24">
        <f t="shared" si="37"/>
        <v>430056</v>
      </c>
      <c r="E129" s="23" t="s">
        <v>14</v>
      </c>
      <c r="F129" s="24">
        <v>265026</v>
      </c>
      <c r="G129" s="24">
        <v>2331</v>
      </c>
      <c r="H129" s="24">
        <f t="shared" si="38"/>
        <v>267357</v>
      </c>
    </row>
    <row r="130" spans="1:8" x14ac:dyDescent="0.3">
      <c r="A130" s="23" t="s">
        <v>15</v>
      </c>
      <c r="B130" s="24">
        <v>398582</v>
      </c>
      <c r="C130" s="24">
        <v>319</v>
      </c>
      <c r="D130" s="24">
        <f t="shared" si="37"/>
        <v>398901</v>
      </c>
      <c r="E130" s="23" t="s">
        <v>15</v>
      </c>
      <c r="F130" s="24">
        <v>280628</v>
      </c>
      <c r="G130" s="24">
        <v>2061</v>
      </c>
      <c r="H130" s="24">
        <f t="shared" si="38"/>
        <v>282689</v>
      </c>
    </row>
    <row r="131" spans="1:8" x14ac:dyDescent="0.3">
      <c r="A131" s="23" t="s">
        <v>16</v>
      </c>
      <c r="B131" s="24">
        <v>329093</v>
      </c>
      <c r="C131" s="24">
        <v>180</v>
      </c>
      <c r="D131" s="24">
        <f t="shared" si="37"/>
        <v>329273</v>
      </c>
      <c r="E131" s="23" t="s">
        <v>16</v>
      </c>
      <c r="F131" s="24">
        <v>261613</v>
      </c>
      <c r="G131" s="24">
        <v>1138</v>
      </c>
      <c r="H131" s="24">
        <f t="shared" si="38"/>
        <v>262751</v>
      </c>
    </row>
    <row r="132" spans="1:8" x14ac:dyDescent="0.3">
      <c r="A132" s="23" t="s">
        <v>17</v>
      </c>
      <c r="B132" s="24">
        <v>229084</v>
      </c>
      <c r="C132" s="24">
        <v>67</v>
      </c>
      <c r="D132" s="24">
        <f t="shared" si="37"/>
        <v>229151</v>
      </c>
      <c r="E132" s="23" t="s">
        <v>17</v>
      </c>
      <c r="F132" s="24">
        <v>215623</v>
      </c>
      <c r="G132" s="24">
        <v>702</v>
      </c>
      <c r="H132" s="24">
        <f t="shared" si="38"/>
        <v>216325</v>
      </c>
    </row>
    <row r="133" spans="1:8" x14ac:dyDescent="0.3">
      <c r="A133" s="23" t="s">
        <v>18</v>
      </c>
      <c r="B133" s="24">
        <v>125074</v>
      </c>
      <c r="C133" s="24">
        <v>0</v>
      </c>
      <c r="D133" s="24">
        <f t="shared" si="37"/>
        <v>125074</v>
      </c>
      <c r="E133" s="23" t="s">
        <v>18</v>
      </c>
      <c r="F133" s="24">
        <v>159400</v>
      </c>
      <c r="G133" s="24">
        <v>576</v>
      </c>
      <c r="H133" s="24">
        <f t="shared" si="38"/>
        <v>159976</v>
      </c>
    </row>
    <row r="134" spans="1:8" x14ac:dyDescent="0.3">
      <c r="A134" s="23" t="s">
        <v>19</v>
      </c>
      <c r="B134" s="24">
        <v>99954</v>
      </c>
      <c r="C134" s="24">
        <v>0</v>
      </c>
      <c r="D134" s="24">
        <f t="shared" si="37"/>
        <v>99954</v>
      </c>
      <c r="E134" s="23" t="s">
        <v>19</v>
      </c>
      <c r="F134" s="24">
        <v>157854</v>
      </c>
      <c r="G134" s="24">
        <v>453</v>
      </c>
      <c r="H134" s="24">
        <f t="shared" si="38"/>
        <v>158307</v>
      </c>
    </row>
    <row r="135" spans="1:8" s="117" customFormat="1" ht="17.100000000000001" customHeight="1" x14ac:dyDescent="0.3">
      <c r="A135" s="75">
        <v>2010</v>
      </c>
      <c r="B135" s="128">
        <f>SUM(B136:B147)</f>
        <v>2996573</v>
      </c>
      <c r="C135" s="128">
        <f t="shared" ref="C135:D135" si="39">SUM(C136:C147)</f>
        <v>1272</v>
      </c>
      <c r="D135" s="128">
        <f t="shared" si="39"/>
        <v>2997845</v>
      </c>
      <c r="E135" s="75">
        <v>2010</v>
      </c>
      <c r="F135" s="128">
        <f>SUM(F136:F147)</f>
        <v>2829476</v>
      </c>
      <c r="G135" s="128">
        <f t="shared" ref="G135" si="40">SUM(G136:G147)</f>
        <v>9424</v>
      </c>
      <c r="H135" s="128">
        <f>SUM(H136:H147)</f>
        <v>2838900</v>
      </c>
    </row>
    <row r="136" spans="1:8" x14ac:dyDescent="0.3">
      <c r="A136" s="23" t="s">
        <v>8</v>
      </c>
      <c r="B136" s="24">
        <v>159382</v>
      </c>
      <c r="C136" s="24">
        <v>0</v>
      </c>
      <c r="D136" s="24">
        <f>SUM(B136:C136)</f>
        <v>159382</v>
      </c>
      <c r="E136" s="23" t="s">
        <v>8</v>
      </c>
      <c r="F136" s="24">
        <v>229132</v>
      </c>
      <c r="G136" s="24">
        <v>383</v>
      </c>
      <c r="H136" s="24">
        <f>SUM(F136:G136)</f>
        <v>229515</v>
      </c>
    </row>
    <row r="137" spans="1:8" x14ac:dyDescent="0.3">
      <c r="A137" s="23" t="s">
        <v>9</v>
      </c>
      <c r="B137" s="24">
        <v>120687</v>
      </c>
      <c r="C137" s="24">
        <v>0</v>
      </c>
      <c r="D137" s="24">
        <f t="shared" ref="D137:D147" si="41">SUM(B137:C137)</f>
        <v>120687</v>
      </c>
      <c r="E137" s="23" t="s">
        <v>9</v>
      </c>
      <c r="F137" s="24">
        <v>211396</v>
      </c>
      <c r="G137" s="24">
        <v>411</v>
      </c>
      <c r="H137" s="24">
        <f t="shared" ref="H137:H147" si="42">SUM(F137:G137)</f>
        <v>211807</v>
      </c>
    </row>
    <row r="138" spans="1:8" x14ac:dyDescent="0.3">
      <c r="A138" s="23" t="s">
        <v>10</v>
      </c>
      <c r="B138" s="24">
        <v>175075</v>
      </c>
      <c r="C138" s="24">
        <v>0</v>
      </c>
      <c r="D138" s="24">
        <f t="shared" si="41"/>
        <v>175075</v>
      </c>
      <c r="E138" s="23" t="s">
        <v>10</v>
      </c>
      <c r="F138" s="24">
        <v>219239</v>
      </c>
      <c r="G138" s="24">
        <v>571</v>
      </c>
      <c r="H138" s="24">
        <f t="shared" si="42"/>
        <v>219810</v>
      </c>
    </row>
    <row r="139" spans="1:8" x14ac:dyDescent="0.3">
      <c r="A139" s="23" t="s">
        <v>11</v>
      </c>
      <c r="B139" s="24">
        <v>235026</v>
      </c>
      <c r="C139" s="24">
        <v>61</v>
      </c>
      <c r="D139" s="24">
        <f t="shared" si="41"/>
        <v>235087</v>
      </c>
      <c r="E139" s="23" t="s">
        <v>11</v>
      </c>
      <c r="F139" s="24">
        <v>241418</v>
      </c>
      <c r="G139" s="24">
        <v>624</v>
      </c>
      <c r="H139" s="24">
        <f t="shared" si="42"/>
        <v>242042</v>
      </c>
    </row>
    <row r="140" spans="1:8" x14ac:dyDescent="0.3">
      <c r="A140" s="23" t="s">
        <v>12</v>
      </c>
      <c r="B140" s="24">
        <v>286263</v>
      </c>
      <c r="C140" s="24">
        <v>289</v>
      </c>
      <c r="D140" s="24">
        <f t="shared" si="41"/>
        <v>286552</v>
      </c>
      <c r="E140" s="23" t="s">
        <v>12</v>
      </c>
      <c r="F140" s="24">
        <v>238431</v>
      </c>
      <c r="G140" s="24">
        <v>833</v>
      </c>
      <c r="H140" s="24">
        <f t="shared" si="42"/>
        <v>239264</v>
      </c>
    </row>
    <row r="141" spans="1:8" x14ac:dyDescent="0.3">
      <c r="A141" s="23" t="s">
        <v>13</v>
      </c>
      <c r="B141" s="24">
        <v>328410</v>
      </c>
      <c r="C141" s="24">
        <v>189</v>
      </c>
      <c r="D141" s="24">
        <f t="shared" si="41"/>
        <v>328599</v>
      </c>
      <c r="E141" s="23" t="s">
        <v>13</v>
      </c>
      <c r="F141" s="24">
        <v>241791</v>
      </c>
      <c r="G141" s="24">
        <v>993</v>
      </c>
      <c r="H141" s="24">
        <f t="shared" si="42"/>
        <v>242784</v>
      </c>
    </row>
    <row r="142" spans="1:8" x14ac:dyDescent="0.3">
      <c r="A142" s="23" t="s">
        <v>14</v>
      </c>
      <c r="B142" s="24">
        <v>406531</v>
      </c>
      <c r="C142" s="24">
        <v>228</v>
      </c>
      <c r="D142" s="24">
        <f t="shared" si="41"/>
        <v>406759</v>
      </c>
      <c r="E142" s="23" t="s">
        <v>14</v>
      </c>
      <c r="F142" s="24">
        <v>271591</v>
      </c>
      <c r="G142" s="24">
        <v>1388</v>
      </c>
      <c r="H142" s="24">
        <f t="shared" si="42"/>
        <v>272979</v>
      </c>
    </row>
    <row r="143" spans="1:8" x14ac:dyDescent="0.3">
      <c r="A143" s="23" t="s">
        <v>15</v>
      </c>
      <c r="B143" s="24">
        <v>412338</v>
      </c>
      <c r="C143" s="24">
        <v>268</v>
      </c>
      <c r="D143" s="24">
        <f t="shared" si="41"/>
        <v>412606</v>
      </c>
      <c r="E143" s="23" t="s">
        <v>15</v>
      </c>
      <c r="F143" s="24">
        <v>295808</v>
      </c>
      <c r="G143" s="24">
        <v>1434</v>
      </c>
      <c r="H143" s="24">
        <f t="shared" si="42"/>
        <v>297242</v>
      </c>
    </row>
    <row r="144" spans="1:8" x14ac:dyDescent="0.3">
      <c r="A144" s="23" t="s">
        <v>16</v>
      </c>
      <c r="B144" s="24">
        <v>334065</v>
      </c>
      <c r="C144" s="24">
        <v>196</v>
      </c>
      <c r="D144" s="24">
        <f t="shared" si="41"/>
        <v>334261</v>
      </c>
      <c r="E144" s="23" t="s">
        <v>16</v>
      </c>
      <c r="F144" s="24">
        <v>269948</v>
      </c>
      <c r="G144" s="24">
        <v>1039</v>
      </c>
      <c r="H144" s="24">
        <f t="shared" si="42"/>
        <v>270987</v>
      </c>
    </row>
    <row r="145" spans="1:8" x14ac:dyDescent="0.3">
      <c r="A145" s="23" t="s">
        <v>17</v>
      </c>
      <c r="B145" s="24">
        <v>270903</v>
      </c>
      <c r="C145" s="24">
        <v>41</v>
      </c>
      <c r="D145" s="24">
        <f t="shared" si="41"/>
        <v>270944</v>
      </c>
      <c r="E145" s="23" t="s">
        <v>17</v>
      </c>
      <c r="F145" s="24">
        <v>234413</v>
      </c>
      <c r="G145" s="24">
        <v>679</v>
      </c>
      <c r="H145" s="24">
        <f t="shared" si="42"/>
        <v>235092</v>
      </c>
    </row>
    <row r="146" spans="1:8" x14ac:dyDescent="0.3">
      <c r="A146" s="23" t="s">
        <v>18</v>
      </c>
      <c r="B146" s="24">
        <v>150174</v>
      </c>
      <c r="C146" s="24">
        <v>0</v>
      </c>
      <c r="D146" s="24">
        <f t="shared" si="41"/>
        <v>150174</v>
      </c>
      <c r="E146" s="23" t="s">
        <v>18</v>
      </c>
      <c r="F146" s="24">
        <v>198099</v>
      </c>
      <c r="G146" s="24">
        <v>603</v>
      </c>
      <c r="H146" s="24">
        <f t="shared" si="42"/>
        <v>198702</v>
      </c>
    </row>
    <row r="147" spans="1:8" x14ac:dyDescent="0.3">
      <c r="A147" s="23" t="s">
        <v>19</v>
      </c>
      <c r="B147" s="24">
        <v>117719</v>
      </c>
      <c r="C147" s="24">
        <v>0</v>
      </c>
      <c r="D147" s="24">
        <f t="shared" si="41"/>
        <v>117719</v>
      </c>
      <c r="E147" s="23" t="s">
        <v>19</v>
      </c>
      <c r="F147" s="24">
        <v>178210</v>
      </c>
      <c r="G147" s="24">
        <v>466</v>
      </c>
      <c r="H147" s="24">
        <f t="shared" si="42"/>
        <v>178676</v>
      </c>
    </row>
    <row r="148" spans="1:8" ht="15" customHeight="1" x14ac:dyDescent="0.3">
      <c r="A148" s="181" t="s">
        <v>168</v>
      </c>
      <c r="B148" s="181"/>
      <c r="C148" s="181"/>
      <c r="D148" s="181"/>
      <c r="E148" s="204"/>
      <c r="F148" s="204"/>
      <c r="G148" s="204"/>
      <c r="H148" s="204"/>
    </row>
    <row r="149" spans="1:8" x14ac:dyDescent="0.3">
      <c r="A149" s="129"/>
      <c r="B149" s="129"/>
      <c r="C149" s="129"/>
      <c r="D149" s="129"/>
      <c r="E149" s="204"/>
      <c r="F149" s="204"/>
      <c r="G149" s="204"/>
      <c r="H149" s="204"/>
    </row>
  </sheetData>
  <mergeCells count="4">
    <mergeCell ref="A3:D3"/>
    <mergeCell ref="A148:D148"/>
    <mergeCell ref="E148:H149"/>
    <mergeCell ref="E3:H3"/>
  </mergeCells>
  <pageMargins left="0.70866141732283472" right="0.70866141732283472" top="0.74803149606299213" bottom="0.74803149606299213" header="0.31496062992125984" footer="0.31496062992125984"/>
  <pageSetup paperSize="9" fitToHeight="0" orientation="landscape" verticalDpi="597" r:id="rId1"/>
  <headerFooter>
    <oddHeader>&amp;R&amp;G</oddHeader>
    <oddFooter>&amp;L&amp;F&amp;C&amp;P / &amp;N&amp;R&amp;A</oddFooter>
  </headerFooter>
  <rowBreaks count="3" manualBreakCount="3">
    <brk id="82" max="9" man="1"/>
    <brk id="108" max="9" man="1"/>
    <brk id="134" max="9" man="1"/>
  </rowBreaks>
  <colBreaks count="1" manualBreakCount="1">
    <brk id="4" max="1048575" man="1"/>
  </colBreaks>
  <ignoredErrors>
    <ignoredError sqref="D57 D70 H44 D44 D31 H31 H18 D18" formula="1"/>
  </ignoredErrors>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A2:H243"/>
  <sheetViews>
    <sheetView showGridLines="0" zoomScaleNormal="100" workbookViewId="0">
      <selection activeCell="C5" sqref="C5:D27"/>
    </sheetView>
  </sheetViews>
  <sheetFormatPr defaultRowHeight="14.4" x14ac:dyDescent="0.3"/>
  <cols>
    <col min="1" max="1" width="5.5546875" bestFit="1" customWidth="1"/>
    <col min="2" max="2" width="19.109375" customWidth="1"/>
    <col min="3" max="3" width="27.109375" customWidth="1"/>
    <col min="4" max="4" width="24.33203125" customWidth="1"/>
    <col min="5" max="5" width="18" customWidth="1"/>
    <col min="6" max="6" width="6.33203125" customWidth="1"/>
    <col min="7" max="7" width="19.33203125" hidden="1" customWidth="1"/>
    <col min="8" max="8" width="18.109375" hidden="1" customWidth="1"/>
    <col min="9" max="9" width="5.5546875" bestFit="1" customWidth="1"/>
    <col min="10" max="12" width="5.5546875" customWidth="1"/>
    <col min="13" max="13" width="5.5546875" bestFit="1" customWidth="1"/>
    <col min="14" max="14" width="18.109375" bestFit="1" customWidth="1"/>
    <col min="15" max="15" width="16.44140625" bestFit="1" customWidth="1"/>
    <col min="16" max="16" width="22.109375" customWidth="1"/>
    <col min="17" max="17" width="20.109375" customWidth="1"/>
    <col min="18" max="18" width="16.109375" customWidth="1"/>
  </cols>
  <sheetData>
    <row r="2" spans="1:8" ht="15" customHeight="1" x14ac:dyDescent="0.3">
      <c r="A2" s="210" t="s">
        <v>181</v>
      </c>
      <c r="B2" s="211"/>
      <c r="C2" s="211"/>
      <c r="D2" s="211"/>
      <c r="E2" s="211"/>
    </row>
    <row r="3" spans="1:8" ht="53.25" customHeight="1" x14ac:dyDescent="0.3">
      <c r="A3" s="27"/>
      <c r="B3" s="14"/>
      <c r="C3" s="26" t="s">
        <v>62</v>
      </c>
      <c r="D3" s="26" t="s">
        <v>63</v>
      </c>
      <c r="E3" s="26" t="s">
        <v>21</v>
      </c>
    </row>
    <row r="4" spans="1:8" ht="25.5" customHeight="1" thickBot="1" x14ac:dyDescent="0.35">
      <c r="A4" s="40" t="s">
        <v>20</v>
      </c>
      <c r="B4" s="130" t="s">
        <v>78</v>
      </c>
      <c r="C4" s="15" t="s">
        <v>60</v>
      </c>
      <c r="D4" s="15" t="s">
        <v>60</v>
      </c>
      <c r="E4" s="15" t="s">
        <v>77</v>
      </c>
    </row>
    <row r="5" spans="1:8" ht="15" customHeight="1" x14ac:dyDescent="0.3">
      <c r="A5" s="206">
        <v>2020</v>
      </c>
      <c r="B5" s="30" t="s">
        <v>39</v>
      </c>
      <c r="C5" s="32">
        <v>437890</v>
      </c>
      <c r="D5" s="33">
        <v>432040</v>
      </c>
      <c r="E5" s="34">
        <f>C5+D5</f>
        <v>869930</v>
      </c>
    </row>
    <row r="6" spans="1:8" ht="15" customHeight="1" x14ac:dyDescent="0.3">
      <c r="A6" s="207"/>
      <c r="B6" s="16" t="s">
        <v>40</v>
      </c>
      <c r="C6" s="13">
        <v>0</v>
      </c>
      <c r="D6" s="17">
        <v>0</v>
      </c>
      <c r="E6" s="35">
        <f t="shared" ref="E6:E27" si="0">C6+D6</f>
        <v>0</v>
      </c>
    </row>
    <row r="7" spans="1:8" ht="15" customHeight="1" x14ac:dyDescent="0.3">
      <c r="A7" s="207"/>
      <c r="B7" s="16" t="s">
        <v>41</v>
      </c>
      <c r="C7" s="13">
        <v>141214</v>
      </c>
      <c r="D7" s="17">
        <v>134946</v>
      </c>
      <c r="E7" s="35">
        <f t="shared" si="0"/>
        <v>276160</v>
      </c>
    </row>
    <row r="8" spans="1:8" ht="15" customHeight="1" x14ac:dyDescent="0.3">
      <c r="A8" s="207"/>
      <c r="B8" s="16" t="s">
        <v>61</v>
      </c>
      <c r="C8" s="13">
        <v>36276</v>
      </c>
      <c r="D8" s="17">
        <v>35841</v>
      </c>
      <c r="E8" s="35">
        <f t="shared" si="0"/>
        <v>72117</v>
      </c>
    </row>
    <row r="9" spans="1:8" ht="15" customHeight="1" x14ac:dyDescent="0.3">
      <c r="A9" s="207"/>
      <c r="B9" s="16" t="s">
        <v>42</v>
      </c>
      <c r="C9" s="13">
        <v>8603</v>
      </c>
      <c r="D9" s="17">
        <v>8259</v>
      </c>
      <c r="E9" s="35">
        <f t="shared" si="0"/>
        <v>16862</v>
      </c>
    </row>
    <row r="10" spans="1:8" ht="15" customHeight="1" x14ac:dyDescent="0.3">
      <c r="A10" s="207"/>
      <c r="B10" s="16" t="s">
        <v>43</v>
      </c>
      <c r="C10" s="13">
        <v>100066</v>
      </c>
      <c r="D10" s="17">
        <v>101425</v>
      </c>
      <c r="E10" s="35">
        <f t="shared" si="0"/>
        <v>201491</v>
      </c>
    </row>
    <row r="11" spans="1:8" ht="15" customHeight="1" x14ac:dyDescent="0.3">
      <c r="A11" s="207"/>
      <c r="B11" s="16" t="s">
        <v>44</v>
      </c>
      <c r="C11" s="13">
        <v>149241</v>
      </c>
      <c r="D11" s="17">
        <v>156593</v>
      </c>
      <c r="E11" s="35">
        <f t="shared" si="0"/>
        <v>305834</v>
      </c>
    </row>
    <row r="12" spans="1:8" ht="15" customHeight="1" x14ac:dyDescent="0.3">
      <c r="A12" s="207"/>
      <c r="B12" s="16" t="s">
        <v>45</v>
      </c>
      <c r="C12" s="13">
        <v>18009</v>
      </c>
      <c r="D12" s="17">
        <v>15970</v>
      </c>
      <c r="E12" s="35">
        <f t="shared" si="0"/>
        <v>33979</v>
      </c>
    </row>
    <row r="13" spans="1:8" ht="15" customHeight="1" x14ac:dyDescent="0.3">
      <c r="A13" s="207"/>
      <c r="B13" s="16" t="s">
        <v>46</v>
      </c>
      <c r="C13" s="13">
        <v>174713</v>
      </c>
      <c r="D13" s="17">
        <v>172916</v>
      </c>
      <c r="E13" s="35">
        <f t="shared" si="0"/>
        <v>347629</v>
      </c>
      <c r="G13" t="s">
        <v>182</v>
      </c>
      <c r="H13" s="82">
        <f>E16+E17</f>
        <v>10077119</v>
      </c>
    </row>
    <row r="14" spans="1:8" ht="15" customHeight="1" x14ac:dyDescent="0.3">
      <c r="A14" s="207"/>
      <c r="B14" s="16" t="s">
        <v>47</v>
      </c>
      <c r="C14" s="13">
        <v>179083</v>
      </c>
      <c r="D14" s="17">
        <v>163204</v>
      </c>
      <c r="E14" s="35">
        <f t="shared" si="0"/>
        <v>342287</v>
      </c>
      <c r="G14" t="s">
        <v>110</v>
      </c>
      <c r="H14" s="82">
        <f>E5+E10+E11+E12+E15+E18+E19+E20+E24+E25+E26+E8</f>
        <v>8177303</v>
      </c>
    </row>
    <row r="15" spans="1:8" ht="15" customHeight="1" x14ac:dyDescent="0.3">
      <c r="A15" s="207"/>
      <c r="B15" s="16" t="s">
        <v>48</v>
      </c>
      <c r="C15" s="13">
        <v>8444</v>
      </c>
      <c r="D15" s="17">
        <v>8680</v>
      </c>
      <c r="E15" s="35">
        <f t="shared" si="0"/>
        <v>17124</v>
      </c>
      <c r="G15" t="s">
        <v>158</v>
      </c>
      <c r="H15" s="82">
        <f>E9+E13+E21+E27+E7</f>
        <v>1587076</v>
      </c>
    </row>
    <row r="16" spans="1:8" ht="15" customHeight="1" x14ac:dyDescent="0.3">
      <c r="A16" s="207"/>
      <c r="B16" s="16" t="s">
        <v>49</v>
      </c>
      <c r="C16" s="13">
        <v>2819034</v>
      </c>
      <c r="D16" s="17">
        <v>2911231</v>
      </c>
      <c r="E16" s="35">
        <f t="shared" si="0"/>
        <v>5730265</v>
      </c>
      <c r="G16" t="s">
        <v>160</v>
      </c>
      <c r="H16" s="82">
        <f>E14</f>
        <v>342287</v>
      </c>
    </row>
    <row r="17" spans="1:8" ht="15" customHeight="1" x14ac:dyDescent="0.3">
      <c r="A17" s="207"/>
      <c r="B17" s="16" t="s">
        <v>32</v>
      </c>
      <c r="C17" s="13">
        <v>2119642</v>
      </c>
      <c r="D17" s="17">
        <v>2227212</v>
      </c>
      <c r="E17" s="35">
        <f t="shared" si="0"/>
        <v>4346854</v>
      </c>
    </row>
    <row r="18" spans="1:8" ht="15" customHeight="1" x14ac:dyDescent="0.3">
      <c r="A18" s="207"/>
      <c r="B18" s="16" t="s">
        <v>50</v>
      </c>
      <c r="C18" s="13">
        <v>2911231</v>
      </c>
      <c r="D18" s="17">
        <v>2819034</v>
      </c>
      <c r="E18" s="35">
        <f t="shared" si="0"/>
        <v>5730265</v>
      </c>
    </row>
    <row r="19" spans="1:8" ht="15" customHeight="1" x14ac:dyDescent="0.3">
      <c r="A19" s="207"/>
      <c r="B19" s="16" t="s">
        <v>51</v>
      </c>
      <c r="C19" s="13">
        <v>1039</v>
      </c>
      <c r="D19" s="17">
        <v>1015</v>
      </c>
      <c r="E19" s="35">
        <f t="shared" si="0"/>
        <v>2054</v>
      </c>
    </row>
    <row r="20" spans="1:8" ht="15" customHeight="1" x14ac:dyDescent="0.3">
      <c r="A20" s="207"/>
      <c r="B20" s="16" t="s">
        <v>52</v>
      </c>
      <c r="C20" s="13">
        <v>191274</v>
      </c>
      <c r="D20" s="17">
        <v>182833</v>
      </c>
      <c r="E20" s="35">
        <f t="shared" si="0"/>
        <v>374107</v>
      </c>
    </row>
    <row r="21" spans="1:8" ht="15" customHeight="1" x14ac:dyDescent="0.3">
      <c r="A21" s="207"/>
      <c r="B21" s="16" t="s">
        <v>53</v>
      </c>
      <c r="C21" s="13">
        <v>428776</v>
      </c>
      <c r="D21" s="17">
        <v>434859</v>
      </c>
      <c r="E21" s="35">
        <f t="shared" si="0"/>
        <v>863635</v>
      </c>
    </row>
    <row r="22" spans="1:8" ht="15" customHeight="1" x14ac:dyDescent="0.3">
      <c r="A22" s="207"/>
      <c r="B22" s="16" t="s">
        <v>54</v>
      </c>
      <c r="C22" s="13"/>
      <c r="D22" s="17"/>
      <c r="E22" s="35">
        <f t="shared" si="0"/>
        <v>0</v>
      </c>
    </row>
    <row r="23" spans="1:8" ht="15" customHeight="1" x14ac:dyDescent="0.3">
      <c r="A23" s="207"/>
      <c r="B23" s="16" t="s">
        <v>55</v>
      </c>
      <c r="C23" s="13"/>
      <c r="D23" s="17"/>
      <c r="E23" s="35">
        <f t="shared" si="0"/>
        <v>0</v>
      </c>
    </row>
    <row r="24" spans="1:8" ht="15" customHeight="1" x14ac:dyDescent="0.3">
      <c r="A24" s="207"/>
      <c r="B24" s="16" t="s">
        <v>56</v>
      </c>
      <c r="C24" s="13">
        <v>64845</v>
      </c>
      <c r="D24" s="17">
        <v>65436</v>
      </c>
      <c r="E24" s="35">
        <f t="shared" si="0"/>
        <v>130281</v>
      </c>
    </row>
    <row r="25" spans="1:8" ht="15" customHeight="1" x14ac:dyDescent="0.3">
      <c r="A25" s="207"/>
      <c r="B25" s="16" t="s">
        <v>57</v>
      </c>
      <c r="C25" s="13">
        <v>48376</v>
      </c>
      <c r="D25" s="17">
        <v>49458</v>
      </c>
      <c r="E25" s="35">
        <f t="shared" si="0"/>
        <v>97834</v>
      </c>
    </row>
    <row r="26" spans="1:8" ht="15" customHeight="1" x14ac:dyDescent="0.3">
      <c r="A26" s="207"/>
      <c r="B26" s="16" t="s">
        <v>58</v>
      </c>
      <c r="C26" s="13">
        <v>163204</v>
      </c>
      <c r="D26" s="17">
        <v>179083</v>
      </c>
      <c r="E26" s="35">
        <f t="shared" si="0"/>
        <v>342287</v>
      </c>
    </row>
    <row r="27" spans="1:8" ht="15" customHeight="1" x14ac:dyDescent="0.3">
      <c r="A27" s="207"/>
      <c r="B27" s="18" t="s">
        <v>59</v>
      </c>
      <c r="C27" s="19">
        <v>42953</v>
      </c>
      <c r="D27" s="20">
        <v>39837</v>
      </c>
      <c r="E27" s="36">
        <f t="shared" si="0"/>
        <v>82790</v>
      </c>
    </row>
    <row r="28" spans="1:8" ht="15" customHeight="1" thickBot="1" x14ac:dyDescent="0.35">
      <c r="A28" s="208"/>
      <c r="B28" s="37" t="s">
        <v>67</v>
      </c>
      <c r="C28" s="38">
        <f>SUM(C5:C27)</f>
        <v>10043913</v>
      </c>
      <c r="D28" s="39">
        <f>SUM(D5:D27)</f>
        <v>10139872</v>
      </c>
      <c r="E28" s="39">
        <f>C28+D28</f>
        <v>20183785</v>
      </c>
    </row>
    <row r="29" spans="1:8" ht="15" customHeight="1" x14ac:dyDescent="0.3">
      <c r="A29" s="206">
        <v>2019</v>
      </c>
      <c r="B29" s="30" t="s">
        <v>39</v>
      </c>
      <c r="C29" s="32">
        <v>782118</v>
      </c>
      <c r="D29" s="33">
        <v>790400</v>
      </c>
      <c r="E29" s="34">
        <f>C29+D29</f>
        <v>1572518</v>
      </c>
    </row>
    <row r="30" spans="1:8" ht="15" customHeight="1" x14ac:dyDescent="0.3">
      <c r="A30" s="207"/>
      <c r="B30" s="16" t="s">
        <v>40</v>
      </c>
      <c r="C30" s="13">
        <v>16814</v>
      </c>
      <c r="D30" s="17">
        <v>16324</v>
      </c>
      <c r="E30" s="35">
        <f t="shared" ref="E30:E51" si="1">C30+D30</f>
        <v>33138</v>
      </c>
    </row>
    <row r="31" spans="1:8" ht="15" customHeight="1" x14ac:dyDescent="0.3">
      <c r="A31" s="207"/>
      <c r="B31" s="16" t="s">
        <v>41</v>
      </c>
      <c r="C31" s="13">
        <v>185924</v>
      </c>
      <c r="D31" s="17">
        <v>175269</v>
      </c>
      <c r="E31" s="35">
        <f t="shared" si="1"/>
        <v>361193</v>
      </c>
      <c r="G31" t="s">
        <v>182</v>
      </c>
      <c r="H31" s="82">
        <f>E40+E41</f>
        <v>15807496</v>
      </c>
    </row>
    <row r="32" spans="1:8" ht="15" customHeight="1" x14ac:dyDescent="0.3">
      <c r="A32" s="207"/>
      <c r="B32" s="16" t="s">
        <v>61</v>
      </c>
      <c r="C32" s="13">
        <v>48622</v>
      </c>
      <c r="D32" s="17">
        <v>53951</v>
      </c>
      <c r="E32" s="35">
        <f t="shared" si="1"/>
        <v>102573</v>
      </c>
      <c r="G32" t="s">
        <v>110</v>
      </c>
      <c r="H32" s="82">
        <f>E29+E30+E34+E35+E36+E42+E43+E44+E47+E48+E49+E50+E39+E32</f>
        <v>11221969</v>
      </c>
    </row>
    <row r="33" spans="1:8" ht="15" customHeight="1" x14ac:dyDescent="0.3">
      <c r="A33" s="207"/>
      <c r="B33" s="16" t="s">
        <v>42</v>
      </c>
      <c r="C33" s="13">
        <v>22572</v>
      </c>
      <c r="D33" s="17">
        <v>25575</v>
      </c>
      <c r="E33" s="35">
        <f t="shared" si="1"/>
        <v>48147</v>
      </c>
      <c r="G33" t="s">
        <v>158</v>
      </c>
      <c r="H33" s="82">
        <f>E31+E33+E37+E45+E51</f>
        <v>2994444</v>
      </c>
    </row>
    <row r="34" spans="1:8" ht="15" customHeight="1" x14ac:dyDescent="0.3">
      <c r="A34" s="207"/>
      <c r="B34" s="16" t="s">
        <v>43</v>
      </c>
      <c r="C34" s="13">
        <v>150781</v>
      </c>
      <c r="D34" s="17">
        <v>151224</v>
      </c>
      <c r="E34" s="35">
        <f t="shared" si="1"/>
        <v>302005</v>
      </c>
      <c r="G34" t="s">
        <v>160</v>
      </c>
      <c r="H34" s="82">
        <f>E38</f>
        <v>461518</v>
      </c>
    </row>
    <row r="35" spans="1:8" ht="15" customHeight="1" x14ac:dyDescent="0.3">
      <c r="A35" s="207"/>
      <c r="B35" s="16" t="s">
        <v>44</v>
      </c>
      <c r="C35" s="13">
        <v>254974</v>
      </c>
      <c r="D35" s="17">
        <v>248107</v>
      </c>
      <c r="E35" s="35">
        <f t="shared" si="1"/>
        <v>503081</v>
      </c>
    </row>
    <row r="36" spans="1:8" ht="15" customHeight="1" x14ac:dyDescent="0.3">
      <c r="A36" s="207"/>
      <c r="B36" s="16" t="s">
        <v>45</v>
      </c>
      <c r="C36" s="13">
        <v>25308</v>
      </c>
      <c r="D36" s="17">
        <v>22550</v>
      </c>
      <c r="E36" s="35">
        <f t="shared" si="1"/>
        <v>47858</v>
      </c>
    </row>
    <row r="37" spans="1:8" ht="15" customHeight="1" x14ac:dyDescent="0.3">
      <c r="A37" s="207"/>
      <c r="B37" s="16" t="s">
        <v>46</v>
      </c>
      <c r="C37" s="13">
        <v>236295</v>
      </c>
      <c r="D37" s="17">
        <v>234492</v>
      </c>
      <c r="E37" s="35">
        <f t="shared" si="1"/>
        <v>470787</v>
      </c>
    </row>
    <row r="38" spans="1:8" ht="15" customHeight="1" x14ac:dyDescent="0.3">
      <c r="A38" s="207"/>
      <c r="B38" s="16" t="s">
        <v>47</v>
      </c>
      <c r="C38" s="13">
        <v>239333</v>
      </c>
      <c r="D38" s="17">
        <v>222185</v>
      </c>
      <c r="E38" s="35">
        <f t="shared" si="1"/>
        <v>461518</v>
      </c>
    </row>
    <row r="39" spans="1:8" ht="15" customHeight="1" x14ac:dyDescent="0.3">
      <c r="A39" s="207"/>
      <c r="B39" s="16" t="s">
        <v>48</v>
      </c>
      <c r="C39" s="13">
        <v>19248</v>
      </c>
      <c r="D39" s="17">
        <v>19028</v>
      </c>
      <c r="E39" s="35">
        <f t="shared" si="1"/>
        <v>38276</v>
      </c>
    </row>
    <row r="40" spans="1:8" ht="15" customHeight="1" x14ac:dyDescent="0.3">
      <c r="A40" s="207"/>
      <c r="B40" s="16" t="s">
        <v>49</v>
      </c>
      <c r="C40" s="13">
        <v>3412005</v>
      </c>
      <c r="D40" s="17">
        <v>3526688</v>
      </c>
      <c r="E40" s="35">
        <f t="shared" si="1"/>
        <v>6938693</v>
      </c>
    </row>
    <row r="41" spans="1:8" ht="15" customHeight="1" x14ac:dyDescent="0.3">
      <c r="A41" s="207"/>
      <c r="B41" s="16" t="s">
        <v>32</v>
      </c>
      <c r="C41" s="13">
        <v>4389948</v>
      </c>
      <c r="D41" s="17">
        <v>4478855</v>
      </c>
      <c r="E41" s="35">
        <f t="shared" si="1"/>
        <v>8868803</v>
      </c>
    </row>
    <row r="42" spans="1:8" ht="15" customHeight="1" x14ac:dyDescent="0.3">
      <c r="A42" s="207"/>
      <c r="B42" s="16" t="s">
        <v>50</v>
      </c>
      <c r="C42" s="13">
        <v>3526688</v>
      </c>
      <c r="D42" s="17">
        <v>3412005</v>
      </c>
      <c r="E42" s="35">
        <f t="shared" si="1"/>
        <v>6938693</v>
      </c>
    </row>
    <row r="43" spans="1:8" ht="15" customHeight="1" x14ac:dyDescent="0.3">
      <c r="A43" s="207"/>
      <c r="B43" s="16" t="s">
        <v>51</v>
      </c>
      <c r="C43" s="13">
        <v>1515</v>
      </c>
      <c r="D43" s="17">
        <v>1263</v>
      </c>
      <c r="E43" s="35">
        <f t="shared" si="1"/>
        <v>2778</v>
      </c>
    </row>
    <row r="44" spans="1:8" ht="15" customHeight="1" x14ac:dyDescent="0.3">
      <c r="A44" s="207"/>
      <c r="B44" s="16" t="s">
        <v>52</v>
      </c>
      <c r="C44" s="13">
        <v>339589</v>
      </c>
      <c r="D44" s="17">
        <v>348364</v>
      </c>
      <c r="E44" s="35">
        <f t="shared" si="1"/>
        <v>687953</v>
      </c>
    </row>
    <row r="45" spans="1:8" ht="15" customHeight="1" x14ac:dyDescent="0.3">
      <c r="A45" s="207"/>
      <c r="B45" s="16" t="s">
        <v>53</v>
      </c>
      <c r="C45" s="13">
        <v>981946</v>
      </c>
      <c r="D45" s="17">
        <v>1022446</v>
      </c>
      <c r="E45" s="35">
        <f t="shared" si="1"/>
        <v>2004392</v>
      </c>
    </row>
    <row r="46" spans="1:8" ht="15" customHeight="1" x14ac:dyDescent="0.3">
      <c r="A46" s="207"/>
      <c r="B46" s="16" t="s">
        <v>54</v>
      </c>
      <c r="C46" s="13">
        <v>0</v>
      </c>
      <c r="D46" s="17">
        <v>0</v>
      </c>
      <c r="E46" s="35">
        <f t="shared" si="1"/>
        <v>0</v>
      </c>
    </row>
    <row r="47" spans="1:8" ht="15" customHeight="1" x14ac:dyDescent="0.3">
      <c r="A47" s="207"/>
      <c r="B47" s="16" t="s">
        <v>55</v>
      </c>
      <c r="C47" s="13">
        <v>39154</v>
      </c>
      <c r="D47" s="17">
        <v>39236</v>
      </c>
      <c r="E47" s="35">
        <f t="shared" si="1"/>
        <v>78390</v>
      </c>
    </row>
    <row r="48" spans="1:8" ht="15" customHeight="1" x14ac:dyDescent="0.3">
      <c r="A48" s="207"/>
      <c r="B48" s="16" t="s">
        <v>56</v>
      </c>
      <c r="C48" s="13">
        <v>111955</v>
      </c>
      <c r="D48" s="17">
        <v>112292</v>
      </c>
      <c r="E48" s="35">
        <f t="shared" si="1"/>
        <v>224247</v>
      </c>
    </row>
    <row r="49" spans="1:8" ht="15" customHeight="1" x14ac:dyDescent="0.3">
      <c r="A49" s="207"/>
      <c r="B49" s="16" t="s">
        <v>57</v>
      </c>
      <c r="C49" s="13">
        <v>113584</v>
      </c>
      <c r="D49" s="17">
        <v>115357</v>
      </c>
      <c r="E49" s="35">
        <f t="shared" si="1"/>
        <v>228941</v>
      </c>
    </row>
    <row r="50" spans="1:8" ht="15" customHeight="1" x14ac:dyDescent="0.3">
      <c r="A50" s="207"/>
      <c r="B50" s="16" t="s">
        <v>58</v>
      </c>
      <c r="C50" s="13">
        <v>222185</v>
      </c>
      <c r="D50" s="17">
        <v>239333</v>
      </c>
      <c r="E50" s="35">
        <f t="shared" si="1"/>
        <v>461518</v>
      </c>
    </row>
    <row r="51" spans="1:8" ht="15" customHeight="1" x14ac:dyDescent="0.3">
      <c r="A51" s="207"/>
      <c r="B51" s="18" t="s">
        <v>59</v>
      </c>
      <c r="C51" s="19">
        <v>56120</v>
      </c>
      <c r="D51" s="20">
        <v>53805</v>
      </c>
      <c r="E51" s="36">
        <f t="shared" si="1"/>
        <v>109925</v>
      </c>
    </row>
    <row r="52" spans="1:8" ht="15" customHeight="1" thickBot="1" x14ac:dyDescent="0.35">
      <c r="A52" s="208"/>
      <c r="B52" s="37" t="s">
        <v>67</v>
      </c>
      <c r="C52" s="38">
        <f>SUM(C29:C51)</f>
        <v>15176678</v>
      </c>
      <c r="D52" s="39">
        <f>SUM(D29:D51)</f>
        <v>15308749</v>
      </c>
      <c r="E52" s="39">
        <f>C52+D52</f>
        <v>30485427</v>
      </c>
    </row>
    <row r="53" spans="1:8" ht="15" customHeight="1" x14ac:dyDescent="0.3">
      <c r="A53" s="206">
        <v>2018</v>
      </c>
      <c r="B53" s="30" t="s">
        <v>39</v>
      </c>
      <c r="C53" s="32">
        <v>802770</v>
      </c>
      <c r="D53" s="33">
        <v>803874</v>
      </c>
      <c r="E53" s="34">
        <f>SUM(C53:D53)</f>
        <v>1606644</v>
      </c>
    </row>
    <row r="54" spans="1:8" ht="15" customHeight="1" x14ac:dyDescent="0.3">
      <c r="A54" s="207"/>
      <c r="B54" s="16" t="s">
        <v>40</v>
      </c>
      <c r="C54" s="13">
        <v>18794</v>
      </c>
      <c r="D54" s="17">
        <v>19008</v>
      </c>
      <c r="E54" s="35">
        <f t="shared" ref="E54:E75" si="2">SUM(C54:D54)</f>
        <v>37802</v>
      </c>
      <c r="G54" s="82"/>
    </row>
    <row r="55" spans="1:8" ht="15" customHeight="1" x14ac:dyDescent="0.3">
      <c r="A55" s="207"/>
      <c r="B55" s="16" t="s">
        <v>41</v>
      </c>
      <c r="C55" s="13">
        <v>178259</v>
      </c>
      <c r="D55" s="17">
        <v>169281</v>
      </c>
      <c r="E55" s="35">
        <f t="shared" si="2"/>
        <v>347540</v>
      </c>
      <c r="G55" s="82"/>
    </row>
    <row r="56" spans="1:8" ht="15" customHeight="1" x14ac:dyDescent="0.3">
      <c r="A56" s="207"/>
      <c r="B56" s="16" t="s">
        <v>61</v>
      </c>
      <c r="C56" s="13">
        <v>48563</v>
      </c>
      <c r="D56" s="17">
        <v>49938</v>
      </c>
      <c r="E56" s="35">
        <f t="shared" si="2"/>
        <v>98501</v>
      </c>
      <c r="G56" s="82"/>
    </row>
    <row r="57" spans="1:8" ht="15" customHeight="1" x14ac:dyDescent="0.3">
      <c r="A57" s="207"/>
      <c r="B57" s="16" t="s">
        <v>42</v>
      </c>
      <c r="C57" s="13">
        <v>26664</v>
      </c>
      <c r="D57" s="17">
        <v>28565</v>
      </c>
      <c r="E57" s="35">
        <f t="shared" si="2"/>
        <v>55229</v>
      </c>
      <c r="G57" s="82"/>
    </row>
    <row r="58" spans="1:8" ht="15" customHeight="1" x14ac:dyDescent="0.3">
      <c r="A58" s="207"/>
      <c r="B58" s="16" t="s">
        <v>43</v>
      </c>
      <c r="C58" s="13">
        <v>147505</v>
      </c>
      <c r="D58" s="17">
        <v>141426</v>
      </c>
      <c r="E58" s="35">
        <f t="shared" si="2"/>
        <v>288931</v>
      </c>
    </row>
    <row r="59" spans="1:8" ht="15" customHeight="1" x14ac:dyDescent="0.3">
      <c r="A59" s="207"/>
      <c r="B59" s="16" t="s">
        <v>44</v>
      </c>
      <c r="C59" s="13">
        <v>260168</v>
      </c>
      <c r="D59" s="17">
        <v>251773</v>
      </c>
      <c r="E59" s="35">
        <f t="shared" si="2"/>
        <v>511941</v>
      </c>
    </row>
    <row r="60" spans="1:8" ht="15" customHeight="1" x14ac:dyDescent="0.3">
      <c r="A60" s="207"/>
      <c r="B60" s="16" t="s">
        <v>45</v>
      </c>
      <c r="C60" s="13">
        <v>14207</v>
      </c>
      <c r="D60" s="17">
        <v>14513</v>
      </c>
      <c r="E60" s="35">
        <f t="shared" si="2"/>
        <v>28720</v>
      </c>
      <c r="G60" t="s">
        <v>182</v>
      </c>
      <c r="H60" s="82">
        <f>E64+E65</f>
        <v>15309380</v>
      </c>
    </row>
    <row r="61" spans="1:8" ht="15" customHeight="1" x14ac:dyDescent="0.3">
      <c r="A61" s="207"/>
      <c r="B61" s="16" t="s">
        <v>46</v>
      </c>
      <c r="C61" s="13">
        <v>234718</v>
      </c>
      <c r="D61" s="17">
        <v>234244</v>
      </c>
      <c r="E61" s="35">
        <f t="shared" si="2"/>
        <v>468962</v>
      </c>
      <c r="G61" t="s">
        <v>110</v>
      </c>
      <c r="H61" s="82">
        <f>E53+E54+E56+E58+E59+E60+E63+E66+E67+E68+E71+E72+E74+E73</f>
        <v>11044699</v>
      </c>
    </row>
    <row r="62" spans="1:8" ht="15" customHeight="1" x14ac:dyDescent="0.3">
      <c r="A62" s="207"/>
      <c r="B62" s="16" t="s">
        <v>47</v>
      </c>
      <c r="C62" s="13">
        <v>235750</v>
      </c>
      <c r="D62" s="17">
        <v>215912</v>
      </c>
      <c r="E62" s="35">
        <f t="shared" si="2"/>
        <v>451662</v>
      </c>
      <c r="G62" t="s">
        <v>158</v>
      </c>
      <c r="H62" s="82">
        <f>E55+E57+E61+E69+E75</f>
        <v>2969931</v>
      </c>
    </row>
    <row r="63" spans="1:8" ht="15" customHeight="1" x14ac:dyDescent="0.3">
      <c r="A63" s="207"/>
      <c r="B63" s="16" t="s">
        <v>48</v>
      </c>
      <c r="C63" s="13">
        <v>17444</v>
      </c>
      <c r="D63" s="17">
        <v>17355</v>
      </c>
      <c r="E63" s="35">
        <f t="shared" si="2"/>
        <v>34799</v>
      </c>
      <c r="G63" t="s">
        <v>160</v>
      </c>
      <c r="H63" s="82">
        <f>E62</f>
        <v>451662</v>
      </c>
    </row>
    <row r="64" spans="1:8" ht="15" customHeight="1" x14ac:dyDescent="0.3">
      <c r="A64" s="207"/>
      <c r="B64" s="16" t="s">
        <v>49</v>
      </c>
      <c r="C64" s="13">
        <v>3318398</v>
      </c>
      <c r="D64" s="17">
        <v>3427329</v>
      </c>
      <c r="E64" s="35">
        <f t="shared" si="2"/>
        <v>6745727</v>
      </c>
    </row>
    <row r="65" spans="1:5" ht="15" customHeight="1" x14ac:dyDescent="0.3">
      <c r="A65" s="207"/>
      <c r="B65" s="16" t="s">
        <v>32</v>
      </c>
      <c r="C65" s="13">
        <v>4229316</v>
      </c>
      <c r="D65" s="17">
        <v>4334337</v>
      </c>
      <c r="E65" s="35">
        <f t="shared" si="2"/>
        <v>8563653</v>
      </c>
    </row>
    <row r="66" spans="1:5" ht="15" customHeight="1" x14ac:dyDescent="0.3">
      <c r="A66" s="207"/>
      <c r="B66" s="16" t="s">
        <v>50</v>
      </c>
      <c r="C66" s="13">
        <v>3427329</v>
      </c>
      <c r="D66" s="17">
        <v>3318398</v>
      </c>
      <c r="E66" s="35">
        <f t="shared" si="2"/>
        <v>6745727</v>
      </c>
    </row>
    <row r="67" spans="1:5" ht="15" customHeight="1" x14ac:dyDescent="0.3">
      <c r="A67" s="207"/>
      <c r="B67" s="16" t="s">
        <v>51</v>
      </c>
      <c r="C67" s="13">
        <v>923</v>
      </c>
      <c r="D67" s="17">
        <v>929</v>
      </c>
      <c r="E67" s="35">
        <f t="shared" si="2"/>
        <v>1852</v>
      </c>
    </row>
    <row r="68" spans="1:5" ht="15" customHeight="1" x14ac:dyDescent="0.3">
      <c r="A68" s="207"/>
      <c r="B68" s="16" t="s">
        <v>52</v>
      </c>
      <c r="C68" s="13">
        <v>343636</v>
      </c>
      <c r="D68" s="17">
        <v>352201</v>
      </c>
      <c r="E68" s="35">
        <f t="shared" si="2"/>
        <v>695837</v>
      </c>
    </row>
    <row r="69" spans="1:5" ht="15" customHeight="1" x14ac:dyDescent="0.3">
      <c r="A69" s="207"/>
      <c r="B69" s="16" t="s">
        <v>53</v>
      </c>
      <c r="C69" s="13">
        <v>971863</v>
      </c>
      <c r="D69" s="17">
        <v>991800</v>
      </c>
      <c r="E69" s="35">
        <f t="shared" si="2"/>
        <v>1963663</v>
      </c>
    </row>
    <row r="70" spans="1:5" ht="15" customHeight="1" x14ac:dyDescent="0.3">
      <c r="A70" s="207"/>
      <c r="B70" s="16" t="s">
        <v>54</v>
      </c>
      <c r="C70" s="13">
        <v>0</v>
      </c>
      <c r="D70" s="17">
        <v>0</v>
      </c>
      <c r="E70" s="35">
        <f t="shared" si="2"/>
        <v>0</v>
      </c>
    </row>
    <row r="71" spans="1:5" ht="15" customHeight="1" x14ac:dyDescent="0.3">
      <c r="A71" s="207"/>
      <c r="B71" s="16" t="s">
        <v>55</v>
      </c>
      <c r="C71" s="13">
        <v>10017</v>
      </c>
      <c r="D71" s="17">
        <v>11739</v>
      </c>
      <c r="E71" s="35">
        <f t="shared" si="2"/>
        <v>21756</v>
      </c>
    </row>
    <row r="72" spans="1:5" ht="15" customHeight="1" x14ac:dyDescent="0.3">
      <c r="A72" s="207"/>
      <c r="B72" s="16" t="s">
        <v>56</v>
      </c>
      <c r="C72" s="13">
        <v>129621</v>
      </c>
      <c r="D72" s="17">
        <v>129373</v>
      </c>
      <c r="E72" s="35">
        <f t="shared" si="2"/>
        <v>258994</v>
      </c>
    </row>
    <row r="73" spans="1:5" ht="15" customHeight="1" x14ac:dyDescent="0.3">
      <c r="A73" s="207"/>
      <c r="B73" s="16" t="s">
        <v>57</v>
      </c>
      <c r="C73" s="13">
        <v>129940</v>
      </c>
      <c r="D73" s="17">
        <v>131593</v>
      </c>
      <c r="E73" s="35">
        <f t="shared" si="2"/>
        <v>261533</v>
      </c>
    </row>
    <row r="74" spans="1:5" ht="15" customHeight="1" x14ac:dyDescent="0.3">
      <c r="A74" s="207"/>
      <c r="B74" s="16" t="s">
        <v>58</v>
      </c>
      <c r="C74" s="13">
        <v>215912</v>
      </c>
      <c r="D74" s="17">
        <v>235750</v>
      </c>
      <c r="E74" s="35">
        <f t="shared" si="2"/>
        <v>451662</v>
      </c>
    </row>
    <row r="75" spans="1:5" ht="15" customHeight="1" x14ac:dyDescent="0.3">
      <c r="A75" s="207"/>
      <c r="B75" s="18" t="s">
        <v>59</v>
      </c>
      <c r="C75" s="19">
        <v>69121</v>
      </c>
      <c r="D75" s="20">
        <v>65416</v>
      </c>
      <c r="E75" s="36">
        <f t="shared" si="2"/>
        <v>134537</v>
      </c>
    </row>
    <row r="76" spans="1:5" ht="15" customHeight="1" thickBot="1" x14ac:dyDescent="0.35">
      <c r="A76" s="208"/>
      <c r="B76" s="37" t="s">
        <v>67</v>
      </c>
      <c r="C76" s="38">
        <f>SUM(C53:C75)</f>
        <v>14830918</v>
      </c>
      <c r="D76" s="39">
        <f t="shared" ref="D76:E76" si="3">SUM(D53:D75)</f>
        <v>14944754</v>
      </c>
      <c r="E76" s="29">
        <f t="shared" si="3"/>
        <v>29775672</v>
      </c>
    </row>
    <row r="77" spans="1:5" ht="15" customHeight="1" x14ac:dyDescent="0.3">
      <c r="A77" s="206">
        <v>2017</v>
      </c>
      <c r="B77" s="30" t="s">
        <v>39</v>
      </c>
      <c r="C77" s="32">
        <v>745031</v>
      </c>
      <c r="D77" s="33">
        <v>744015</v>
      </c>
      <c r="E77" s="34">
        <f>SUM(C77:D77)</f>
        <v>1489046</v>
      </c>
    </row>
    <row r="78" spans="1:5" ht="15" customHeight="1" x14ac:dyDescent="0.3">
      <c r="A78" s="207"/>
      <c r="B78" s="16" t="s">
        <v>40</v>
      </c>
      <c r="C78" s="13">
        <v>18595</v>
      </c>
      <c r="D78" s="17">
        <v>18892</v>
      </c>
      <c r="E78" s="35">
        <f>SUM(C78:D78)</f>
        <v>37487</v>
      </c>
    </row>
    <row r="79" spans="1:5" ht="15" customHeight="1" x14ac:dyDescent="0.3">
      <c r="A79" s="207"/>
      <c r="B79" s="16" t="s">
        <v>41</v>
      </c>
      <c r="C79" s="13">
        <v>178281</v>
      </c>
      <c r="D79" s="17">
        <v>169781</v>
      </c>
      <c r="E79" s="35">
        <f t="shared" ref="E79:E99" si="4">SUM(C79:D79)</f>
        <v>348062</v>
      </c>
    </row>
    <row r="80" spans="1:5" ht="15" customHeight="1" x14ac:dyDescent="0.3">
      <c r="A80" s="207"/>
      <c r="B80" s="16" t="s">
        <v>61</v>
      </c>
      <c r="C80" s="13">
        <v>59046</v>
      </c>
      <c r="D80" s="17">
        <v>58206</v>
      </c>
      <c r="E80" s="35">
        <f t="shared" si="4"/>
        <v>117252</v>
      </c>
    </row>
    <row r="81" spans="1:8" ht="15" customHeight="1" x14ac:dyDescent="0.3">
      <c r="A81" s="207"/>
      <c r="B81" s="16" t="s">
        <v>42</v>
      </c>
      <c r="C81" s="13">
        <v>22950</v>
      </c>
      <c r="D81" s="17">
        <v>42305</v>
      </c>
      <c r="E81" s="35">
        <f t="shared" si="4"/>
        <v>65255</v>
      </c>
    </row>
    <row r="82" spans="1:8" ht="15" customHeight="1" x14ac:dyDescent="0.3">
      <c r="A82" s="207"/>
      <c r="B82" s="16" t="s">
        <v>43</v>
      </c>
      <c r="C82" s="13">
        <v>133740</v>
      </c>
      <c r="D82" s="17">
        <v>131142</v>
      </c>
      <c r="E82" s="35">
        <f t="shared" si="4"/>
        <v>264882</v>
      </c>
      <c r="G82" t="s">
        <v>182</v>
      </c>
      <c r="H82" s="82">
        <f>E88+E89</f>
        <v>15148610</v>
      </c>
    </row>
    <row r="83" spans="1:8" ht="15" customHeight="1" x14ac:dyDescent="0.3">
      <c r="A83" s="207"/>
      <c r="B83" s="16" t="s">
        <v>44</v>
      </c>
      <c r="C83" s="13">
        <v>209091</v>
      </c>
      <c r="D83" s="17">
        <v>207441</v>
      </c>
      <c r="E83" s="35">
        <f t="shared" si="4"/>
        <v>416532</v>
      </c>
      <c r="G83" t="s">
        <v>110</v>
      </c>
      <c r="H83" s="82">
        <f>E77+E78+E80+E82+E83+E84+E87+E90+E91+E92+E95+E96+E97+E98</f>
        <v>10824176</v>
      </c>
    </row>
    <row r="84" spans="1:8" ht="15" customHeight="1" x14ac:dyDescent="0.3">
      <c r="A84" s="207"/>
      <c r="B84" s="16" t="s">
        <v>45</v>
      </c>
      <c r="C84" s="13">
        <v>5103</v>
      </c>
      <c r="D84" s="17">
        <v>3433</v>
      </c>
      <c r="E84" s="35">
        <f t="shared" si="4"/>
        <v>8536</v>
      </c>
      <c r="G84" t="s">
        <v>158</v>
      </c>
      <c r="H84" s="82">
        <f>E99+E93+E85+E81+E79</f>
        <v>2890715</v>
      </c>
    </row>
    <row r="85" spans="1:8" ht="15" customHeight="1" x14ac:dyDescent="0.3">
      <c r="A85" s="207"/>
      <c r="B85" s="16" t="s">
        <v>46</v>
      </c>
      <c r="C85" s="13">
        <v>226291</v>
      </c>
      <c r="D85" s="17">
        <v>226833</v>
      </c>
      <c r="E85" s="35">
        <f t="shared" si="4"/>
        <v>453124</v>
      </c>
      <c r="G85" t="s">
        <v>160</v>
      </c>
      <c r="H85" s="82">
        <f>E86</f>
        <v>452359</v>
      </c>
    </row>
    <row r="86" spans="1:8" ht="15" customHeight="1" x14ac:dyDescent="0.3">
      <c r="A86" s="207"/>
      <c r="B86" s="16" t="s">
        <v>47</v>
      </c>
      <c r="C86" s="13">
        <v>216758</v>
      </c>
      <c r="D86" s="17">
        <v>235601</v>
      </c>
      <c r="E86" s="35">
        <f t="shared" si="4"/>
        <v>452359</v>
      </c>
    </row>
    <row r="87" spans="1:8" ht="15" customHeight="1" x14ac:dyDescent="0.3">
      <c r="A87" s="207"/>
      <c r="B87" s="16" t="s">
        <v>48</v>
      </c>
      <c r="C87" s="13">
        <v>17419</v>
      </c>
      <c r="D87" s="17">
        <v>17130</v>
      </c>
      <c r="E87" s="35">
        <f t="shared" si="4"/>
        <v>34549</v>
      </c>
      <c r="G87" s="82"/>
    </row>
    <row r="88" spans="1:8" ht="15" customHeight="1" x14ac:dyDescent="0.3">
      <c r="A88" s="207"/>
      <c r="B88" s="16" t="s">
        <v>49</v>
      </c>
      <c r="C88" s="13">
        <v>3406418</v>
      </c>
      <c r="D88" s="17">
        <v>3474631</v>
      </c>
      <c r="E88" s="35">
        <f t="shared" si="4"/>
        <v>6881049</v>
      </c>
      <c r="G88" s="82"/>
    </row>
    <row r="89" spans="1:8" ht="15" customHeight="1" x14ac:dyDescent="0.3">
      <c r="A89" s="207"/>
      <c r="B89" s="16" t="s">
        <v>32</v>
      </c>
      <c r="C89" s="13">
        <v>4075026</v>
      </c>
      <c r="D89" s="17">
        <v>4192535</v>
      </c>
      <c r="E89" s="35">
        <f t="shared" si="4"/>
        <v>8267561</v>
      </c>
      <c r="G89" s="82"/>
    </row>
    <row r="90" spans="1:8" ht="15" customHeight="1" x14ac:dyDescent="0.3">
      <c r="A90" s="207"/>
      <c r="B90" s="16" t="s">
        <v>50</v>
      </c>
      <c r="C90" s="13">
        <v>3474631</v>
      </c>
      <c r="D90" s="17">
        <v>3406418</v>
      </c>
      <c r="E90" s="35">
        <f t="shared" si="4"/>
        <v>6881049</v>
      </c>
      <c r="G90" s="82"/>
    </row>
    <row r="91" spans="1:8" ht="15" customHeight="1" x14ac:dyDescent="0.3">
      <c r="A91" s="207"/>
      <c r="B91" s="16" t="s">
        <v>51</v>
      </c>
      <c r="C91" s="13">
        <v>223</v>
      </c>
      <c r="D91" s="17">
        <v>161</v>
      </c>
      <c r="E91" s="35">
        <f t="shared" si="4"/>
        <v>384</v>
      </c>
    </row>
    <row r="92" spans="1:8" ht="15" customHeight="1" x14ac:dyDescent="0.3">
      <c r="A92" s="207"/>
      <c r="B92" s="16" t="s">
        <v>52</v>
      </c>
      <c r="C92" s="13">
        <v>296268</v>
      </c>
      <c r="D92" s="17">
        <v>298041</v>
      </c>
      <c r="E92" s="35">
        <f t="shared" si="4"/>
        <v>594309</v>
      </c>
    </row>
    <row r="93" spans="1:8" ht="15" customHeight="1" x14ac:dyDescent="0.3">
      <c r="A93" s="207"/>
      <c r="B93" s="16" t="s">
        <v>53</v>
      </c>
      <c r="C93" s="13">
        <v>943968</v>
      </c>
      <c r="D93" s="17">
        <v>959210</v>
      </c>
      <c r="E93" s="35">
        <f t="shared" si="4"/>
        <v>1903178</v>
      </c>
    </row>
    <row r="94" spans="1:8" ht="15" customHeight="1" x14ac:dyDescent="0.3">
      <c r="A94" s="207"/>
      <c r="B94" s="16" t="s">
        <v>54</v>
      </c>
      <c r="C94" s="13">
        <v>0</v>
      </c>
      <c r="D94" s="17">
        <v>0</v>
      </c>
      <c r="E94" s="35">
        <f t="shared" si="4"/>
        <v>0</v>
      </c>
    </row>
    <row r="95" spans="1:8" ht="15" customHeight="1" x14ac:dyDescent="0.3">
      <c r="A95" s="207"/>
      <c r="B95" s="16" t="s">
        <v>55</v>
      </c>
      <c r="C95" s="13">
        <v>12525</v>
      </c>
      <c r="D95" s="17">
        <v>12869</v>
      </c>
      <c r="E95" s="35">
        <f t="shared" si="4"/>
        <v>25394</v>
      </c>
    </row>
    <row r="96" spans="1:8" ht="15" customHeight="1" x14ac:dyDescent="0.3">
      <c r="A96" s="207"/>
      <c r="B96" s="16" t="s">
        <v>56</v>
      </c>
      <c r="C96" s="13">
        <v>126683</v>
      </c>
      <c r="D96" s="17">
        <v>133291</v>
      </c>
      <c r="E96" s="35">
        <f t="shared" si="4"/>
        <v>259974</v>
      </c>
    </row>
    <row r="97" spans="1:8" ht="15" customHeight="1" x14ac:dyDescent="0.3">
      <c r="A97" s="207"/>
      <c r="B97" s="16" t="s">
        <v>57</v>
      </c>
      <c r="C97" s="13">
        <v>120982</v>
      </c>
      <c r="D97" s="17">
        <v>121441</v>
      </c>
      <c r="E97" s="35">
        <f t="shared" si="4"/>
        <v>242423</v>
      </c>
    </row>
    <row r="98" spans="1:8" ht="15" customHeight="1" x14ac:dyDescent="0.3">
      <c r="A98" s="207"/>
      <c r="B98" s="16" t="s">
        <v>58</v>
      </c>
      <c r="C98" s="13">
        <v>216758</v>
      </c>
      <c r="D98" s="17">
        <v>235601</v>
      </c>
      <c r="E98" s="35">
        <f t="shared" si="4"/>
        <v>452359</v>
      </c>
    </row>
    <row r="99" spans="1:8" ht="15" customHeight="1" x14ac:dyDescent="0.3">
      <c r="A99" s="207"/>
      <c r="B99" s="18" t="s">
        <v>59</v>
      </c>
      <c r="C99" s="19">
        <v>62882</v>
      </c>
      <c r="D99" s="20">
        <v>58214</v>
      </c>
      <c r="E99" s="36">
        <f t="shared" si="4"/>
        <v>121096</v>
      </c>
    </row>
    <row r="100" spans="1:8" ht="15" customHeight="1" thickBot="1" x14ac:dyDescent="0.35">
      <c r="A100" s="208"/>
      <c r="B100" s="37" t="s">
        <v>67</v>
      </c>
      <c r="C100" s="38">
        <f>SUM(C77:C99)</f>
        <v>14568669</v>
      </c>
      <c r="D100" s="39">
        <f>SUM(D77:D99)</f>
        <v>14747191</v>
      </c>
      <c r="E100" s="29">
        <f>SUM(C100:D100)</f>
        <v>29315860</v>
      </c>
    </row>
    <row r="101" spans="1:8" x14ac:dyDescent="0.3">
      <c r="A101" s="206">
        <v>2016</v>
      </c>
      <c r="B101" s="30" t="s">
        <v>39</v>
      </c>
      <c r="C101" s="32">
        <v>652334</v>
      </c>
      <c r="D101" s="33">
        <v>624355</v>
      </c>
      <c r="E101" s="34">
        <f>SUM(C101:D101)</f>
        <v>1276689</v>
      </c>
    </row>
    <row r="102" spans="1:8" x14ac:dyDescent="0.3">
      <c r="A102" s="207"/>
      <c r="B102" s="16" t="s">
        <v>40</v>
      </c>
      <c r="C102" s="13">
        <v>10529</v>
      </c>
      <c r="D102" s="17">
        <v>10927</v>
      </c>
      <c r="E102" s="35">
        <f t="shared" ref="E102:E122" si="5">SUM(C102:D102)</f>
        <v>21456</v>
      </c>
    </row>
    <row r="103" spans="1:8" x14ac:dyDescent="0.3">
      <c r="A103" s="207"/>
      <c r="B103" s="16" t="s">
        <v>41</v>
      </c>
      <c r="C103" s="13">
        <v>172520</v>
      </c>
      <c r="D103" s="17">
        <v>164947</v>
      </c>
      <c r="E103" s="35">
        <f t="shared" si="5"/>
        <v>337467</v>
      </c>
    </row>
    <row r="104" spans="1:8" x14ac:dyDescent="0.3">
      <c r="A104" s="207"/>
      <c r="B104" s="16" t="s">
        <v>61</v>
      </c>
      <c r="C104" s="13">
        <v>47153</v>
      </c>
      <c r="D104" s="17">
        <v>53948</v>
      </c>
      <c r="E104" s="35">
        <f t="shared" si="5"/>
        <v>101101</v>
      </c>
      <c r="G104" s="82"/>
    </row>
    <row r="105" spans="1:8" x14ac:dyDescent="0.3">
      <c r="A105" s="207"/>
      <c r="B105" s="16" t="s">
        <v>42</v>
      </c>
      <c r="C105" s="13">
        <v>45945</v>
      </c>
      <c r="D105" s="17">
        <v>48747</v>
      </c>
      <c r="E105" s="35">
        <f t="shared" si="5"/>
        <v>94692</v>
      </c>
      <c r="G105" s="82"/>
    </row>
    <row r="106" spans="1:8" x14ac:dyDescent="0.3">
      <c r="A106" s="207"/>
      <c r="B106" s="16" t="s">
        <v>43</v>
      </c>
      <c r="C106" s="13">
        <v>116993</v>
      </c>
      <c r="D106" s="17">
        <v>115184</v>
      </c>
      <c r="E106" s="35">
        <f t="shared" si="5"/>
        <v>232177</v>
      </c>
      <c r="G106" s="82"/>
    </row>
    <row r="107" spans="1:8" x14ac:dyDescent="0.3">
      <c r="A107" s="207"/>
      <c r="B107" s="16" t="s">
        <v>44</v>
      </c>
      <c r="C107" s="13">
        <v>220699</v>
      </c>
      <c r="D107" s="17">
        <v>194286</v>
      </c>
      <c r="E107" s="35">
        <f t="shared" si="5"/>
        <v>414985</v>
      </c>
      <c r="G107" s="82"/>
    </row>
    <row r="108" spans="1:8" x14ac:dyDescent="0.3">
      <c r="A108" s="207"/>
      <c r="B108" s="16" t="s">
        <v>45</v>
      </c>
      <c r="C108" s="13">
        <v>20215</v>
      </c>
      <c r="D108" s="17">
        <v>17758</v>
      </c>
      <c r="E108" s="35">
        <f t="shared" si="5"/>
        <v>37973</v>
      </c>
      <c r="G108" t="s">
        <v>182</v>
      </c>
      <c r="H108" s="82">
        <f>E112+E113</f>
        <v>14332812</v>
      </c>
    </row>
    <row r="109" spans="1:8" x14ac:dyDescent="0.3">
      <c r="A109" s="207"/>
      <c r="B109" s="16" t="s">
        <v>46</v>
      </c>
      <c r="C109" s="13">
        <v>209062</v>
      </c>
      <c r="D109" s="17">
        <v>207439</v>
      </c>
      <c r="E109" s="35">
        <f t="shared" si="5"/>
        <v>416501</v>
      </c>
      <c r="G109" t="s">
        <v>110</v>
      </c>
      <c r="H109" s="82">
        <f>E101+E102+E104+E106+E107+E108+E111+E114+E115+E116+E118+E119+E120+E121+E122</f>
        <v>10397925</v>
      </c>
    </row>
    <row r="110" spans="1:8" x14ac:dyDescent="0.3">
      <c r="A110" s="207"/>
      <c r="B110" s="16" t="s">
        <v>47</v>
      </c>
      <c r="C110" s="13">
        <v>236662</v>
      </c>
      <c r="D110" s="17">
        <v>201230</v>
      </c>
      <c r="E110" s="35">
        <f t="shared" si="5"/>
        <v>437892</v>
      </c>
      <c r="G110" t="s">
        <v>158</v>
      </c>
      <c r="H110" s="82">
        <f>E123+E117+E109+E103+E105</f>
        <v>2626882</v>
      </c>
    </row>
    <row r="111" spans="1:8" x14ac:dyDescent="0.3">
      <c r="A111" s="207"/>
      <c r="B111" s="16" t="s">
        <v>48</v>
      </c>
      <c r="C111" s="13">
        <v>16465</v>
      </c>
      <c r="D111" s="17">
        <v>15600</v>
      </c>
      <c r="E111" s="35">
        <f t="shared" si="5"/>
        <v>32065</v>
      </c>
      <c r="G111" t="s">
        <v>160</v>
      </c>
      <c r="H111" s="82">
        <f>E110</f>
        <v>437892</v>
      </c>
    </row>
    <row r="112" spans="1:8" x14ac:dyDescent="0.3">
      <c r="A112" s="207"/>
      <c r="B112" s="16" t="s">
        <v>49</v>
      </c>
      <c r="C112" s="13">
        <v>3272574</v>
      </c>
      <c r="D112" s="17">
        <v>3366756</v>
      </c>
      <c r="E112" s="35">
        <f t="shared" si="5"/>
        <v>6639330</v>
      </c>
    </row>
    <row r="113" spans="1:7" x14ac:dyDescent="0.3">
      <c r="A113" s="207"/>
      <c r="B113" s="16" t="s">
        <v>32</v>
      </c>
      <c r="C113" s="13">
        <v>3848288</v>
      </c>
      <c r="D113" s="17">
        <v>3845194</v>
      </c>
      <c r="E113" s="35">
        <f t="shared" si="5"/>
        <v>7693482</v>
      </c>
    </row>
    <row r="114" spans="1:7" x14ac:dyDescent="0.3">
      <c r="A114" s="207"/>
      <c r="B114" s="16" t="s">
        <v>50</v>
      </c>
      <c r="C114" s="13">
        <v>3366756</v>
      </c>
      <c r="D114" s="17">
        <v>3272574</v>
      </c>
      <c r="E114" s="35">
        <f t="shared" si="5"/>
        <v>6639330</v>
      </c>
    </row>
    <row r="115" spans="1:7" x14ac:dyDescent="0.3">
      <c r="A115" s="207"/>
      <c r="B115" s="16" t="s">
        <v>51</v>
      </c>
      <c r="C115" s="13">
        <v>948</v>
      </c>
      <c r="D115" s="17">
        <v>1105</v>
      </c>
      <c r="E115" s="35">
        <f t="shared" si="5"/>
        <v>2053</v>
      </c>
    </row>
    <row r="116" spans="1:7" x14ac:dyDescent="0.3">
      <c r="A116" s="207"/>
      <c r="B116" s="16" t="s">
        <v>52</v>
      </c>
      <c r="C116" s="13">
        <v>273581</v>
      </c>
      <c r="D116" s="17">
        <v>298308</v>
      </c>
      <c r="E116" s="35">
        <f t="shared" si="5"/>
        <v>571889</v>
      </c>
    </row>
    <row r="117" spans="1:7" x14ac:dyDescent="0.3">
      <c r="A117" s="207"/>
      <c r="B117" s="16" t="s">
        <v>53</v>
      </c>
      <c r="C117" s="13">
        <v>838306</v>
      </c>
      <c r="D117" s="17">
        <v>845024</v>
      </c>
      <c r="E117" s="35">
        <f t="shared" si="5"/>
        <v>1683330</v>
      </c>
    </row>
    <row r="118" spans="1:7" x14ac:dyDescent="0.3">
      <c r="A118" s="207"/>
      <c r="B118" s="16" t="s">
        <v>54</v>
      </c>
      <c r="C118" s="13">
        <v>61125</v>
      </c>
      <c r="D118" s="17">
        <v>54620</v>
      </c>
      <c r="E118" s="35">
        <f t="shared" si="5"/>
        <v>115745</v>
      </c>
    </row>
    <row r="119" spans="1:7" x14ac:dyDescent="0.3">
      <c r="A119" s="207"/>
      <c r="B119" s="16" t="s">
        <v>55</v>
      </c>
      <c r="C119" s="13">
        <v>19181</v>
      </c>
      <c r="D119" s="17">
        <v>22197</v>
      </c>
      <c r="E119" s="35">
        <f t="shared" si="5"/>
        <v>41378</v>
      </c>
    </row>
    <row r="120" spans="1:7" x14ac:dyDescent="0.3">
      <c r="A120" s="207"/>
      <c r="B120" s="16" t="s">
        <v>56</v>
      </c>
      <c r="C120" s="13">
        <v>119779</v>
      </c>
      <c r="D120" s="17">
        <v>118508</v>
      </c>
      <c r="E120" s="35">
        <f t="shared" si="5"/>
        <v>238287</v>
      </c>
    </row>
    <row r="121" spans="1:7" x14ac:dyDescent="0.3">
      <c r="A121" s="207"/>
      <c r="B121" s="16" t="s">
        <v>57</v>
      </c>
      <c r="C121" s="13">
        <v>128339</v>
      </c>
      <c r="D121" s="17">
        <v>106566</v>
      </c>
      <c r="E121" s="35">
        <f t="shared" si="5"/>
        <v>234905</v>
      </c>
    </row>
    <row r="122" spans="1:7" ht="15" customHeight="1" x14ac:dyDescent="0.3">
      <c r="A122" s="207"/>
      <c r="B122" s="16" t="s">
        <v>58</v>
      </c>
      <c r="C122" s="13">
        <v>201230</v>
      </c>
      <c r="D122" s="17">
        <v>236662</v>
      </c>
      <c r="E122" s="35">
        <f t="shared" si="5"/>
        <v>437892</v>
      </c>
    </row>
    <row r="123" spans="1:7" x14ac:dyDescent="0.3">
      <c r="A123" s="207"/>
      <c r="B123" s="18" t="s">
        <v>59</v>
      </c>
      <c r="C123" s="19">
        <v>49940</v>
      </c>
      <c r="D123" s="20">
        <v>44952</v>
      </c>
      <c r="E123" s="36">
        <f>SUM(C123:D123)</f>
        <v>94892</v>
      </c>
    </row>
    <row r="124" spans="1:7" ht="15" thickBot="1" x14ac:dyDescent="0.35">
      <c r="A124" s="208"/>
      <c r="B124" s="37" t="s">
        <v>67</v>
      </c>
      <c r="C124" s="38">
        <f>SUM(C101:C123)</f>
        <v>13928624</v>
      </c>
      <c r="D124" s="39">
        <f>SUM(D101:D123)</f>
        <v>13866887</v>
      </c>
      <c r="E124" s="29">
        <f>SUM(C124:D124)</f>
        <v>27795511</v>
      </c>
    </row>
    <row r="125" spans="1:7" x14ac:dyDescent="0.3">
      <c r="A125" s="206">
        <v>2015</v>
      </c>
      <c r="B125" s="30" t="s">
        <v>39</v>
      </c>
      <c r="C125" s="32">
        <v>647388</v>
      </c>
      <c r="D125" s="33">
        <v>628633</v>
      </c>
      <c r="E125" s="34">
        <f>SUM(C125:D125)</f>
        <v>1276021</v>
      </c>
    </row>
    <row r="126" spans="1:7" x14ac:dyDescent="0.3">
      <c r="A126" s="207"/>
      <c r="B126" s="16" t="s">
        <v>40</v>
      </c>
      <c r="C126" s="13">
        <v>15342</v>
      </c>
      <c r="D126" s="17">
        <v>23959</v>
      </c>
      <c r="E126" s="35">
        <f t="shared" ref="E126:E146" si="6">SUM(C126:D126)</f>
        <v>39301</v>
      </c>
    </row>
    <row r="127" spans="1:7" x14ac:dyDescent="0.3">
      <c r="A127" s="207"/>
      <c r="B127" s="16" t="s">
        <v>41</v>
      </c>
      <c r="C127" s="13">
        <v>158739</v>
      </c>
      <c r="D127" s="17">
        <v>154587</v>
      </c>
      <c r="E127" s="35">
        <f t="shared" si="6"/>
        <v>313326</v>
      </c>
    </row>
    <row r="128" spans="1:7" x14ac:dyDescent="0.3">
      <c r="A128" s="207"/>
      <c r="B128" s="16" t="s">
        <v>61</v>
      </c>
      <c r="C128" s="13">
        <v>42986</v>
      </c>
      <c r="D128" s="17">
        <v>43564</v>
      </c>
      <c r="E128" s="35">
        <f t="shared" si="6"/>
        <v>86550</v>
      </c>
      <c r="G128" s="82"/>
    </row>
    <row r="129" spans="1:8" x14ac:dyDescent="0.3">
      <c r="A129" s="207"/>
      <c r="B129" s="16" t="s">
        <v>42</v>
      </c>
      <c r="C129" s="13">
        <v>38283</v>
      </c>
      <c r="D129" s="17">
        <v>42981</v>
      </c>
      <c r="E129" s="35">
        <f t="shared" si="6"/>
        <v>81264</v>
      </c>
      <c r="G129" s="82"/>
    </row>
    <row r="130" spans="1:8" x14ac:dyDescent="0.3">
      <c r="A130" s="207"/>
      <c r="B130" s="16" t="s">
        <v>43</v>
      </c>
      <c r="C130" s="13">
        <v>119737</v>
      </c>
      <c r="D130" s="17">
        <v>117206</v>
      </c>
      <c r="E130" s="35">
        <f t="shared" si="6"/>
        <v>236943</v>
      </c>
      <c r="G130" s="82" t="s">
        <v>182</v>
      </c>
      <c r="H130" s="82">
        <f>E136+E137</f>
        <v>14935399</v>
      </c>
    </row>
    <row r="131" spans="1:8" x14ac:dyDescent="0.3">
      <c r="A131" s="207"/>
      <c r="B131" s="16" t="s">
        <v>44</v>
      </c>
      <c r="C131" s="13">
        <v>203806</v>
      </c>
      <c r="D131" s="17">
        <v>214747</v>
      </c>
      <c r="E131" s="35">
        <f t="shared" si="6"/>
        <v>418553</v>
      </c>
      <c r="G131" s="82" t="s">
        <v>110</v>
      </c>
      <c r="H131" s="82">
        <f>E125+E126+E128+E130+E131+E132+E135+E138+E139+E140+E142+E143+E144+E145+E146</f>
        <v>10941019</v>
      </c>
    </row>
    <row r="132" spans="1:8" x14ac:dyDescent="0.3">
      <c r="A132" s="207"/>
      <c r="B132" s="16" t="s">
        <v>45</v>
      </c>
      <c r="C132" s="13">
        <v>19397</v>
      </c>
      <c r="D132" s="17">
        <v>19183</v>
      </c>
      <c r="E132" s="35">
        <f t="shared" si="6"/>
        <v>38580</v>
      </c>
      <c r="G132" t="s">
        <v>158</v>
      </c>
      <c r="H132" s="82">
        <f>E147+E141+E133+E129+E127</f>
        <v>2597221</v>
      </c>
    </row>
    <row r="133" spans="1:8" x14ac:dyDescent="0.3">
      <c r="A133" s="207"/>
      <c r="B133" s="16" t="s">
        <v>46</v>
      </c>
      <c r="C133" s="13">
        <v>194849</v>
      </c>
      <c r="D133" s="17">
        <v>190172</v>
      </c>
      <c r="E133" s="35">
        <f t="shared" si="6"/>
        <v>385021</v>
      </c>
      <c r="G133" t="s">
        <v>160</v>
      </c>
      <c r="H133" s="82">
        <f>E134</f>
        <v>476820</v>
      </c>
    </row>
    <row r="134" spans="1:8" x14ac:dyDescent="0.3">
      <c r="A134" s="207"/>
      <c r="B134" s="16" t="s">
        <v>47</v>
      </c>
      <c r="C134" s="13">
        <v>248061</v>
      </c>
      <c r="D134" s="17">
        <v>228759</v>
      </c>
      <c r="E134" s="35">
        <f t="shared" si="6"/>
        <v>476820</v>
      </c>
    </row>
    <row r="135" spans="1:8" x14ac:dyDescent="0.3">
      <c r="A135" s="207"/>
      <c r="B135" s="16" t="s">
        <v>48</v>
      </c>
      <c r="C135" s="13">
        <v>13949</v>
      </c>
      <c r="D135" s="17">
        <v>12198</v>
      </c>
      <c r="E135" s="35">
        <f t="shared" si="6"/>
        <v>26147</v>
      </c>
    </row>
    <row r="136" spans="1:8" x14ac:dyDescent="0.3">
      <c r="A136" s="207"/>
      <c r="B136" s="16" t="s">
        <v>49</v>
      </c>
      <c r="C136" s="13">
        <v>3538530</v>
      </c>
      <c r="D136" s="17">
        <v>3511459</v>
      </c>
      <c r="E136" s="35">
        <f t="shared" si="6"/>
        <v>7049989</v>
      </c>
    </row>
    <row r="137" spans="1:8" x14ac:dyDescent="0.3">
      <c r="A137" s="207"/>
      <c r="B137" s="16" t="s">
        <v>32</v>
      </c>
      <c r="C137" s="13">
        <v>4116371</v>
      </c>
      <c r="D137" s="17">
        <v>3769039</v>
      </c>
      <c r="E137" s="35">
        <f t="shared" si="6"/>
        <v>7885410</v>
      </c>
    </row>
    <row r="138" spans="1:8" x14ac:dyDescent="0.3">
      <c r="A138" s="207"/>
      <c r="B138" s="16" t="s">
        <v>50</v>
      </c>
      <c r="C138" s="13">
        <v>3511459</v>
      </c>
      <c r="D138" s="17">
        <v>3538530</v>
      </c>
      <c r="E138" s="35">
        <f t="shared" si="6"/>
        <v>7049989</v>
      </c>
    </row>
    <row r="139" spans="1:8" x14ac:dyDescent="0.3">
      <c r="A139" s="207"/>
      <c r="B139" s="16" t="s">
        <v>51</v>
      </c>
      <c r="C139" s="13">
        <v>1136</v>
      </c>
      <c r="D139" s="17">
        <v>1060</v>
      </c>
      <c r="E139" s="35">
        <f t="shared" si="6"/>
        <v>2196</v>
      </c>
    </row>
    <row r="140" spans="1:8" x14ac:dyDescent="0.3">
      <c r="A140" s="207"/>
      <c r="B140" s="16" t="s">
        <v>52</v>
      </c>
      <c r="C140" s="13">
        <v>288846</v>
      </c>
      <c r="D140" s="17">
        <v>275504</v>
      </c>
      <c r="E140" s="35">
        <f t="shared" si="6"/>
        <v>564350</v>
      </c>
    </row>
    <row r="141" spans="1:8" x14ac:dyDescent="0.3">
      <c r="A141" s="207"/>
      <c r="B141" s="16" t="s">
        <v>53</v>
      </c>
      <c r="C141" s="13">
        <v>805498</v>
      </c>
      <c r="D141" s="17">
        <v>810830</v>
      </c>
      <c r="E141" s="35">
        <f t="shared" si="6"/>
        <v>1616328</v>
      </c>
    </row>
    <row r="142" spans="1:8" x14ac:dyDescent="0.3">
      <c r="A142" s="207"/>
      <c r="B142" s="16" t="s">
        <v>54</v>
      </c>
      <c r="C142" s="13">
        <v>137645</v>
      </c>
      <c r="D142" s="17">
        <v>125041</v>
      </c>
      <c r="E142" s="35">
        <f t="shared" si="6"/>
        <v>262686</v>
      </c>
    </row>
    <row r="143" spans="1:8" x14ac:dyDescent="0.3">
      <c r="A143" s="207"/>
      <c r="B143" s="16" t="s">
        <v>55</v>
      </c>
      <c r="C143" s="13">
        <v>18777</v>
      </c>
      <c r="D143" s="17">
        <v>2921</v>
      </c>
      <c r="E143" s="35">
        <f t="shared" si="6"/>
        <v>21698</v>
      </c>
    </row>
    <row r="144" spans="1:8" x14ac:dyDescent="0.3">
      <c r="A144" s="207"/>
      <c r="B144" s="16" t="s">
        <v>56</v>
      </c>
      <c r="C144" s="13">
        <v>115628</v>
      </c>
      <c r="D144" s="17">
        <v>115479</v>
      </c>
      <c r="E144" s="35">
        <f t="shared" si="6"/>
        <v>231107</v>
      </c>
    </row>
    <row r="145" spans="1:7" x14ac:dyDescent="0.3">
      <c r="A145" s="207"/>
      <c r="B145" s="16" t="s">
        <v>57</v>
      </c>
      <c r="C145" s="13">
        <v>104259</v>
      </c>
      <c r="D145" s="17">
        <v>105819</v>
      </c>
      <c r="E145" s="35">
        <f t="shared" si="6"/>
        <v>210078</v>
      </c>
    </row>
    <row r="146" spans="1:7" ht="15" customHeight="1" x14ac:dyDescent="0.3">
      <c r="A146" s="207"/>
      <c r="B146" s="16" t="s">
        <v>58</v>
      </c>
      <c r="C146" s="13">
        <v>228759</v>
      </c>
      <c r="D146" s="17">
        <v>248061</v>
      </c>
      <c r="E146" s="35">
        <f t="shared" si="6"/>
        <v>476820</v>
      </c>
    </row>
    <row r="147" spans="1:7" x14ac:dyDescent="0.3">
      <c r="A147" s="207"/>
      <c r="B147" s="18" t="s">
        <v>59</v>
      </c>
      <c r="C147" s="19">
        <v>102287</v>
      </c>
      <c r="D147" s="20">
        <v>98995</v>
      </c>
      <c r="E147" s="36">
        <f>SUM(C147:D147)</f>
        <v>201282</v>
      </c>
    </row>
    <row r="148" spans="1:7" ht="15" thickBot="1" x14ac:dyDescent="0.35">
      <c r="A148" s="208"/>
      <c r="B148" s="37" t="s">
        <v>67</v>
      </c>
      <c r="C148" s="38">
        <f>SUM(C125:C147)</f>
        <v>14671732</v>
      </c>
      <c r="D148" s="39">
        <f>SUM(D125:D147)</f>
        <v>14278727</v>
      </c>
      <c r="E148" s="29">
        <f>SUM(C148:D148)</f>
        <v>28950459</v>
      </c>
    </row>
    <row r="149" spans="1:7" x14ac:dyDescent="0.3">
      <c r="A149" s="206">
        <v>2014</v>
      </c>
      <c r="B149" s="31" t="s">
        <v>39</v>
      </c>
      <c r="C149" s="32">
        <v>674139</v>
      </c>
      <c r="D149" s="33">
        <v>674612</v>
      </c>
      <c r="E149" s="34">
        <f>SUM(C149:D149)</f>
        <v>1348751</v>
      </c>
    </row>
    <row r="150" spans="1:7" x14ac:dyDescent="0.3">
      <c r="A150" s="207"/>
      <c r="B150" s="16" t="s">
        <v>40</v>
      </c>
      <c r="C150" s="13">
        <v>19593</v>
      </c>
      <c r="D150" s="17">
        <v>16967</v>
      </c>
      <c r="E150" s="35">
        <f t="shared" ref="E150:E170" si="7">SUM(C150:D150)</f>
        <v>36560</v>
      </c>
    </row>
    <row r="151" spans="1:7" x14ac:dyDescent="0.3">
      <c r="A151" s="207"/>
      <c r="B151" s="16" t="s">
        <v>41</v>
      </c>
      <c r="C151" s="13">
        <v>164852</v>
      </c>
      <c r="D151" s="17">
        <v>169344</v>
      </c>
      <c r="E151" s="35">
        <f t="shared" si="7"/>
        <v>334196</v>
      </c>
      <c r="G151" s="82"/>
    </row>
    <row r="152" spans="1:7" x14ac:dyDescent="0.3">
      <c r="A152" s="207"/>
      <c r="B152" s="16" t="s">
        <v>61</v>
      </c>
      <c r="C152" s="13">
        <v>43447</v>
      </c>
      <c r="D152" s="17">
        <v>42982</v>
      </c>
      <c r="E152" s="35">
        <f t="shared" si="7"/>
        <v>86429</v>
      </c>
      <c r="G152" s="82"/>
    </row>
    <row r="153" spans="1:7" x14ac:dyDescent="0.3">
      <c r="A153" s="207"/>
      <c r="B153" s="16" t="s">
        <v>42</v>
      </c>
      <c r="C153" s="13">
        <v>69297</v>
      </c>
      <c r="D153" s="17">
        <v>64627</v>
      </c>
      <c r="E153" s="35">
        <f t="shared" si="7"/>
        <v>133924</v>
      </c>
      <c r="G153" s="82"/>
    </row>
    <row r="154" spans="1:7" x14ac:dyDescent="0.3">
      <c r="A154" s="207"/>
      <c r="B154" s="16" t="s">
        <v>43</v>
      </c>
      <c r="C154" s="13">
        <v>111593</v>
      </c>
      <c r="D154" s="17">
        <v>111682</v>
      </c>
      <c r="E154" s="35">
        <f t="shared" si="7"/>
        <v>223275</v>
      </c>
      <c r="G154" s="82"/>
    </row>
    <row r="155" spans="1:7" x14ac:dyDescent="0.3">
      <c r="A155" s="207"/>
      <c r="B155" s="16" t="s">
        <v>44</v>
      </c>
      <c r="C155" s="13">
        <v>174675</v>
      </c>
      <c r="D155" s="17">
        <v>187587</v>
      </c>
      <c r="E155" s="35">
        <f t="shared" si="7"/>
        <v>362262</v>
      </c>
    </row>
    <row r="156" spans="1:7" x14ac:dyDescent="0.3">
      <c r="A156" s="207"/>
      <c r="B156" s="16" t="s">
        <v>45</v>
      </c>
      <c r="C156" s="13">
        <v>22249</v>
      </c>
      <c r="D156" s="17">
        <v>23524</v>
      </c>
      <c r="E156" s="35">
        <f t="shared" si="7"/>
        <v>45773</v>
      </c>
    </row>
    <row r="157" spans="1:7" x14ac:dyDescent="0.3">
      <c r="A157" s="207"/>
      <c r="B157" s="16" t="s">
        <v>46</v>
      </c>
      <c r="C157" s="13">
        <v>201032</v>
      </c>
      <c r="D157" s="17">
        <v>199130</v>
      </c>
      <c r="E157" s="35">
        <f t="shared" si="7"/>
        <v>400162</v>
      </c>
    </row>
    <row r="158" spans="1:7" x14ac:dyDescent="0.3">
      <c r="A158" s="207"/>
      <c r="B158" s="16" t="s">
        <v>47</v>
      </c>
      <c r="C158" s="13">
        <v>269421</v>
      </c>
      <c r="D158" s="17">
        <v>277688</v>
      </c>
      <c r="E158" s="35">
        <f t="shared" si="7"/>
        <v>547109</v>
      </c>
    </row>
    <row r="159" spans="1:7" x14ac:dyDescent="0.3">
      <c r="A159" s="207"/>
      <c r="B159" s="16" t="s">
        <v>48</v>
      </c>
      <c r="C159" s="13">
        <v>18748</v>
      </c>
      <c r="D159" s="17">
        <v>24066</v>
      </c>
      <c r="E159" s="35">
        <f t="shared" si="7"/>
        <v>42814</v>
      </c>
    </row>
    <row r="160" spans="1:7" x14ac:dyDescent="0.3">
      <c r="A160" s="207"/>
      <c r="B160" s="16" t="s">
        <v>49</v>
      </c>
      <c r="C160" s="13">
        <v>3472628</v>
      </c>
      <c r="D160" s="17">
        <v>3543005</v>
      </c>
      <c r="E160" s="35">
        <f t="shared" si="7"/>
        <v>7015633</v>
      </c>
    </row>
    <row r="161" spans="1:5" x14ac:dyDescent="0.3">
      <c r="A161" s="207"/>
      <c r="B161" s="16" t="s">
        <v>32</v>
      </c>
      <c r="C161" s="13">
        <v>3905147</v>
      </c>
      <c r="D161" s="17">
        <v>3986785</v>
      </c>
      <c r="E161" s="35">
        <f t="shared" si="7"/>
        <v>7891932</v>
      </c>
    </row>
    <row r="162" spans="1:5" x14ac:dyDescent="0.3">
      <c r="A162" s="207"/>
      <c r="B162" s="16" t="s">
        <v>50</v>
      </c>
      <c r="C162" s="13">
        <v>3543005</v>
      </c>
      <c r="D162" s="17">
        <v>3472628</v>
      </c>
      <c r="E162" s="35">
        <f t="shared" si="7"/>
        <v>7015633</v>
      </c>
    </row>
    <row r="163" spans="1:5" x14ac:dyDescent="0.3">
      <c r="A163" s="207"/>
      <c r="B163" s="16" t="s">
        <v>51</v>
      </c>
      <c r="C163" s="13">
        <v>1369</v>
      </c>
      <c r="D163" s="17">
        <v>1383</v>
      </c>
      <c r="E163" s="35">
        <f t="shared" si="7"/>
        <v>2752</v>
      </c>
    </row>
    <row r="164" spans="1:5" x14ac:dyDescent="0.3">
      <c r="A164" s="207"/>
      <c r="B164" s="16" t="s">
        <v>52</v>
      </c>
      <c r="C164" s="13">
        <v>274813</v>
      </c>
      <c r="D164" s="17">
        <v>258523</v>
      </c>
      <c r="E164" s="35">
        <f t="shared" si="7"/>
        <v>533336</v>
      </c>
    </row>
    <row r="165" spans="1:5" x14ac:dyDescent="0.3">
      <c r="A165" s="207"/>
      <c r="B165" s="16" t="s">
        <v>53</v>
      </c>
      <c r="C165" s="13">
        <v>873489</v>
      </c>
      <c r="D165" s="17">
        <v>844819</v>
      </c>
      <c r="E165" s="35">
        <f t="shared" si="7"/>
        <v>1718308</v>
      </c>
    </row>
    <row r="166" spans="1:5" x14ac:dyDescent="0.3">
      <c r="A166" s="207"/>
      <c r="B166" s="16" t="s">
        <v>54</v>
      </c>
      <c r="C166" s="13">
        <v>95974</v>
      </c>
      <c r="D166" s="17">
        <v>108610</v>
      </c>
      <c r="E166" s="35">
        <f t="shared" si="7"/>
        <v>204584</v>
      </c>
    </row>
    <row r="167" spans="1:5" x14ac:dyDescent="0.3">
      <c r="A167" s="207"/>
      <c r="B167" s="16" t="s">
        <v>55</v>
      </c>
      <c r="C167" s="13">
        <v>12199</v>
      </c>
      <c r="D167" s="17">
        <v>14901</v>
      </c>
      <c r="E167" s="35">
        <f t="shared" si="7"/>
        <v>27100</v>
      </c>
    </row>
    <row r="168" spans="1:5" x14ac:dyDescent="0.3">
      <c r="A168" s="207"/>
      <c r="B168" s="16" t="s">
        <v>56</v>
      </c>
      <c r="C168" s="13">
        <v>121996</v>
      </c>
      <c r="D168" s="17">
        <v>123742</v>
      </c>
      <c r="E168" s="35">
        <f t="shared" si="7"/>
        <v>245738</v>
      </c>
    </row>
    <row r="169" spans="1:5" x14ac:dyDescent="0.3">
      <c r="A169" s="207"/>
      <c r="B169" s="16" t="s">
        <v>57</v>
      </c>
      <c r="C169" s="13">
        <v>102285</v>
      </c>
      <c r="D169" s="17">
        <v>102138</v>
      </c>
      <c r="E169" s="35">
        <f t="shared" si="7"/>
        <v>204423</v>
      </c>
    </row>
    <row r="170" spans="1:5" ht="15" customHeight="1" x14ac:dyDescent="0.3">
      <c r="A170" s="207"/>
      <c r="B170" s="16" t="s">
        <v>58</v>
      </c>
      <c r="C170" s="13">
        <v>277688</v>
      </c>
      <c r="D170" s="17">
        <v>269421</v>
      </c>
      <c r="E170" s="35">
        <f t="shared" si="7"/>
        <v>547109</v>
      </c>
    </row>
    <row r="171" spans="1:5" x14ac:dyDescent="0.3">
      <c r="A171" s="207"/>
      <c r="B171" s="18" t="s">
        <v>59</v>
      </c>
      <c r="C171" s="19">
        <v>81189</v>
      </c>
      <c r="D171" s="20">
        <v>80882</v>
      </c>
      <c r="E171" s="36">
        <f>SUM(C171:D171)</f>
        <v>162071</v>
      </c>
    </row>
    <row r="172" spans="1:5" ht="15" thickBot="1" x14ac:dyDescent="0.35">
      <c r="A172" s="208"/>
      <c r="B172" s="37" t="s">
        <v>67</v>
      </c>
      <c r="C172" s="38">
        <f>SUM(C149:C171)</f>
        <v>14530828</v>
      </c>
      <c r="D172" s="39">
        <f>SUM(D149:D171)</f>
        <v>14599046</v>
      </c>
      <c r="E172" s="29">
        <f>SUM(C172:D172)</f>
        <v>29129874</v>
      </c>
    </row>
    <row r="173" spans="1:5" x14ac:dyDescent="0.3">
      <c r="A173" s="206">
        <v>2013</v>
      </c>
      <c r="B173" s="30" t="s">
        <v>39</v>
      </c>
      <c r="C173" s="32">
        <v>647416</v>
      </c>
      <c r="D173" s="33">
        <v>646881</v>
      </c>
      <c r="E173" s="34">
        <f>SUM(C173:D173)</f>
        <v>1294297</v>
      </c>
    </row>
    <row r="174" spans="1:5" x14ac:dyDescent="0.3">
      <c r="A174" s="207"/>
      <c r="B174" s="16" t="s">
        <v>40</v>
      </c>
      <c r="C174" s="13">
        <v>18951</v>
      </c>
      <c r="D174" s="17">
        <v>14583</v>
      </c>
      <c r="E174" s="35">
        <f t="shared" ref="E174:E194" si="8">SUM(C174:D174)</f>
        <v>33534</v>
      </c>
    </row>
    <row r="175" spans="1:5" x14ac:dyDescent="0.3">
      <c r="A175" s="207"/>
      <c r="B175" s="16" t="s">
        <v>41</v>
      </c>
      <c r="C175" s="13">
        <v>168958</v>
      </c>
      <c r="D175" s="17">
        <v>174183</v>
      </c>
      <c r="E175" s="35">
        <f t="shared" si="8"/>
        <v>343141</v>
      </c>
    </row>
    <row r="176" spans="1:5" x14ac:dyDescent="0.3">
      <c r="A176" s="207"/>
      <c r="B176" s="16" t="s">
        <v>61</v>
      </c>
      <c r="C176" s="13">
        <v>42945</v>
      </c>
      <c r="D176" s="17">
        <v>42453</v>
      </c>
      <c r="E176" s="35">
        <f>SUM(C176:D176)</f>
        <v>85398</v>
      </c>
    </row>
    <row r="177" spans="1:7" x14ac:dyDescent="0.3">
      <c r="A177" s="207"/>
      <c r="B177" s="16" t="s">
        <v>42</v>
      </c>
      <c r="C177" s="13">
        <v>57880</v>
      </c>
      <c r="D177" s="17">
        <v>47269</v>
      </c>
      <c r="E177" s="35">
        <f t="shared" si="8"/>
        <v>105149</v>
      </c>
      <c r="G177" s="82"/>
    </row>
    <row r="178" spans="1:7" x14ac:dyDescent="0.3">
      <c r="A178" s="207"/>
      <c r="B178" s="16" t="s">
        <v>43</v>
      </c>
      <c r="C178" s="13">
        <v>103918</v>
      </c>
      <c r="D178" s="17">
        <v>105535</v>
      </c>
      <c r="E178" s="35">
        <f t="shared" si="8"/>
        <v>209453</v>
      </c>
      <c r="G178" s="82"/>
    </row>
    <row r="179" spans="1:7" x14ac:dyDescent="0.3">
      <c r="A179" s="207"/>
      <c r="B179" s="16" t="s">
        <v>44</v>
      </c>
      <c r="C179" s="13">
        <v>175625</v>
      </c>
      <c r="D179" s="17">
        <v>208219</v>
      </c>
      <c r="E179" s="35">
        <f t="shared" si="8"/>
        <v>383844</v>
      </c>
      <c r="G179" s="82"/>
    </row>
    <row r="180" spans="1:7" x14ac:dyDescent="0.3">
      <c r="A180" s="207"/>
      <c r="B180" s="16" t="s">
        <v>45</v>
      </c>
      <c r="C180" s="13">
        <v>22595</v>
      </c>
      <c r="D180" s="17">
        <v>24995</v>
      </c>
      <c r="E180" s="35">
        <f t="shared" si="8"/>
        <v>47590</v>
      </c>
      <c r="G180" s="82"/>
    </row>
    <row r="181" spans="1:7" x14ac:dyDescent="0.3">
      <c r="A181" s="207"/>
      <c r="B181" s="16" t="s">
        <v>46</v>
      </c>
      <c r="C181" s="13">
        <v>216311</v>
      </c>
      <c r="D181" s="17">
        <v>215844</v>
      </c>
      <c r="E181" s="35">
        <f t="shared" si="8"/>
        <v>432155</v>
      </c>
    </row>
    <row r="182" spans="1:7" x14ac:dyDescent="0.3">
      <c r="A182" s="207"/>
      <c r="B182" s="16" t="s">
        <v>47</v>
      </c>
      <c r="C182" s="13">
        <v>325443</v>
      </c>
      <c r="D182" s="17">
        <v>337080</v>
      </c>
      <c r="E182" s="35">
        <f t="shared" si="8"/>
        <v>662523</v>
      </c>
    </row>
    <row r="183" spans="1:7" x14ac:dyDescent="0.3">
      <c r="A183" s="207"/>
      <c r="B183" s="16" t="s">
        <v>48</v>
      </c>
      <c r="C183" s="13">
        <v>19840</v>
      </c>
      <c r="D183" s="17">
        <v>18374</v>
      </c>
      <c r="E183" s="35">
        <f t="shared" si="8"/>
        <v>38214</v>
      </c>
    </row>
    <row r="184" spans="1:7" x14ac:dyDescent="0.3">
      <c r="A184" s="207"/>
      <c r="B184" s="16" t="s">
        <v>49</v>
      </c>
      <c r="C184" s="13">
        <v>5310769</v>
      </c>
      <c r="D184" s="17">
        <v>5413565</v>
      </c>
      <c r="E184" s="35">
        <f t="shared" si="8"/>
        <v>10724334</v>
      </c>
    </row>
    <row r="185" spans="1:7" x14ac:dyDescent="0.3">
      <c r="A185" s="207"/>
      <c r="B185" s="16" t="s">
        <v>32</v>
      </c>
      <c r="C185" s="13">
        <v>3633751</v>
      </c>
      <c r="D185" s="17">
        <v>3780399</v>
      </c>
      <c r="E185" s="35">
        <f t="shared" si="8"/>
        <v>7414150</v>
      </c>
    </row>
    <row r="186" spans="1:7" x14ac:dyDescent="0.3">
      <c r="A186" s="207"/>
      <c r="B186" s="16" t="s">
        <v>50</v>
      </c>
      <c r="C186" s="13">
        <v>5413565</v>
      </c>
      <c r="D186" s="17">
        <v>5310769</v>
      </c>
      <c r="E186" s="35">
        <f t="shared" si="8"/>
        <v>10724334</v>
      </c>
    </row>
    <row r="187" spans="1:7" x14ac:dyDescent="0.3">
      <c r="A187" s="207"/>
      <c r="B187" s="16" t="s">
        <v>51</v>
      </c>
      <c r="C187" s="13">
        <v>1377</v>
      </c>
      <c r="D187" s="17">
        <v>1686</v>
      </c>
      <c r="E187" s="35">
        <f t="shared" si="8"/>
        <v>3063</v>
      </c>
    </row>
    <row r="188" spans="1:7" x14ac:dyDescent="0.3">
      <c r="A188" s="207"/>
      <c r="B188" s="16" t="s">
        <v>52</v>
      </c>
      <c r="C188" s="13">
        <v>280462</v>
      </c>
      <c r="D188" s="17">
        <v>250971</v>
      </c>
      <c r="E188" s="35">
        <f t="shared" si="8"/>
        <v>531433</v>
      </c>
    </row>
    <row r="189" spans="1:7" x14ac:dyDescent="0.3">
      <c r="A189" s="207"/>
      <c r="B189" s="16" t="s">
        <v>53</v>
      </c>
      <c r="C189" s="13">
        <v>859301</v>
      </c>
      <c r="D189" s="17">
        <v>842294</v>
      </c>
      <c r="E189" s="35">
        <f t="shared" si="8"/>
        <v>1701595</v>
      </c>
    </row>
    <row r="190" spans="1:7" x14ac:dyDescent="0.3">
      <c r="A190" s="207"/>
      <c r="B190" s="16" t="s">
        <v>54</v>
      </c>
      <c r="C190" s="13">
        <v>103231</v>
      </c>
      <c r="D190" s="17">
        <v>117067</v>
      </c>
      <c r="E190" s="35">
        <f t="shared" si="8"/>
        <v>220298</v>
      </c>
    </row>
    <row r="191" spans="1:7" ht="15" customHeight="1" x14ac:dyDescent="0.3">
      <c r="A191" s="207"/>
      <c r="B191" s="16" t="s">
        <v>55</v>
      </c>
      <c r="C191" s="13">
        <v>11081</v>
      </c>
      <c r="D191" s="17">
        <v>17465</v>
      </c>
      <c r="E191" s="35">
        <f t="shared" si="8"/>
        <v>28546</v>
      </c>
    </row>
    <row r="192" spans="1:7" x14ac:dyDescent="0.3">
      <c r="A192" s="207"/>
      <c r="B192" s="16" t="s">
        <v>56</v>
      </c>
      <c r="C192" s="13">
        <v>108091</v>
      </c>
      <c r="D192" s="17">
        <v>110285</v>
      </c>
      <c r="E192" s="35">
        <f t="shared" si="8"/>
        <v>218376</v>
      </c>
    </row>
    <row r="193" spans="1:5" x14ac:dyDescent="0.3">
      <c r="A193" s="207"/>
      <c r="B193" s="16" t="s">
        <v>57</v>
      </c>
      <c r="C193" s="13">
        <v>90275</v>
      </c>
      <c r="D193" s="17">
        <v>90490</v>
      </c>
      <c r="E193" s="35">
        <f t="shared" si="8"/>
        <v>180765</v>
      </c>
    </row>
    <row r="194" spans="1:5" ht="15" customHeight="1" x14ac:dyDescent="0.3">
      <c r="A194" s="207"/>
      <c r="B194" s="16" t="s">
        <v>58</v>
      </c>
      <c r="C194" s="13">
        <v>337080</v>
      </c>
      <c r="D194" s="17">
        <v>325443</v>
      </c>
      <c r="E194" s="35">
        <f t="shared" si="8"/>
        <v>662523</v>
      </c>
    </row>
    <row r="195" spans="1:5" x14ac:dyDescent="0.3">
      <c r="A195" s="207"/>
      <c r="B195" s="18" t="s">
        <v>59</v>
      </c>
      <c r="C195" s="19">
        <v>158104</v>
      </c>
      <c r="D195" s="20">
        <v>150987</v>
      </c>
      <c r="E195" s="36">
        <f>SUM(C195:D195)</f>
        <v>309091</v>
      </c>
    </row>
    <row r="196" spans="1:5" ht="15" thickBot="1" x14ac:dyDescent="0.35">
      <c r="A196" s="208"/>
      <c r="B196" s="37" t="s">
        <v>67</v>
      </c>
      <c r="C196" s="38">
        <f>SUM(C173:C195)</f>
        <v>18106969</v>
      </c>
      <c r="D196" s="39">
        <f>SUM(D173:D195)</f>
        <v>18246837</v>
      </c>
      <c r="E196" s="29">
        <f>SUM(C196:D196)</f>
        <v>36353806</v>
      </c>
    </row>
    <row r="197" spans="1:5" x14ac:dyDescent="0.3">
      <c r="A197" s="209" t="s">
        <v>145</v>
      </c>
      <c r="B197" s="209"/>
      <c r="C197" s="209"/>
    </row>
    <row r="243" spans="1:5" x14ac:dyDescent="0.3">
      <c r="A243" s="205" t="s">
        <v>80</v>
      </c>
      <c r="B243" s="205"/>
      <c r="C243" s="25"/>
      <c r="D243" s="4"/>
      <c r="E243" s="4"/>
    </row>
  </sheetData>
  <mergeCells count="11">
    <mergeCell ref="A243:B243"/>
    <mergeCell ref="A173:A196"/>
    <mergeCell ref="A125:A148"/>
    <mergeCell ref="A197:C197"/>
    <mergeCell ref="A2:E2"/>
    <mergeCell ref="A53:A76"/>
    <mergeCell ref="A77:A100"/>
    <mergeCell ref="A149:A172"/>
    <mergeCell ref="A101:A124"/>
    <mergeCell ref="A29:A52"/>
    <mergeCell ref="A5:A28"/>
  </mergeCells>
  <pageMargins left="0.70866141732283472" right="0.70866141732283472" top="0.74803149606299213" bottom="0.74803149606299213" header="0.31496062992125984" footer="0.31496062992125984"/>
  <pageSetup paperSize="9" scale="61" fitToWidth="0" orientation="landscape" r:id="rId1"/>
  <headerFooter>
    <oddHeader>&amp;R&amp;G</oddHeader>
    <oddFooter>&amp;L&amp;F&amp;C&amp;P / &amp;N&amp;R&amp;A</oddFooter>
  </headerFooter>
  <rowBreaks count="2" manualBreakCount="2">
    <brk id="124" max="5" man="1"/>
    <brk id="172" max="5" man="1"/>
  </rowBreaks>
  <ignoredErrors>
    <ignoredError sqref="E76" formula="1"/>
  </ignoredError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I W v T S m P e 5 d m n A A A A + A A A A B I A H A B D b 2 5 m a W c v U G F j a 2 F n Z S 5 4 b W w g o h g A K K A U A A A A A A A A A A A A A A A A A A A A A A A A A A A A h Y 8 x D o I w G E a v Q r r T l l q j I T 9 l c H C R x G h i X E m p 0 A j F 0 G K 5 m 4 N H 8 g q S K O r m + L 2 8 4 X 2 P 2 x 3 S o a m D q + q s b k 2 C I k x R o I x s C 2 3 K B P X u F C 5 R K m C b y 3 N e q m C U j Y 0 H W y S o c u 4 S E + K 9 x 3 6 G 2 6 4 k j N K I H L P N X l a q y d F H 1 v / l U B v r c i M V E n B 4 x Q i G + R z z B e W Y c Q Z k w p B p 8 1 X Y W I w p k B 8 I q 7 5 2 f a e E q s P 1 D s g 0 g b x f i C d Q S w M E F A A C A A g A I W v T 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r 0 0 o o i k e 4 D g A A A B E A A A A T A B w A R m 9 y b X V s Y X M v U 2 V j d G l v b j E u b S C i G A A o o B Q A A A A A A A A A A A A A A A A A A A A A A A A A A A A r T k 0 u y c z P U w i G 0 I b W A F B L A Q I t A B Q A A g A I A C F r 0 0 p j 3 u X Z p w A A A P g A A A A S A A A A A A A A A A A A A A A A A A A A A A B D b 2 5 m a W c v U G F j a 2 F n Z S 5 4 b W x Q S w E C L Q A U A A I A C A A h a 9 N K D 8 r p q 6 Q A A A D p A A A A E w A A A A A A A A A A A A A A A A D z A A A A W 0 N v b n R l b n R f V H l w Z X N d L n h t b F B L A Q I t A B Q A A g A I A C F r 0 0 o 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F V a k N R m V u T b + n F d V q 2 i 4 8 A A A A A A I A A A A A A A N m A A D A A A A A E A A A A A y 3 t P R 6 U L l n F D D f L u b p a 0 w A A A A A B I A A A K A A A A A Q A A A A X W 2 t A W S 4 7 z n 3 e z U I r 8 7 5 V F A A A A B / G D d m D f g 6 w T 4 m k m v c 4 + 9 F 0 R B S l Q N s v 8 A h d h 3 t 7 d H y A o R e s V T T S 7 e o + R h O w U d T v M 5 L 7 H C L f 0 O g V V m 3 O N T i h Q c E Y 6 H U X W J S n 3 0 j 8 k f D M Q o 8 W x Q A A A C S h n x J 4 x n e E 2 Z H d Z E W K s X i K L M g 6 A = = < / D a t a M a s h u p > 
</file>

<file path=customXml/itemProps1.xml><?xml version="1.0" encoding="utf-8"?>
<ds:datastoreItem xmlns:ds="http://schemas.openxmlformats.org/officeDocument/2006/customXml" ds:itemID="{B143F859-539F-4F1C-BEFB-CE6C4D9B28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Cover Page</vt:lpstr>
      <vt:lpstr>Explanatory notes</vt:lpstr>
      <vt:lpstr>Key figures</vt:lpstr>
      <vt:lpstr>Employment</vt:lpstr>
      <vt:lpstr>Hotel capacity</vt:lpstr>
      <vt:lpstr>Rooms for rent capacity</vt:lpstr>
      <vt:lpstr>Arrivals-Overnights-Occupancy</vt:lpstr>
      <vt:lpstr>Internat-domestic air arrivals</vt:lpstr>
      <vt:lpstr>Domestic Traffic in ports</vt:lpstr>
      <vt:lpstr>Cruise ship traffic</vt:lpstr>
      <vt:lpstr>Admissions to museums</vt:lpstr>
      <vt:lpstr>'Admissions to museums'!Print_Area</vt:lpstr>
      <vt:lpstr>'Arrivals-Overnights-Occupancy'!Print_Area</vt:lpstr>
      <vt:lpstr>'Cover Page'!Print_Area</vt:lpstr>
      <vt:lpstr>'Domestic Traffic in ports'!Print_Area</vt:lpstr>
      <vt:lpstr>Employment!Print_Area</vt:lpstr>
      <vt:lpstr>'Explanatory notes'!Print_Area</vt:lpstr>
      <vt:lpstr>'Internat-domestic air arrivals'!Print_Area</vt:lpstr>
      <vt:lpstr>'Domestic Traffic in ports'!Print_Titles</vt:lpstr>
      <vt:lpstr>'Internat-domestic air arrivals'!Print_Titles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ΣΕΡΑΦΕΙΜ ΚΟΥΤΣΟΣ</dc:creator>
  <cp:lastModifiedBy>ΣΕΡΑΦΕΙΜ ΚΟΥΤΣΟΣ</cp:lastModifiedBy>
  <cp:lastPrinted>2019-03-20T13:06:19Z</cp:lastPrinted>
  <dcterms:created xsi:type="dcterms:W3CDTF">2016-07-19T08:35:01Z</dcterms:created>
  <dcterms:modified xsi:type="dcterms:W3CDTF">2021-08-09T10:39:31Z</dcterms:modified>
</cp:coreProperties>
</file>