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s documentos\UEBSCU\Nodo\"/>
    </mc:Choice>
  </mc:AlternateContent>
  <bookViews>
    <workbookView xWindow="0" yWindow="0" windowWidth="20490" windowHeight="6720" activeTab="1"/>
  </bookViews>
  <sheets>
    <sheet name="Laser" sheetId="2" r:id="rId1"/>
    <sheet name="2021" sheetId="8" r:id="rId2"/>
  </sheets>
  <definedNames>
    <definedName name="_xlnm._FilterDatabase" localSheetId="1" hidden="1">'2021'!$A$2:$V$348</definedName>
  </definedNames>
  <calcPr calcId="162913"/>
</workbook>
</file>

<file path=xl/calcChain.xml><?xml version="1.0" encoding="utf-8"?>
<calcChain xmlns="http://schemas.openxmlformats.org/spreadsheetml/2006/main">
  <c r="M37" i="2" l="1"/>
  <c r="R13" i="8" l="1"/>
  <c r="S13" i="8"/>
  <c r="T13" i="8"/>
  <c r="R14" i="8"/>
  <c r="S14" i="8"/>
  <c r="T14" i="8"/>
  <c r="R15" i="8"/>
  <c r="S15" i="8"/>
  <c r="T15" i="8"/>
  <c r="R16" i="8"/>
  <c r="S16" i="8"/>
  <c r="T16" i="8"/>
  <c r="R17" i="8"/>
  <c r="S17" i="8"/>
  <c r="T17" i="8"/>
  <c r="R18" i="8"/>
  <c r="S18" i="8"/>
  <c r="T18" i="8"/>
  <c r="R19" i="8"/>
  <c r="S19" i="8"/>
  <c r="T19" i="8"/>
  <c r="R20" i="8"/>
  <c r="S20" i="8"/>
  <c r="T20" i="8"/>
  <c r="R21" i="8"/>
  <c r="S21" i="8"/>
  <c r="T21" i="8"/>
  <c r="R22" i="8"/>
  <c r="S22" i="8"/>
  <c r="T22" i="8"/>
  <c r="R23" i="8"/>
  <c r="S23" i="8"/>
  <c r="T23" i="8"/>
  <c r="R24" i="8"/>
  <c r="S24" i="8"/>
  <c r="T24" i="8"/>
  <c r="R25" i="8"/>
  <c r="S25" i="8"/>
  <c r="T25" i="8"/>
  <c r="R26" i="8"/>
  <c r="S26" i="8"/>
  <c r="T26" i="8"/>
  <c r="R27" i="8"/>
  <c r="S27" i="8"/>
  <c r="T27" i="8"/>
  <c r="R28" i="8"/>
  <c r="S28" i="8"/>
  <c r="T28" i="8"/>
  <c r="R29" i="8"/>
  <c r="S29" i="8"/>
  <c r="T29" i="8"/>
  <c r="R30" i="8"/>
  <c r="S30" i="8"/>
  <c r="T30" i="8"/>
  <c r="R31" i="8"/>
  <c r="S31" i="8"/>
  <c r="T31" i="8"/>
  <c r="R32" i="8"/>
  <c r="S32" i="8"/>
  <c r="T32" i="8"/>
  <c r="R33" i="8"/>
  <c r="S33" i="8"/>
  <c r="T33" i="8"/>
  <c r="R34" i="8"/>
  <c r="S34" i="8"/>
  <c r="T34" i="8"/>
  <c r="R35" i="8"/>
  <c r="S35" i="8"/>
  <c r="T35" i="8"/>
  <c r="R36" i="8"/>
  <c r="S36" i="8"/>
  <c r="T36" i="8"/>
  <c r="R37" i="8"/>
  <c r="S37" i="8"/>
  <c r="T37" i="8"/>
  <c r="R38" i="8"/>
  <c r="S38" i="8"/>
  <c r="T38" i="8"/>
  <c r="R39" i="8"/>
  <c r="S39" i="8"/>
  <c r="T39" i="8"/>
  <c r="R40" i="8"/>
  <c r="S40" i="8"/>
  <c r="T40" i="8"/>
  <c r="R41" i="8"/>
  <c r="S41" i="8"/>
  <c r="T41" i="8"/>
  <c r="R42" i="8"/>
  <c r="S42" i="8"/>
  <c r="T42" i="8"/>
  <c r="R43" i="8"/>
  <c r="S43" i="8"/>
  <c r="T43" i="8"/>
  <c r="R44" i="8"/>
  <c r="S44" i="8"/>
  <c r="T44" i="8"/>
  <c r="R45" i="8"/>
  <c r="S45" i="8"/>
  <c r="T45" i="8"/>
  <c r="R46" i="8"/>
  <c r="S46" i="8"/>
  <c r="T46" i="8"/>
  <c r="R47" i="8"/>
  <c r="S47" i="8"/>
  <c r="T47" i="8"/>
  <c r="R48" i="8"/>
  <c r="S48" i="8"/>
  <c r="T48" i="8"/>
  <c r="R49" i="8"/>
  <c r="S49" i="8"/>
  <c r="T49" i="8"/>
  <c r="R50" i="8"/>
  <c r="S50" i="8"/>
  <c r="T50" i="8"/>
  <c r="R51" i="8"/>
  <c r="S51" i="8"/>
  <c r="T51" i="8"/>
  <c r="R52" i="8"/>
  <c r="S52" i="8"/>
  <c r="T52" i="8"/>
  <c r="R53" i="8"/>
  <c r="S53" i="8"/>
  <c r="T53" i="8"/>
  <c r="R54" i="8"/>
  <c r="S54" i="8"/>
  <c r="T54" i="8"/>
  <c r="R55" i="8"/>
  <c r="S55" i="8"/>
  <c r="T55" i="8"/>
  <c r="R56" i="8"/>
  <c r="S56" i="8"/>
  <c r="T56" i="8"/>
  <c r="R57" i="8"/>
  <c r="S57" i="8"/>
  <c r="T57" i="8"/>
  <c r="R58" i="8"/>
  <c r="S58" i="8"/>
  <c r="T58" i="8"/>
  <c r="R59" i="8"/>
  <c r="S59" i="8"/>
  <c r="T59" i="8"/>
  <c r="R60" i="8"/>
  <c r="S60" i="8"/>
  <c r="T60" i="8"/>
  <c r="R61" i="8"/>
  <c r="S61" i="8"/>
  <c r="T61" i="8"/>
  <c r="R62" i="8"/>
  <c r="S62" i="8"/>
  <c r="T62" i="8"/>
  <c r="R63" i="8"/>
  <c r="S63" i="8"/>
  <c r="T63" i="8"/>
  <c r="R64" i="8"/>
  <c r="S64" i="8"/>
  <c r="T64" i="8"/>
  <c r="R65" i="8"/>
  <c r="S65" i="8"/>
  <c r="T65" i="8"/>
  <c r="R66" i="8"/>
  <c r="S66" i="8"/>
  <c r="T66" i="8"/>
  <c r="R67" i="8"/>
  <c r="S67" i="8"/>
  <c r="T67" i="8"/>
  <c r="R68" i="8"/>
  <c r="S68" i="8"/>
  <c r="T68" i="8"/>
  <c r="R69" i="8"/>
  <c r="S69" i="8"/>
  <c r="T69" i="8"/>
  <c r="R70" i="8"/>
  <c r="S70" i="8"/>
  <c r="T70" i="8"/>
  <c r="R71" i="8"/>
  <c r="S71" i="8"/>
  <c r="T71" i="8"/>
  <c r="R72" i="8"/>
  <c r="S72" i="8"/>
  <c r="T72" i="8"/>
  <c r="R73" i="8"/>
  <c r="S73" i="8"/>
  <c r="T73" i="8"/>
  <c r="R74" i="8"/>
  <c r="S74" i="8"/>
  <c r="T74" i="8"/>
  <c r="R75" i="8"/>
  <c r="S75" i="8"/>
  <c r="T75" i="8"/>
  <c r="R76" i="8"/>
  <c r="S76" i="8"/>
  <c r="T76" i="8"/>
  <c r="R77" i="8"/>
  <c r="S77" i="8"/>
  <c r="T77" i="8"/>
  <c r="R78" i="8"/>
  <c r="S78" i="8"/>
  <c r="T78" i="8"/>
  <c r="R79" i="8"/>
  <c r="S79" i="8"/>
  <c r="T79" i="8"/>
  <c r="R80" i="8"/>
  <c r="S80" i="8"/>
  <c r="T80" i="8"/>
  <c r="R81" i="8"/>
  <c r="S81" i="8"/>
  <c r="T81" i="8"/>
  <c r="R82" i="8"/>
  <c r="S82" i="8"/>
  <c r="T82" i="8"/>
  <c r="R83" i="8"/>
  <c r="S83" i="8"/>
  <c r="T83" i="8"/>
  <c r="R84" i="8"/>
  <c r="S84" i="8"/>
  <c r="T84" i="8"/>
  <c r="R85" i="8"/>
  <c r="S85" i="8"/>
  <c r="T85" i="8"/>
  <c r="R86" i="8"/>
  <c r="S86" i="8"/>
  <c r="T86" i="8"/>
  <c r="R87" i="8"/>
  <c r="S87" i="8"/>
  <c r="T87" i="8"/>
  <c r="R88" i="8"/>
  <c r="S88" i="8"/>
  <c r="T88" i="8"/>
  <c r="R89" i="8"/>
  <c r="S89" i="8"/>
  <c r="T89" i="8"/>
  <c r="R90" i="8"/>
  <c r="S90" i="8"/>
  <c r="T90" i="8"/>
  <c r="R91" i="8"/>
  <c r="S91" i="8"/>
  <c r="T91" i="8"/>
  <c r="R92" i="8"/>
  <c r="S92" i="8"/>
  <c r="T92" i="8"/>
  <c r="R93" i="8"/>
  <c r="S93" i="8"/>
  <c r="T93" i="8"/>
  <c r="R94" i="8"/>
  <c r="S94" i="8"/>
  <c r="T94" i="8"/>
  <c r="R95" i="8"/>
  <c r="S95" i="8"/>
  <c r="T95" i="8"/>
  <c r="R96" i="8"/>
  <c r="S96" i="8"/>
  <c r="T96" i="8"/>
  <c r="R97" i="8"/>
  <c r="S97" i="8"/>
  <c r="T97" i="8"/>
  <c r="R98" i="8"/>
  <c r="S98" i="8"/>
  <c r="T98" i="8"/>
  <c r="R99" i="8"/>
  <c r="S99" i="8"/>
  <c r="T99" i="8"/>
  <c r="R100" i="8"/>
  <c r="S100" i="8"/>
  <c r="T100" i="8"/>
  <c r="R101" i="8"/>
  <c r="S101" i="8"/>
  <c r="T101" i="8"/>
  <c r="R102" i="8"/>
  <c r="S102" i="8"/>
  <c r="T102" i="8"/>
  <c r="R103" i="8"/>
  <c r="S103" i="8"/>
  <c r="T103" i="8"/>
  <c r="R104" i="8"/>
  <c r="S104" i="8"/>
  <c r="T104" i="8"/>
  <c r="R105" i="8"/>
  <c r="S105" i="8"/>
  <c r="T105" i="8"/>
  <c r="R106" i="8"/>
  <c r="S106" i="8"/>
  <c r="T106" i="8"/>
  <c r="R107" i="8"/>
  <c r="S107" i="8"/>
  <c r="T107" i="8"/>
  <c r="R108" i="8"/>
  <c r="S108" i="8"/>
  <c r="T108" i="8"/>
  <c r="R109" i="8"/>
  <c r="S109" i="8"/>
  <c r="T109" i="8"/>
  <c r="R110" i="8"/>
  <c r="S110" i="8"/>
  <c r="T110" i="8"/>
  <c r="R111" i="8"/>
  <c r="S111" i="8"/>
  <c r="T111" i="8"/>
  <c r="R112" i="8"/>
  <c r="S112" i="8"/>
  <c r="T112" i="8"/>
  <c r="R113" i="8"/>
  <c r="S113" i="8"/>
  <c r="T113" i="8"/>
  <c r="R114" i="8"/>
  <c r="S114" i="8"/>
  <c r="T114" i="8"/>
  <c r="R115" i="8"/>
  <c r="S115" i="8"/>
  <c r="T115" i="8"/>
  <c r="R116" i="8"/>
  <c r="S116" i="8"/>
  <c r="T116" i="8"/>
  <c r="R117" i="8"/>
  <c r="S117" i="8"/>
  <c r="T117" i="8"/>
  <c r="R118" i="8"/>
  <c r="S118" i="8"/>
  <c r="T118" i="8"/>
  <c r="R119" i="8"/>
  <c r="S119" i="8"/>
  <c r="T119" i="8"/>
  <c r="R120" i="8"/>
  <c r="S120" i="8"/>
  <c r="T120" i="8"/>
  <c r="R121" i="8"/>
  <c r="S121" i="8"/>
  <c r="T121" i="8"/>
  <c r="R122" i="8"/>
  <c r="S122" i="8"/>
  <c r="T122" i="8"/>
  <c r="R123" i="8"/>
  <c r="S123" i="8"/>
  <c r="T123" i="8"/>
  <c r="R124" i="8"/>
  <c r="S124" i="8"/>
  <c r="T124" i="8"/>
  <c r="R125" i="8"/>
  <c r="S125" i="8"/>
  <c r="T125" i="8"/>
  <c r="R126" i="8"/>
  <c r="S126" i="8"/>
  <c r="T126" i="8"/>
  <c r="R127" i="8"/>
  <c r="S127" i="8"/>
  <c r="T127" i="8"/>
  <c r="R128" i="8"/>
  <c r="S128" i="8"/>
  <c r="T128" i="8"/>
  <c r="R129" i="8"/>
  <c r="S129" i="8"/>
  <c r="T129" i="8"/>
  <c r="R130" i="8"/>
  <c r="S130" i="8"/>
  <c r="T130" i="8"/>
  <c r="R131" i="8"/>
  <c r="S131" i="8"/>
  <c r="T131" i="8"/>
  <c r="R132" i="8"/>
  <c r="S132" i="8"/>
  <c r="T132" i="8"/>
  <c r="R133" i="8"/>
  <c r="S133" i="8"/>
  <c r="T133" i="8"/>
  <c r="R134" i="8"/>
  <c r="S134" i="8"/>
  <c r="T134" i="8"/>
  <c r="R135" i="8"/>
  <c r="S135" i="8"/>
  <c r="T135" i="8"/>
  <c r="R136" i="8"/>
  <c r="S136" i="8"/>
  <c r="T136" i="8"/>
  <c r="R137" i="8"/>
  <c r="S137" i="8"/>
  <c r="T137" i="8"/>
  <c r="R138" i="8"/>
  <c r="S138" i="8"/>
  <c r="T138" i="8"/>
  <c r="R139" i="8"/>
  <c r="S139" i="8"/>
  <c r="T139" i="8"/>
  <c r="R140" i="8"/>
  <c r="S140" i="8"/>
  <c r="T140" i="8"/>
  <c r="R141" i="8"/>
  <c r="S141" i="8"/>
  <c r="T141" i="8"/>
  <c r="R142" i="8"/>
  <c r="S142" i="8"/>
  <c r="T142" i="8"/>
  <c r="R143" i="8"/>
  <c r="S143" i="8"/>
  <c r="T143" i="8"/>
  <c r="R144" i="8"/>
  <c r="S144" i="8"/>
  <c r="T144" i="8"/>
  <c r="R145" i="8"/>
  <c r="S145" i="8"/>
  <c r="T145" i="8"/>
  <c r="R146" i="8"/>
  <c r="S146" i="8"/>
  <c r="T146" i="8"/>
  <c r="R147" i="8"/>
  <c r="S147" i="8"/>
  <c r="T147" i="8"/>
  <c r="R148" i="8"/>
  <c r="S148" i="8"/>
  <c r="T148" i="8"/>
  <c r="R149" i="8"/>
  <c r="S149" i="8"/>
  <c r="T149" i="8"/>
  <c r="R150" i="8"/>
  <c r="S150" i="8"/>
  <c r="T150" i="8"/>
  <c r="R151" i="8"/>
  <c r="S151" i="8"/>
  <c r="T151" i="8"/>
  <c r="R152" i="8"/>
  <c r="S152" i="8"/>
  <c r="T152" i="8"/>
  <c r="R153" i="8"/>
  <c r="S153" i="8"/>
  <c r="T153" i="8"/>
  <c r="R154" i="8"/>
  <c r="S154" i="8"/>
  <c r="T154" i="8"/>
  <c r="R155" i="8"/>
  <c r="S155" i="8"/>
  <c r="T155" i="8"/>
  <c r="R156" i="8"/>
  <c r="S156" i="8"/>
  <c r="T156" i="8"/>
  <c r="R157" i="8"/>
  <c r="S157" i="8"/>
  <c r="T157" i="8"/>
  <c r="R158" i="8"/>
  <c r="S158" i="8"/>
  <c r="T158" i="8"/>
  <c r="R159" i="8"/>
  <c r="S159" i="8"/>
  <c r="T159" i="8"/>
  <c r="R160" i="8"/>
  <c r="S160" i="8"/>
  <c r="T160" i="8"/>
  <c r="R161" i="8"/>
  <c r="S161" i="8"/>
  <c r="T161" i="8"/>
  <c r="A4" i="8"/>
  <c r="R7" i="8"/>
  <c r="S7" i="8"/>
  <c r="T7" i="8"/>
  <c r="T8" i="8" l="1"/>
  <c r="T351" i="8"/>
  <c r="L7" i="8" l="1"/>
  <c r="H7" i="8"/>
  <c r="L6" i="8"/>
  <c r="H6" i="8"/>
  <c r="L5" i="8"/>
  <c r="H5" i="8"/>
  <c r="T5" i="8"/>
  <c r="R5" i="8"/>
  <c r="L4" i="8" l="1"/>
  <c r="H4" i="8"/>
  <c r="T3" i="8" l="1"/>
  <c r="W1" i="8" l="1"/>
  <c r="X1" i="8" s="1"/>
  <c r="Y1" i="8" s="1"/>
  <c r="Z1" i="8" s="1"/>
  <c r="AA1" i="8" s="1"/>
  <c r="AB1" i="8" s="1"/>
  <c r="AC1" i="8" s="1"/>
  <c r="AD1" i="8" s="1"/>
  <c r="A5" i="8" l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O13" i="2" l="1"/>
  <c r="O33" i="2" s="1"/>
  <c r="B13" i="2"/>
  <c r="B33" i="2" s="1"/>
  <c r="M13" i="2"/>
  <c r="M33" i="2" s="1"/>
  <c r="B14" i="2"/>
  <c r="B34" i="2" s="1"/>
  <c r="M14" i="2"/>
  <c r="M34" i="2" s="1"/>
  <c r="L14" i="2"/>
  <c r="L34" i="2" s="1"/>
  <c r="O14" i="2"/>
  <c r="O34" i="2" s="1"/>
  <c r="L13" i="2"/>
  <c r="L33" i="2" s="1"/>
  <c r="T352" i="8" l="1"/>
  <c r="A148" i="8" l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T322" i="8" l="1"/>
  <c r="S322" i="8"/>
  <c r="R322" i="8"/>
  <c r="T321" i="8"/>
  <c r="S321" i="8"/>
  <c r="R321" i="8"/>
  <c r="T320" i="8"/>
  <c r="S320" i="8"/>
  <c r="R320" i="8"/>
  <c r="T319" i="8"/>
  <c r="S319" i="8"/>
  <c r="R319" i="8"/>
  <c r="T318" i="8"/>
  <c r="S318" i="8"/>
  <c r="R318" i="8"/>
  <c r="T317" i="8"/>
  <c r="S317" i="8"/>
  <c r="R317" i="8"/>
  <c r="T316" i="8"/>
  <c r="S316" i="8"/>
  <c r="R316" i="8"/>
  <c r="T315" i="8"/>
  <c r="S315" i="8"/>
  <c r="R315" i="8"/>
  <c r="T314" i="8"/>
  <c r="S314" i="8"/>
  <c r="R314" i="8"/>
  <c r="T313" i="8"/>
  <c r="S313" i="8"/>
  <c r="R313" i="8"/>
  <c r="T312" i="8"/>
  <c r="S312" i="8"/>
  <c r="R312" i="8"/>
  <c r="T311" i="8"/>
  <c r="S311" i="8"/>
  <c r="R311" i="8"/>
  <c r="T310" i="8"/>
  <c r="S310" i="8"/>
  <c r="R310" i="8"/>
  <c r="T309" i="8"/>
  <c r="S309" i="8"/>
  <c r="R309" i="8"/>
  <c r="T308" i="8"/>
  <c r="S308" i="8"/>
  <c r="R308" i="8"/>
  <c r="T307" i="8"/>
  <c r="S307" i="8"/>
  <c r="R307" i="8"/>
  <c r="T306" i="8"/>
  <c r="S306" i="8"/>
  <c r="R306" i="8"/>
  <c r="T305" i="8"/>
  <c r="S305" i="8"/>
  <c r="R305" i="8"/>
  <c r="T304" i="8"/>
  <c r="S304" i="8"/>
  <c r="R304" i="8"/>
  <c r="T303" i="8"/>
  <c r="S303" i="8"/>
  <c r="R303" i="8"/>
  <c r="T302" i="8"/>
  <c r="S302" i="8"/>
  <c r="R302" i="8"/>
  <c r="T301" i="8"/>
  <c r="S301" i="8"/>
  <c r="R301" i="8"/>
  <c r="T300" i="8"/>
  <c r="S300" i="8"/>
  <c r="R300" i="8"/>
  <c r="T299" i="8"/>
  <c r="S299" i="8"/>
  <c r="R299" i="8"/>
  <c r="T298" i="8"/>
  <c r="S298" i="8"/>
  <c r="R298" i="8"/>
  <c r="T297" i="8"/>
  <c r="S297" i="8"/>
  <c r="R297" i="8"/>
  <c r="T296" i="8"/>
  <c r="S296" i="8"/>
  <c r="R296" i="8"/>
  <c r="T295" i="8"/>
  <c r="S295" i="8"/>
  <c r="R295" i="8"/>
  <c r="T294" i="8"/>
  <c r="S294" i="8"/>
  <c r="R294" i="8"/>
  <c r="T293" i="8"/>
  <c r="S293" i="8"/>
  <c r="R293" i="8"/>
  <c r="T292" i="8"/>
  <c r="S292" i="8"/>
  <c r="R292" i="8"/>
  <c r="T291" i="8"/>
  <c r="S291" i="8"/>
  <c r="R291" i="8"/>
  <c r="T290" i="8"/>
  <c r="S290" i="8"/>
  <c r="R290" i="8"/>
  <c r="T289" i="8"/>
  <c r="S289" i="8"/>
  <c r="R289" i="8"/>
  <c r="T288" i="8"/>
  <c r="S288" i="8"/>
  <c r="R288" i="8"/>
  <c r="T287" i="8"/>
  <c r="S287" i="8"/>
  <c r="R287" i="8"/>
  <c r="T286" i="8"/>
  <c r="S286" i="8"/>
  <c r="R286" i="8"/>
  <c r="T285" i="8"/>
  <c r="S285" i="8"/>
  <c r="R285" i="8"/>
  <c r="T284" i="8"/>
  <c r="S284" i="8"/>
  <c r="R284" i="8"/>
  <c r="T283" i="8"/>
  <c r="S283" i="8"/>
  <c r="R283" i="8"/>
  <c r="T282" i="8"/>
  <c r="S282" i="8"/>
  <c r="R282" i="8"/>
  <c r="T281" i="8"/>
  <c r="S281" i="8"/>
  <c r="R281" i="8"/>
  <c r="T280" i="8"/>
  <c r="S280" i="8"/>
  <c r="R280" i="8"/>
  <c r="T279" i="8"/>
  <c r="S279" i="8"/>
  <c r="R279" i="8"/>
  <c r="T278" i="8"/>
  <c r="S278" i="8"/>
  <c r="R278" i="8"/>
  <c r="T277" i="8"/>
  <c r="S277" i="8"/>
  <c r="R277" i="8"/>
  <c r="T276" i="8"/>
  <c r="S276" i="8"/>
  <c r="R276" i="8"/>
  <c r="T275" i="8"/>
  <c r="S275" i="8"/>
  <c r="R275" i="8"/>
  <c r="T274" i="8"/>
  <c r="S274" i="8"/>
  <c r="R274" i="8"/>
  <c r="T273" i="8"/>
  <c r="S273" i="8"/>
  <c r="R273" i="8"/>
  <c r="T272" i="8"/>
  <c r="S272" i="8"/>
  <c r="R272" i="8"/>
  <c r="T271" i="8"/>
  <c r="S271" i="8"/>
  <c r="R271" i="8"/>
  <c r="T270" i="8"/>
  <c r="S270" i="8"/>
  <c r="R270" i="8"/>
  <c r="T269" i="8"/>
  <c r="S269" i="8"/>
  <c r="R269" i="8"/>
  <c r="T268" i="8"/>
  <c r="S268" i="8"/>
  <c r="R268" i="8"/>
  <c r="T267" i="8"/>
  <c r="S267" i="8"/>
  <c r="R267" i="8"/>
  <c r="T266" i="8"/>
  <c r="S266" i="8"/>
  <c r="R266" i="8"/>
  <c r="T265" i="8"/>
  <c r="S265" i="8"/>
  <c r="R265" i="8"/>
  <c r="T264" i="8"/>
  <c r="S264" i="8"/>
  <c r="R264" i="8"/>
  <c r="T263" i="8"/>
  <c r="S263" i="8"/>
  <c r="R263" i="8"/>
  <c r="T262" i="8"/>
  <c r="S262" i="8"/>
  <c r="R262" i="8"/>
  <c r="T261" i="8"/>
  <c r="S261" i="8"/>
  <c r="R261" i="8"/>
  <c r="T260" i="8"/>
  <c r="S260" i="8"/>
  <c r="R260" i="8"/>
  <c r="T259" i="8"/>
  <c r="S259" i="8"/>
  <c r="R259" i="8"/>
  <c r="T258" i="8"/>
  <c r="S258" i="8"/>
  <c r="R258" i="8"/>
  <c r="T257" i="8"/>
  <c r="S257" i="8"/>
  <c r="R257" i="8"/>
  <c r="T256" i="8"/>
  <c r="S256" i="8"/>
  <c r="R256" i="8"/>
  <c r="T255" i="8"/>
  <c r="S255" i="8"/>
  <c r="R255" i="8"/>
  <c r="T254" i="8"/>
  <c r="S254" i="8"/>
  <c r="R254" i="8"/>
  <c r="T253" i="8"/>
  <c r="S253" i="8"/>
  <c r="R253" i="8"/>
  <c r="T252" i="8"/>
  <c r="S252" i="8"/>
  <c r="R252" i="8"/>
  <c r="T251" i="8"/>
  <c r="S251" i="8"/>
  <c r="R251" i="8"/>
  <c r="T250" i="8"/>
  <c r="S250" i="8"/>
  <c r="R250" i="8"/>
  <c r="T249" i="8"/>
  <c r="S249" i="8"/>
  <c r="R249" i="8"/>
  <c r="T248" i="8"/>
  <c r="S248" i="8"/>
  <c r="R248" i="8"/>
  <c r="T247" i="8"/>
  <c r="S247" i="8"/>
  <c r="R247" i="8"/>
  <c r="T246" i="8"/>
  <c r="S246" i="8"/>
  <c r="R246" i="8"/>
  <c r="T245" i="8"/>
  <c r="S245" i="8"/>
  <c r="R245" i="8"/>
  <c r="T244" i="8"/>
  <c r="S244" i="8"/>
  <c r="R244" i="8"/>
  <c r="T243" i="8"/>
  <c r="S243" i="8"/>
  <c r="R243" i="8"/>
  <c r="T242" i="8"/>
  <c r="S242" i="8"/>
  <c r="R242" i="8"/>
  <c r="T241" i="8"/>
  <c r="S241" i="8"/>
  <c r="R241" i="8"/>
  <c r="T240" i="8"/>
  <c r="S240" i="8"/>
  <c r="R240" i="8"/>
  <c r="T239" i="8"/>
  <c r="S239" i="8"/>
  <c r="R239" i="8"/>
  <c r="T238" i="8"/>
  <c r="S238" i="8"/>
  <c r="R238" i="8"/>
  <c r="T237" i="8"/>
  <c r="S237" i="8"/>
  <c r="R237" i="8"/>
  <c r="T236" i="8"/>
  <c r="S236" i="8"/>
  <c r="R236" i="8"/>
  <c r="T235" i="8"/>
  <c r="S235" i="8"/>
  <c r="R235" i="8"/>
  <c r="T234" i="8"/>
  <c r="S234" i="8"/>
  <c r="R234" i="8"/>
  <c r="T233" i="8"/>
  <c r="S233" i="8"/>
  <c r="R233" i="8"/>
  <c r="T232" i="8"/>
  <c r="S232" i="8"/>
  <c r="R232" i="8"/>
  <c r="T231" i="8"/>
  <c r="S231" i="8"/>
  <c r="R231" i="8"/>
  <c r="T230" i="8"/>
  <c r="S230" i="8"/>
  <c r="R230" i="8"/>
  <c r="T229" i="8"/>
  <c r="S229" i="8"/>
  <c r="R229" i="8"/>
  <c r="T228" i="8"/>
  <c r="S228" i="8"/>
  <c r="R228" i="8"/>
  <c r="T227" i="8"/>
  <c r="S227" i="8"/>
  <c r="R227" i="8"/>
  <c r="T226" i="8"/>
  <c r="S226" i="8"/>
  <c r="R226" i="8"/>
  <c r="T225" i="8"/>
  <c r="S225" i="8"/>
  <c r="R225" i="8"/>
  <c r="T224" i="8"/>
  <c r="S224" i="8"/>
  <c r="R224" i="8"/>
  <c r="T223" i="8"/>
  <c r="S223" i="8"/>
  <c r="R223" i="8"/>
  <c r="T222" i="8"/>
  <c r="S222" i="8"/>
  <c r="R222" i="8"/>
  <c r="T221" i="8"/>
  <c r="S221" i="8"/>
  <c r="R221" i="8"/>
  <c r="T220" i="8"/>
  <c r="S220" i="8"/>
  <c r="R220" i="8"/>
  <c r="T219" i="8"/>
  <c r="S219" i="8"/>
  <c r="R219" i="8"/>
  <c r="T218" i="8"/>
  <c r="S218" i="8"/>
  <c r="R218" i="8"/>
  <c r="T217" i="8"/>
  <c r="S217" i="8"/>
  <c r="R217" i="8"/>
  <c r="T216" i="8"/>
  <c r="S216" i="8"/>
  <c r="R216" i="8"/>
  <c r="T215" i="8"/>
  <c r="S215" i="8"/>
  <c r="R215" i="8"/>
  <c r="T214" i="8"/>
  <c r="S214" i="8"/>
  <c r="R214" i="8"/>
  <c r="T213" i="8"/>
  <c r="S213" i="8"/>
  <c r="R213" i="8"/>
  <c r="T212" i="8"/>
  <c r="S212" i="8"/>
  <c r="R212" i="8"/>
  <c r="T211" i="8"/>
  <c r="S211" i="8"/>
  <c r="R211" i="8"/>
  <c r="T210" i="8"/>
  <c r="S210" i="8"/>
  <c r="R210" i="8"/>
  <c r="T209" i="8"/>
  <c r="S209" i="8"/>
  <c r="R209" i="8"/>
  <c r="T208" i="8"/>
  <c r="S208" i="8"/>
  <c r="R208" i="8"/>
  <c r="T207" i="8"/>
  <c r="S207" i="8"/>
  <c r="R207" i="8"/>
  <c r="T206" i="8"/>
  <c r="S206" i="8"/>
  <c r="R206" i="8"/>
  <c r="T205" i="8"/>
  <c r="S205" i="8"/>
  <c r="R205" i="8"/>
  <c r="T204" i="8"/>
  <c r="S204" i="8"/>
  <c r="R204" i="8"/>
  <c r="T203" i="8"/>
  <c r="S203" i="8"/>
  <c r="R203" i="8"/>
  <c r="T202" i="8"/>
  <c r="S202" i="8"/>
  <c r="R202" i="8"/>
  <c r="T201" i="8"/>
  <c r="S201" i="8"/>
  <c r="R201" i="8"/>
  <c r="T200" i="8"/>
  <c r="S200" i="8"/>
  <c r="R200" i="8"/>
  <c r="T199" i="8"/>
  <c r="S199" i="8"/>
  <c r="R199" i="8"/>
  <c r="T198" i="8"/>
  <c r="S198" i="8"/>
  <c r="R198" i="8"/>
  <c r="T197" i="8"/>
  <c r="S197" i="8"/>
  <c r="R197" i="8"/>
  <c r="T196" i="8"/>
  <c r="S196" i="8"/>
  <c r="R196" i="8"/>
  <c r="T195" i="8"/>
  <c r="S195" i="8"/>
  <c r="R195" i="8"/>
  <c r="T194" i="8"/>
  <c r="S194" i="8"/>
  <c r="R194" i="8"/>
  <c r="T193" i="8"/>
  <c r="S193" i="8"/>
  <c r="R193" i="8"/>
  <c r="T192" i="8"/>
  <c r="S192" i="8"/>
  <c r="R192" i="8"/>
  <c r="T191" i="8"/>
  <c r="S191" i="8"/>
  <c r="R191" i="8"/>
  <c r="T190" i="8"/>
  <c r="S190" i="8"/>
  <c r="R190" i="8"/>
  <c r="T189" i="8"/>
  <c r="S189" i="8"/>
  <c r="R189" i="8"/>
  <c r="T188" i="8"/>
  <c r="S188" i="8"/>
  <c r="R188" i="8"/>
  <c r="T187" i="8"/>
  <c r="S187" i="8"/>
  <c r="R187" i="8"/>
  <c r="T186" i="8"/>
  <c r="S186" i="8"/>
  <c r="R186" i="8"/>
  <c r="T185" i="8"/>
  <c r="S185" i="8"/>
  <c r="R185" i="8"/>
  <c r="T184" i="8"/>
  <c r="S184" i="8"/>
  <c r="R184" i="8"/>
  <c r="T183" i="8"/>
  <c r="S183" i="8"/>
  <c r="R183" i="8"/>
  <c r="T182" i="8"/>
  <c r="S182" i="8"/>
  <c r="R182" i="8"/>
  <c r="T181" i="8"/>
  <c r="S181" i="8"/>
  <c r="R181" i="8"/>
  <c r="T180" i="8"/>
  <c r="S180" i="8"/>
  <c r="R180" i="8"/>
  <c r="T179" i="8"/>
  <c r="S179" i="8"/>
  <c r="R179" i="8"/>
  <c r="T178" i="8"/>
  <c r="S178" i="8"/>
  <c r="R178" i="8"/>
  <c r="T177" i="8"/>
  <c r="S177" i="8"/>
  <c r="R177" i="8"/>
  <c r="T176" i="8"/>
  <c r="S176" i="8"/>
  <c r="R176" i="8"/>
  <c r="T175" i="8"/>
  <c r="S175" i="8"/>
  <c r="R175" i="8"/>
  <c r="T174" i="8"/>
  <c r="S174" i="8"/>
  <c r="R174" i="8"/>
  <c r="T173" i="8"/>
  <c r="S173" i="8"/>
  <c r="R173" i="8"/>
  <c r="T172" i="8"/>
  <c r="S172" i="8"/>
  <c r="R172" i="8"/>
  <c r="T171" i="8"/>
  <c r="S171" i="8"/>
  <c r="R171" i="8"/>
  <c r="T170" i="8"/>
  <c r="S170" i="8"/>
  <c r="R170" i="8"/>
  <c r="T169" i="8"/>
  <c r="S169" i="8"/>
  <c r="R169" i="8"/>
  <c r="T168" i="8"/>
  <c r="S168" i="8"/>
  <c r="R168" i="8"/>
  <c r="T167" i="8"/>
  <c r="S167" i="8"/>
  <c r="R167" i="8"/>
  <c r="T166" i="8"/>
  <c r="S166" i="8"/>
  <c r="R166" i="8"/>
  <c r="T165" i="8"/>
  <c r="S165" i="8"/>
  <c r="R165" i="8"/>
  <c r="T164" i="8"/>
  <c r="S164" i="8"/>
  <c r="R164" i="8"/>
  <c r="T163" i="8"/>
  <c r="S163" i="8"/>
  <c r="R163" i="8"/>
  <c r="T162" i="8"/>
  <c r="S162" i="8"/>
  <c r="R162" i="8"/>
  <c r="T12" i="8"/>
  <c r="S12" i="8"/>
  <c r="R12" i="8"/>
  <c r="T11" i="8"/>
  <c r="S11" i="8"/>
  <c r="R11" i="8"/>
  <c r="T10" i="8"/>
  <c r="S10" i="8"/>
  <c r="R10" i="8"/>
  <c r="T9" i="8"/>
  <c r="S9" i="8"/>
  <c r="R9" i="8"/>
  <c r="R8" i="8"/>
  <c r="T6" i="8"/>
  <c r="S6" i="8"/>
  <c r="R6" i="8"/>
  <c r="H318" i="8" l="1"/>
  <c r="H317" i="8"/>
  <c r="H316" i="8"/>
  <c r="H315" i="8"/>
  <c r="H314" i="8"/>
  <c r="H313" i="8"/>
  <c r="H312" i="8"/>
  <c r="H311" i="8"/>
  <c r="L310" i="8"/>
  <c r="H310" i="8"/>
  <c r="L309" i="8"/>
  <c r="H309" i="8"/>
  <c r="L308" i="8"/>
  <c r="H308" i="8"/>
  <c r="L307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L159" i="8"/>
  <c r="H159" i="8"/>
  <c r="L158" i="8"/>
  <c r="H158" i="8"/>
  <c r="L157" i="8"/>
  <c r="H157" i="8"/>
  <c r="L156" i="8"/>
  <c r="H156" i="8"/>
  <c r="L155" i="8"/>
  <c r="H155" i="8"/>
  <c r="L154" i="8"/>
  <c r="H154" i="8"/>
  <c r="L153" i="8"/>
  <c r="H153" i="8"/>
  <c r="L152" i="8"/>
  <c r="H152" i="8"/>
  <c r="L151" i="8"/>
  <c r="H151" i="8"/>
  <c r="L150" i="8"/>
  <c r="H150" i="8"/>
  <c r="L149" i="8"/>
  <c r="H149" i="8"/>
  <c r="L148" i="8"/>
  <c r="H148" i="8"/>
  <c r="L147" i="8"/>
  <c r="H147" i="8"/>
  <c r="L146" i="8"/>
  <c r="H146" i="8"/>
  <c r="L145" i="8"/>
  <c r="H145" i="8"/>
  <c r="L144" i="8"/>
  <c r="H144" i="8"/>
  <c r="L143" i="8"/>
  <c r="H143" i="8"/>
  <c r="L142" i="8"/>
  <c r="H142" i="8"/>
  <c r="L141" i="8"/>
  <c r="H141" i="8"/>
  <c r="L140" i="8"/>
  <c r="H140" i="8"/>
  <c r="L139" i="8"/>
  <c r="H139" i="8"/>
  <c r="L138" i="8"/>
  <c r="H138" i="8"/>
  <c r="L137" i="8"/>
  <c r="H137" i="8"/>
  <c r="L136" i="8"/>
  <c r="H136" i="8"/>
  <c r="L135" i="8"/>
  <c r="H135" i="8"/>
  <c r="L134" i="8"/>
  <c r="H134" i="8"/>
  <c r="L133" i="8"/>
  <c r="H133" i="8"/>
  <c r="L132" i="8"/>
  <c r="H132" i="8"/>
  <c r="L131" i="8"/>
  <c r="H131" i="8"/>
  <c r="L130" i="8"/>
  <c r="H130" i="8"/>
  <c r="V117" i="8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79" i="8" s="1"/>
  <c r="V280" i="8" s="1"/>
  <c r="V281" i="8" s="1"/>
  <c r="V282" i="8" s="1"/>
  <c r="V283" i="8" s="1"/>
  <c r="V284" i="8" s="1"/>
  <c r="V285" i="8" s="1"/>
  <c r="V286" i="8" s="1"/>
  <c r="V287" i="8" s="1"/>
  <c r="V288" i="8" s="1"/>
  <c r="V289" i="8" s="1"/>
  <c r="V290" i="8" s="1"/>
  <c r="V291" i="8" s="1"/>
  <c r="V292" i="8" s="1"/>
  <c r="V293" i="8" s="1"/>
  <c r="V294" i="8" s="1"/>
  <c r="V295" i="8" s="1"/>
  <c r="V296" i="8" s="1"/>
  <c r="V297" i="8" s="1"/>
  <c r="V298" i="8" s="1"/>
  <c r="V299" i="8" s="1"/>
  <c r="V300" i="8" s="1"/>
  <c r="V301" i="8" s="1"/>
  <c r="V302" i="8" s="1"/>
  <c r="V303" i="8" s="1"/>
  <c r="V304" i="8" s="1"/>
  <c r="V305" i="8" s="1"/>
  <c r="V306" i="8" s="1"/>
  <c r="V307" i="8" s="1"/>
  <c r="V308" i="8" s="1"/>
  <c r="V309" i="8" s="1"/>
  <c r="V310" i="8" s="1"/>
  <c r="V311" i="8" s="1"/>
  <c r="V312" i="8" s="1"/>
  <c r="V313" i="8" s="1"/>
  <c r="V314" i="8" s="1"/>
  <c r="V315" i="8" s="1"/>
  <c r="V316" i="8" s="1"/>
  <c r="V317" i="8" s="1"/>
  <c r="V318" i="8" s="1"/>
  <c r="V319" i="8" s="1"/>
  <c r="V320" i="8" s="1"/>
  <c r="V321" i="8" s="1"/>
  <c r="V322" i="8" s="1"/>
  <c r="G1" i="8"/>
  <c r="V3" i="8"/>
  <c r="V4" i="8" s="1"/>
  <c r="V5" i="8" s="1"/>
  <c r="E1" i="8"/>
  <c r="B11" i="2" l="1"/>
  <c r="L8" i="2"/>
  <c r="C19" i="2"/>
  <c r="D5" i="2"/>
  <c r="B10" i="2"/>
  <c r="M11" i="2"/>
  <c r="M10" i="2"/>
  <c r="G8" i="2"/>
  <c r="L12" i="2"/>
  <c r="M12" i="2"/>
  <c r="O10" i="2"/>
  <c r="L11" i="2"/>
  <c r="N8" i="2"/>
  <c r="N2" i="2"/>
  <c r="D3" i="2"/>
  <c r="C4" i="2"/>
  <c r="O11" i="2"/>
  <c r="L10" i="2"/>
  <c r="O12" i="2"/>
  <c r="B12" i="2"/>
  <c r="C38" i="2" l="1"/>
  <c r="M38" i="2"/>
  <c r="M39" i="2"/>
  <c r="B30" i="2" l="1"/>
  <c r="N28" i="2"/>
  <c r="B32" i="2"/>
  <c r="O2" i="2"/>
  <c r="P2" i="2" s="1"/>
  <c r="B31" i="2"/>
  <c r="C24" i="2"/>
  <c r="L30" i="2"/>
  <c r="M30" i="2"/>
  <c r="C39" i="2"/>
  <c r="O31" i="2"/>
  <c r="L28" i="2"/>
  <c r="L31" i="2"/>
  <c r="M32" i="2"/>
  <c r="O30" i="2"/>
  <c r="O32" i="2"/>
  <c r="D25" i="2"/>
  <c r="G28" i="2"/>
  <c r="L32" i="2"/>
  <c r="D23" i="2"/>
  <c r="M31" i="2"/>
  <c r="N22" i="2" l="1"/>
  <c r="O22" i="2" s="1"/>
  <c r="P22" i="2" s="1"/>
</calcChain>
</file>

<file path=xl/sharedStrings.xml><?xml version="1.0" encoding="utf-8"?>
<sst xmlns="http://schemas.openxmlformats.org/spreadsheetml/2006/main" count="379" uniqueCount="153">
  <si>
    <t>No.</t>
  </si>
  <si>
    <t>DESCRIPCION</t>
  </si>
  <si>
    <t>Entidad:</t>
  </si>
  <si>
    <t>CANTIDAD</t>
  </si>
  <si>
    <t>Suminis-trador</t>
  </si>
  <si>
    <t>UEB "Gases Industriales Santiago"</t>
  </si>
  <si>
    <t>Código: 105-0-2566</t>
  </si>
  <si>
    <t>Dirección:</t>
  </si>
  <si>
    <t>CONDUCE</t>
  </si>
  <si>
    <t>D</t>
  </si>
  <si>
    <t>M</t>
  </si>
  <si>
    <t>A</t>
  </si>
  <si>
    <t>Cliente</t>
  </si>
  <si>
    <t>Facturar a:</t>
  </si>
  <si>
    <t>Entregar en:</t>
  </si>
  <si>
    <t>Contrato No.</t>
  </si>
  <si>
    <t>O. de Compra No.</t>
  </si>
  <si>
    <t>Factura No.</t>
  </si>
  <si>
    <t>DATOS DEL PORTADOR</t>
  </si>
  <si>
    <t>L. Conduc. No.</t>
  </si>
  <si>
    <t>Chapa No.</t>
  </si>
  <si>
    <t>Identidad del Transportador</t>
  </si>
  <si>
    <t>CARTA DE PORTE</t>
  </si>
  <si>
    <t>Carretera del Country Club s/n Caney Stgo de Cuba</t>
  </si>
  <si>
    <t>U.M.</t>
  </si>
  <si>
    <t>BULTOS</t>
  </si>
  <si>
    <t>RECIBIDO TRANSPORTADOR</t>
  </si>
  <si>
    <t>RECIBIDO CLIENTE</t>
  </si>
  <si>
    <t>ENTREGADO SUMINISTRADOR</t>
  </si>
  <si>
    <t>FIRMA</t>
  </si>
  <si>
    <t>CARGO</t>
  </si>
  <si>
    <t>NOMBRE</t>
  </si>
  <si>
    <t>Fecha</t>
  </si>
  <si>
    <t>nombre Transportador</t>
  </si>
  <si>
    <t>Identidad</t>
  </si>
  <si>
    <t>Chofer</t>
  </si>
  <si>
    <t>Litros</t>
  </si>
  <si>
    <t>Nro</t>
  </si>
  <si>
    <t>USG-939</t>
  </si>
  <si>
    <t>Leopoldo Pozo</t>
  </si>
  <si>
    <t>Hospital "Orlando Pantoja"</t>
  </si>
  <si>
    <t>Hospital "Ambrosio Grillo"</t>
  </si>
  <si>
    <t>Alcides Frómeta</t>
  </si>
  <si>
    <t>5B03459</t>
  </si>
  <si>
    <t>6809778</t>
  </si>
  <si>
    <t>Lisandro Díaz Gárciga</t>
  </si>
  <si>
    <t>6A77016</t>
  </si>
  <si>
    <t>6892782</t>
  </si>
  <si>
    <t>Eduardo Martínez Mena</t>
  </si>
  <si>
    <t>Pedro Llibre del Toro</t>
  </si>
  <si>
    <t>Enrrique Socarrás</t>
  </si>
  <si>
    <t>HVD-937</t>
  </si>
  <si>
    <t>2926934</t>
  </si>
  <si>
    <t>Carlos A. Morell Sierra</t>
  </si>
  <si>
    <t>3A24571</t>
  </si>
  <si>
    <t>Alberto Pozo Fernández</t>
  </si>
  <si>
    <t>Jesus Caballero</t>
  </si>
  <si>
    <t>0A25973</t>
  </si>
  <si>
    <t>Bigail Espinosa</t>
  </si>
  <si>
    <t>0634663</t>
  </si>
  <si>
    <t>1834898</t>
  </si>
  <si>
    <t>9852619</t>
  </si>
  <si>
    <t>Anibal Mustelier</t>
  </si>
  <si>
    <t>UZA-718</t>
  </si>
  <si>
    <t>9H16150</t>
  </si>
  <si>
    <t>Leonardo Montesdeoca</t>
  </si>
  <si>
    <t>1E33329</t>
  </si>
  <si>
    <t>HVD-936</t>
  </si>
  <si>
    <t>6D83742</t>
  </si>
  <si>
    <t>4D23867</t>
  </si>
  <si>
    <t>Jose Angel Ochoa</t>
  </si>
  <si>
    <t>HWS-227</t>
  </si>
  <si>
    <t>Holguin</t>
  </si>
  <si>
    <t>C. Central, Melgarejo</t>
  </si>
  <si>
    <t>Hospital</t>
  </si>
  <si>
    <t xml:space="preserve">Oxígeno Líquido Gasificadora </t>
  </si>
  <si>
    <t>cil</t>
  </si>
  <si>
    <t>Cilindro de Acetileno Industrial</t>
  </si>
  <si>
    <t>Cilindro de Oxígeno Industrial</t>
  </si>
  <si>
    <t>UEB Gases Holguin</t>
  </si>
  <si>
    <t>Contramaestre</t>
  </si>
  <si>
    <t>Hugo Rodríguez Aportela</t>
  </si>
  <si>
    <t>HWS-183</t>
  </si>
  <si>
    <t>1515759</t>
  </si>
  <si>
    <t>Reynaldo Chávez Enrriquez</t>
  </si>
  <si>
    <t>3B54907</t>
  </si>
  <si>
    <t>Omar Pimentel Roque</t>
  </si>
  <si>
    <t>1B94046</t>
  </si>
  <si>
    <t>Arturo Pacheco Martín</t>
  </si>
  <si>
    <t>HWS-172</t>
  </si>
  <si>
    <t>3714885</t>
  </si>
  <si>
    <t>Tadeo Pupo</t>
  </si>
  <si>
    <t>Cilindro de Oxígeno Medicinal</t>
  </si>
  <si>
    <t>Romelio Marrero 52877496</t>
  </si>
  <si>
    <t>22</t>
  </si>
  <si>
    <t>Manuel Frontela 52877493</t>
  </si>
  <si>
    <t>B-041519</t>
  </si>
  <si>
    <t>B-003314</t>
  </si>
  <si>
    <t>B-003442</t>
  </si>
  <si>
    <t>Región Militar</t>
  </si>
  <si>
    <t>USU-412</t>
  </si>
  <si>
    <t>8H18522</t>
  </si>
  <si>
    <t>Jose Antonio Concepción</t>
  </si>
  <si>
    <t>C. Central. Santiago de Cuba</t>
  </si>
  <si>
    <t>Jesús Gómez Reyes</t>
  </si>
  <si>
    <t>1765413</t>
  </si>
  <si>
    <t>B-042685</t>
  </si>
  <si>
    <t>B-075890</t>
  </si>
  <si>
    <t>B-042686</t>
  </si>
  <si>
    <t>B-030788</t>
  </si>
  <si>
    <t>B-111107</t>
  </si>
  <si>
    <t>B-030599</t>
  </si>
  <si>
    <t xml:space="preserve">Bernardo Montoya Torres </t>
  </si>
  <si>
    <t>9510668</t>
  </si>
  <si>
    <t>B-03419</t>
  </si>
  <si>
    <t>4C82305</t>
  </si>
  <si>
    <t>B-114485</t>
  </si>
  <si>
    <t>7E88753</t>
  </si>
  <si>
    <t>Norberto Gonzalez Borrero</t>
  </si>
  <si>
    <t>Carlos Octavio Noris Zaldivar</t>
  </si>
  <si>
    <t>B-004806</t>
  </si>
  <si>
    <t>7H95606</t>
  </si>
  <si>
    <t>Emilio García Soto</t>
  </si>
  <si>
    <t>B-155030</t>
  </si>
  <si>
    <t>B-041149</t>
  </si>
  <si>
    <t>Joaquin Palomo Quintana</t>
  </si>
  <si>
    <t>B-044450</t>
  </si>
  <si>
    <t>Aramis Veliz Martínez</t>
  </si>
  <si>
    <t>B-155136</t>
  </si>
  <si>
    <t>B-113405</t>
  </si>
  <si>
    <t>Código: 105-0-02566</t>
  </si>
  <si>
    <t>Region Militar</t>
  </si>
  <si>
    <t>Avenida de los Desfiles. Circunvalación Santiago</t>
  </si>
  <si>
    <t>B-138535</t>
  </si>
  <si>
    <t>Hospital "Saturnino Lora" (Hilde Hermosilla)</t>
  </si>
  <si>
    <t>B-139032</t>
  </si>
  <si>
    <t>Alcibiades Deroncelé R.</t>
  </si>
  <si>
    <t>Vicente Carpintero Posse</t>
  </si>
  <si>
    <t>Ebrahin Matos Matos</t>
  </si>
  <si>
    <t>B-176320</t>
  </si>
  <si>
    <t>Rodolfo Benero Labrada</t>
  </si>
  <si>
    <t>F-006921</t>
  </si>
  <si>
    <t>Cilindro de Aire comprido</t>
  </si>
  <si>
    <t>Ramiro González Almarales</t>
  </si>
  <si>
    <t>Operativo de Guardia</t>
  </si>
  <si>
    <t>B-176312</t>
  </si>
  <si>
    <t>Aeropuerto</t>
  </si>
  <si>
    <t>Alexander Dilux Castillo</t>
  </si>
  <si>
    <t>OF08919</t>
  </si>
  <si>
    <t>Eduardo Corrales Bou</t>
  </si>
  <si>
    <t>5B44884</t>
  </si>
  <si>
    <t>Dominicana</t>
  </si>
  <si>
    <t>Cilindro de Oxígeno Medicinal Vacíos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</si>
</sst>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mm;@"/>
    <numFmt numFmtId="165" formatCode="d"/>
    <numFmt numFmtId="166" formatCode="mm"/>
    <numFmt numFmtId="167" formatCode="yy"/>
  </numFmts>
  <fonts count="20" x14ac:knownFonts="1">
    <font>
      <sz val="10"/>
      <name val="Arial"/>
    </font>
    <font>
      <sz val="8"/>
      <name val="Arial"/>
      <family val="2"/>
    </font>
    <font>
      <sz val="10"/>
      <name val="Calibri"/>
      <family val="2"/>
    </font>
    <font>
      <sz val="10"/>
      <color indexed="10"/>
      <name val="Calibri"/>
      <family val="2"/>
    </font>
    <font>
      <sz val="10"/>
      <color indexed="43"/>
      <name val="Calibri"/>
      <family val="2"/>
    </font>
    <font>
      <b/>
      <sz val="10"/>
      <color indexed="14"/>
      <name val="Calibri"/>
      <family val="2"/>
    </font>
    <font>
      <sz val="10"/>
      <name val="Arial"/>
      <family val="2"/>
    </font>
    <font>
      <sz val="10"/>
      <color rgb="FFFFFFFF"/>
      <name val="Calibri"/>
      <family val="2"/>
    </font>
    <font>
      <sz val="10"/>
      <color theme="1" tint="0.249977111117893"/>
      <name val="Calibri"/>
      <family val="2"/>
    </font>
    <font>
      <sz val="12"/>
      <color theme="1" tint="0.249977111117893"/>
      <name val="Calibri"/>
      <family val="2"/>
    </font>
    <font>
      <b/>
      <sz val="12"/>
      <color theme="1" tint="0.249977111117893"/>
      <name val="Calibri"/>
      <family val="2"/>
    </font>
    <font>
      <b/>
      <sz val="16"/>
      <color theme="1" tint="0.249977111117893"/>
      <name val="Calibri"/>
      <family val="2"/>
    </font>
    <font>
      <b/>
      <sz val="14"/>
      <color theme="1" tint="0.249977111117893"/>
      <name val="Calibri"/>
      <family val="2"/>
    </font>
    <font>
      <sz val="14"/>
      <color theme="1" tint="0.249977111117893"/>
      <name val="Calibri"/>
      <family val="2"/>
    </font>
    <font>
      <b/>
      <sz val="10"/>
      <color theme="1" tint="0.249977111117893"/>
      <name val="Calibri"/>
      <family val="2"/>
    </font>
    <font>
      <sz val="11"/>
      <color theme="1" tint="0.249977111117893"/>
      <name val="Calibri"/>
      <family val="2"/>
    </font>
    <font>
      <b/>
      <sz val="11"/>
      <color theme="1" tint="0.249977111117893"/>
      <name val="Calibri"/>
      <family val="2"/>
    </font>
    <font>
      <sz val="10"/>
      <color rgb="FFFFFFFF"/>
      <name val="Calibri"/>
      <family val="2"/>
    </font>
    <font>
      <b/>
      <sz val="14"/>
      <color rgb="FFFF0000"/>
      <name val="Calibri"/>
      <family val="2"/>
    </font>
    <font>
      <b/>
      <sz val="10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9DF17F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n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thin">
        <color indexed="64"/>
      </bottom>
      <diagonal/>
    </border>
    <border>
      <left style="medium">
        <color indexed="23"/>
      </left>
      <right/>
      <top style="thin">
        <color indexed="64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2" xfId="0" applyFont="1" applyBorder="1" applyAlignment="1" applyProtection="1">
      <alignment horizontal="left" vertical="top"/>
      <protection hidden="1"/>
    </xf>
    <xf numFmtId="0" fontId="2" fillId="0" borderId="0" xfId="0" applyFont="1"/>
    <xf numFmtId="0" fontId="2" fillId="0" borderId="0" xfId="0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49" fontId="3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3" xfId="0" applyFont="1" applyBorder="1" applyAlignment="1" applyProtection="1">
      <alignment horizontal="center"/>
    </xf>
    <xf numFmtId="14" fontId="2" fillId="0" borderId="0" xfId="0" applyNumberFormat="1" applyFont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/>
      <protection locked="0"/>
    </xf>
    <xf numFmtId="3" fontId="3" fillId="0" borderId="0" xfId="0" applyNumberFormat="1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centerContinuous" vertical="top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3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Protection="1">
      <protection locked="0"/>
    </xf>
    <xf numFmtId="0" fontId="2" fillId="0" borderId="5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top"/>
    </xf>
    <xf numFmtId="49" fontId="2" fillId="0" borderId="2" xfId="0" applyNumberFormat="1" applyFont="1" applyBorder="1" applyAlignment="1" applyProtection="1">
      <alignment horizontal="left" vertical="top"/>
    </xf>
    <xf numFmtId="0" fontId="2" fillId="3" borderId="0" xfId="0" applyFont="1" applyFill="1" applyProtection="1">
      <protection locked="0"/>
    </xf>
    <xf numFmtId="3" fontId="5" fillId="2" borderId="0" xfId="0" applyNumberFormat="1" applyFont="1" applyFill="1" applyAlignment="1" applyProtection="1">
      <alignment horizontal="center"/>
      <protection locked="0"/>
    </xf>
    <xf numFmtId="0" fontId="2" fillId="0" borderId="0" xfId="0" applyFont="1" applyAlignment="1" applyProtection="1">
      <alignment wrapText="1"/>
      <protection locked="0"/>
    </xf>
    <xf numFmtId="3" fontId="2" fillId="0" borderId="0" xfId="0" quotePrefix="1" applyNumberFormat="1" applyFont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16" fontId="2" fillId="0" borderId="0" xfId="0" applyNumberFormat="1" applyFont="1" applyFill="1" applyAlignment="1" applyProtection="1">
      <alignment horizontal="center"/>
      <protection locked="0"/>
    </xf>
    <xf numFmtId="0" fontId="2" fillId="0" borderId="0" xfId="0" applyFont="1" applyFill="1"/>
    <xf numFmtId="3" fontId="2" fillId="0" borderId="0" xfId="0" applyNumberFormat="1" applyFont="1" applyFill="1" applyAlignment="1" applyProtection="1">
      <alignment horizontal="center"/>
      <protection locked="0"/>
    </xf>
    <xf numFmtId="49" fontId="2" fillId="3" borderId="0" xfId="0" applyNumberFormat="1" applyFont="1" applyFill="1" applyProtection="1">
      <protection locked="0"/>
    </xf>
    <xf numFmtId="0" fontId="2" fillId="3" borderId="0" xfId="0" applyFont="1" applyFill="1" applyAlignment="1" applyProtection="1">
      <alignment horizontal="right"/>
      <protection locked="0"/>
    </xf>
    <xf numFmtId="0" fontId="6" fillId="0" borderId="0" xfId="0" applyFont="1" applyAlignment="1">
      <alignment horizontal="left" indent="1"/>
    </xf>
    <xf numFmtId="0" fontId="2" fillId="3" borderId="0" xfId="0" applyFont="1" applyFill="1" applyAlignment="1" applyProtection="1">
      <alignment horizontal="left"/>
      <protection locked="0"/>
    </xf>
    <xf numFmtId="0" fontId="7" fillId="0" borderId="0" xfId="0" applyFont="1" applyAlignment="1">
      <alignment horizontal="center"/>
    </xf>
    <xf numFmtId="0" fontId="2" fillId="4" borderId="0" xfId="0" applyFont="1" applyFill="1" applyAlignment="1" applyProtection="1">
      <alignment horizontal="right"/>
      <protection locked="0"/>
    </xf>
    <xf numFmtId="0" fontId="2" fillId="5" borderId="0" xfId="0" applyFont="1" applyFill="1" applyProtection="1">
      <protection locked="0"/>
    </xf>
    <xf numFmtId="49" fontId="2" fillId="5" borderId="0" xfId="0" applyNumberFormat="1" applyFont="1" applyFill="1" applyProtection="1">
      <protection locked="0"/>
    </xf>
    <xf numFmtId="0" fontId="2" fillId="6" borderId="0" xfId="0" applyFont="1" applyFill="1" applyProtection="1">
      <protection locked="0"/>
    </xf>
    <xf numFmtId="0" fontId="9" fillId="0" borderId="6" xfId="0" applyFont="1" applyBorder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9" fillId="0" borderId="9" xfId="0" applyFont="1" applyBorder="1" applyAlignment="1" applyProtection="1">
      <alignment vertical="center"/>
      <protection hidden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 applyProtection="1">
      <alignment vertical="center"/>
      <protection hidden="1"/>
    </xf>
    <xf numFmtId="0" fontId="9" fillId="0" borderId="12" xfId="0" applyFont="1" applyBorder="1" applyAlignment="1" applyProtection="1">
      <alignment horizontal="right" vertical="center"/>
      <protection hidden="1"/>
    </xf>
    <xf numFmtId="0" fontId="9" fillId="0" borderId="13" xfId="0" applyFont="1" applyBorder="1" applyAlignment="1" applyProtection="1">
      <alignment horizontal="left" vertical="center"/>
      <protection hidden="1"/>
    </xf>
    <xf numFmtId="0" fontId="10" fillId="0" borderId="14" xfId="0" applyFont="1" applyBorder="1" applyAlignment="1" applyProtection="1">
      <alignment horizontal="left" vertical="center"/>
      <protection hidden="1"/>
    </xf>
    <xf numFmtId="0" fontId="10" fillId="0" borderId="13" xfId="0" applyFont="1" applyBorder="1" applyAlignment="1" applyProtection="1">
      <alignment vertical="center"/>
      <protection hidden="1"/>
    </xf>
    <xf numFmtId="0" fontId="10" fillId="0" borderId="14" xfId="0" applyFont="1" applyBorder="1" applyAlignment="1" applyProtection="1">
      <alignment vertical="center"/>
      <protection hidden="1"/>
    </xf>
    <xf numFmtId="0" fontId="10" fillId="0" borderId="14" xfId="0" applyFont="1" applyBorder="1" applyAlignment="1" applyProtection="1">
      <alignment horizontal="center" vertical="center"/>
      <protection hidden="1"/>
    </xf>
    <xf numFmtId="0" fontId="9" fillId="0" borderId="15" xfId="0" applyFont="1" applyBorder="1" applyAlignment="1" applyProtection="1">
      <alignment vertical="center"/>
      <protection hidden="1"/>
    </xf>
    <xf numFmtId="165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horizontal="center" vertical="center"/>
    </xf>
    <xf numFmtId="167" fontId="9" fillId="0" borderId="17" xfId="0" applyNumberFormat="1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left" vertical="top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8" fillId="0" borderId="13" xfId="0" applyFont="1" applyBorder="1" applyAlignment="1" applyProtection="1">
      <alignment vertical="center"/>
      <protection hidden="1"/>
    </xf>
    <xf numFmtId="0" fontId="14" fillId="0" borderId="13" xfId="0" applyFont="1" applyBorder="1" applyAlignment="1" applyProtection="1">
      <alignment horizontal="right" vertical="center"/>
      <protection hidden="1"/>
    </xf>
    <xf numFmtId="0" fontId="14" fillId="0" borderId="13" xfId="0" applyFont="1" applyBorder="1" applyAlignment="1" applyProtection="1">
      <alignment vertical="center"/>
      <protection hidden="1"/>
    </xf>
    <xf numFmtId="0" fontId="8" fillId="0" borderId="18" xfId="0" applyFont="1" applyBorder="1" applyAlignment="1" applyProtection="1">
      <alignment vertical="center"/>
      <protection hidden="1"/>
    </xf>
    <xf numFmtId="0" fontId="8" fillId="0" borderId="19" xfId="0" applyFont="1" applyBorder="1" applyAlignment="1" applyProtection="1">
      <alignment vertical="center"/>
      <protection hidden="1"/>
    </xf>
    <xf numFmtId="0" fontId="8" fillId="0" borderId="20" xfId="0" applyFont="1" applyBorder="1" applyAlignment="1" applyProtection="1">
      <alignment horizontal="left" vertical="top"/>
      <protection hidden="1"/>
    </xf>
    <xf numFmtId="0" fontId="14" fillId="0" borderId="18" xfId="0" applyFont="1" applyBorder="1" applyAlignment="1" applyProtection="1">
      <alignment vertical="center"/>
      <protection hidden="1"/>
    </xf>
    <xf numFmtId="0" fontId="8" fillId="0" borderId="14" xfId="0" applyFont="1" applyBorder="1" applyAlignment="1" applyProtection="1">
      <alignment horizontal="left" vertical="top"/>
      <protection hidden="1"/>
    </xf>
    <xf numFmtId="0" fontId="8" fillId="0" borderId="14" xfId="0" applyFont="1" applyBorder="1" applyAlignment="1" applyProtection="1">
      <alignment horizontal="right" vertical="center"/>
      <protection hidden="1"/>
    </xf>
    <xf numFmtId="0" fontId="13" fillId="0" borderId="14" xfId="0" applyFont="1" applyBorder="1" applyAlignment="1" applyProtection="1">
      <alignment horizontal="left" vertical="center"/>
      <protection hidden="1"/>
    </xf>
    <xf numFmtId="0" fontId="8" fillId="0" borderId="14" xfId="0" applyFont="1" applyBorder="1" applyAlignment="1" applyProtection="1">
      <alignment horizontal="left" vertical="center"/>
      <protection hidden="1"/>
    </xf>
    <xf numFmtId="0" fontId="8" fillId="0" borderId="14" xfId="0" applyFont="1" applyBorder="1" applyAlignment="1" applyProtection="1">
      <alignment vertical="center"/>
      <protection hidden="1"/>
    </xf>
    <xf numFmtId="0" fontId="14" fillId="0" borderId="14" xfId="0" applyFont="1" applyBorder="1" applyAlignment="1" applyProtection="1">
      <alignment horizontal="left" vertical="center"/>
      <protection hidden="1"/>
    </xf>
    <xf numFmtId="0" fontId="8" fillId="0" borderId="14" xfId="0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vertical="center"/>
      <protection hidden="1"/>
    </xf>
    <xf numFmtId="0" fontId="15" fillId="0" borderId="21" xfId="0" applyFont="1" applyBorder="1" applyAlignment="1" applyProtection="1">
      <alignment horizontal="centerContinuous" vertical="center"/>
      <protection hidden="1"/>
    </xf>
    <xf numFmtId="0" fontId="16" fillId="0" borderId="13" xfId="0" applyFont="1" applyBorder="1" applyAlignment="1" applyProtection="1">
      <alignment horizontal="centerContinuous" vertical="center"/>
      <protection hidden="1"/>
    </xf>
    <xf numFmtId="0" fontId="16" fillId="0" borderId="19" xfId="0" applyFont="1" applyBorder="1" applyAlignment="1" applyProtection="1">
      <alignment horizontal="centerContinuous" vertical="center"/>
      <protection hidden="1"/>
    </xf>
    <xf numFmtId="0" fontId="16" fillId="0" borderId="0" xfId="0" applyFont="1" applyBorder="1" applyAlignment="1" applyProtection="1">
      <alignment vertical="center"/>
      <protection hidden="1"/>
    </xf>
    <xf numFmtId="0" fontId="8" fillId="0" borderId="22" xfId="0" applyFont="1" applyBorder="1" applyAlignment="1" applyProtection="1">
      <alignment horizontal="left" vertical="top"/>
      <protection hidden="1"/>
    </xf>
    <xf numFmtId="0" fontId="8" fillId="0" borderId="0" xfId="0" applyFont="1" applyBorder="1" applyAlignment="1" applyProtection="1">
      <alignment vertical="center"/>
      <protection hidden="1"/>
    </xf>
    <xf numFmtId="0" fontId="8" fillId="0" borderId="23" xfId="0" applyFont="1" applyBorder="1" applyAlignment="1" applyProtection="1">
      <alignment vertical="center"/>
      <protection hidden="1"/>
    </xf>
    <xf numFmtId="0" fontId="8" fillId="0" borderId="0" xfId="0" applyFont="1" applyBorder="1" applyAlignment="1" applyProtection="1">
      <alignment horizontal="left" vertical="top"/>
      <protection hidden="1"/>
    </xf>
    <xf numFmtId="0" fontId="8" fillId="0" borderId="24" xfId="0" applyFont="1" applyBorder="1" applyAlignment="1" applyProtection="1">
      <alignment vertical="center"/>
      <protection hidden="1"/>
    </xf>
    <xf numFmtId="0" fontId="8" fillId="0" borderId="25" xfId="0" applyFont="1" applyBorder="1" applyAlignment="1" applyProtection="1">
      <alignment horizontal="left" vertical="top"/>
      <protection hidden="1"/>
    </xf>
    <xf numFmtId="0" fontId="8" fillId="0" borderId="26" xfId="0" applyFont="1" applyBorder="1" applyAlignment="1" applyProtection="1">
      <alignment horizontal="left" vertical="top"/>
      <protection hidden="1"/>
    </xf>
    <xf numFmtId="0" fontId="8" fillId="0" borderId="15" xfId="0" applyFont="1" applyBorder="1" applyAlignment="1" applyProtection="1">
      <alignment vertical="center"/>
      <protection hidden="1"/>
    </xf>
    <xf numFmtId="0" fontId="9" fillId="0" borderId="15" xfId="0" applyFont="1" applyBorder="1" applyAlignment="1" applyProtection="1">
      <protection hidden="1"/>
    </xf>
    <xf numFmtId="0" fontId="15" fillId="0" borderId="21" xfId="0" applyFont="1" applyBorder="1" applyAlignment="1" applyProtection="1">
      <alignment horizontal="centerContinuous" vertical="top"/>
      <protection hidden="1"/>
    </xf>
    <xf numFmtId="0" fontId="15" fillId="0" borderId="13" xfId="0" applyFont="1" applyBorder="1" applyAlignment="1" applyProtection="1">
      <alignment horizontal="centerContinuous" vertical="center"/>
      <protection hidden="1"/>
    </xf>
    <xf numFmtId="0" fontId="15" fillId="0" borderId="18" xfId="0" applyFont="1" applyBorder="1" applyAlignment="1" applyProtection="1">
      <alignment horizontal="centerContinuous" vertical="center"/>
      <protection hidden="1"/>
    </xf>
    <xf numFmtId="0" fontId="15" fillId="0" borderId="0" xfId="0" applyFont="1" applyBorder="1" applyAlignment="1" applyProtection="1">
      <alignment vertical="center"/>
      <protection hidden="1"/>
    </xf>
    <xf numFmtId="0" fontId="9" fillId="0" borderId="21" xfId="0" applyFont="1" applyBorder="1" applyAlignment="1" applyProtection="1">
      <alignment vertical="center"/>
      <protection hidden="1"/>
    </xf>
    <xf numFmtId="0" fontId="9" fillId="0" borderId="13" xfId="0" applyFont="1" applyBorder="1" applyAlignment="1" applyProtection="1">
      <alignment vertical="center"/>
      <protection hidden="1"/>
    </xf>
    <xf numFmtId="0" fontId="15" fillId="0" borderId="13" xfId="0" applyFont="1" applyBorder="1" applyAlignment="1" applyProtection="1">
      <alignment vertical="center"/>
      <protection hidden="1"/>
    </xf>
    <xf numFmtId="0" fontId="9" fillId="0" borderId="18" xfId="0" applyFont="1" applyBorder="1" applyAlignment="1" applyProtection="1">
      <alignment vertical="center"/>
      <protection hidden="1"/>
    </xf>
    <xf numFmtId="0" fontId="13" fillId="0" borderId="18" xfId="0" applyFont="1" applyBorder="1" applyAlignment="1" applyProtection="1">
      <alignment horizontal="center" vertical="center"/>
      <protection hidden="1"/>
    </xf>
    <xf numFmtId="0" fontId="16" fillId="0" borderId="13" xfId="0" applyFont="1" applyBorder="1" applyAlignment="1" applyProtection="1">
      <alignment vertical="center"/>
      <protection hidden="1"/>
    </xf>
    <xf numFmtId="0" fontId="16" fillId="0" borderId="18" xfId="0" applyFont="1" applyBorder="1" applyAlignment="1" applyProtection="1">
      <alignment horizontal="center" vertical="center"/>
      <protection hidden="1"/>
    </xf>
    <xf numFmtId="0" fontId="16" fillId="0" borderId="18" xfId="0" applyFont="1" applyBorder="1" applyAlignment="1" applyProtection="1">
      <alignment horizontal="centerContinuous" vertical="center"/>
      <protection hidden="1"/>
    </xf>
    <xf numFmtId="0" fontId="15" fillId="0" borderId="27" xfId="0" applyFont="1" applyBorder="1" applyAlignment="1" applyProtection="1">
      <alignment horizontal="centerContinuous" vertical="center"/>
      <protection hidden="1"/>
    </xf>
    <xf numFmtId="0" fontId="15" fillId="0" borderId="28" xfId="0" applyFont="1" applyBorder="1" applyAlignment="1" applyProtection="1">
      <alignment horizontal="centerContinuous" vertical="center"/>
      <protection hidden="1"/>
    </xf>
    <xf numFmtId="0" fontId="8" fillId="0" borderId="21" xfId="0" applyFont="1" applyBorder="1" applyAlignment="1" applyProtection="1">
      <alignment vertical="top"/>
      <protection hidden="1"/>
    </xf>
    <xf numFmtId="0" fontId="8" fillId="0" borderId="13" xfId="0" applyFont="1" applyBorder="1" applyAlignment="1" applyProtection="1">
      <alignment vertical="top"/>
      <protection hidden="1"/>
    </xf>
    <xf numFmtId="0" fontId="16" fillId="0" borderId="13" xfId="0" applyFont="1" applyBorder="1" applyAlignment="1" applyProtection="1">
      <alignment horizontal="right" vertical="center"/>
      <protection hidden="1"/>
    </xf>
    <xf numFmtId="0" fontId="9" fillId="0" borderId="19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8" fillId="0" borderId="29" xfId="0" applyFont="1" applyBorder="1" applyAlignment="1" applyProtection="1">
      <alignment vertical="top"/>
      <protection hidden="1"/>
    </xf>
    <xf numFmtId="0" fontId="9" fillId="0" borderId="30" xfId="0" applyFont="1" applyBorder="1" applyAlignment="1" applyProtection="1">
      <alignment vertical="center"/>
      <protection hidden="1"/>
    </xf>
    <xf numFmtId="0" fontId="16" fillId="0" borderId="30" xfId="0" applyFont="1" applyBorder="1" applyAlignment="1" applyProtection="1">
      <alignment horizontal="right"/>
      <protection hidden="1"/>
    </xf>
    <xf numFmtId="15" fontId="10" fillId="0" borderId="30" xfId="0" applyNumberFormat="1" applyFont="1" applyBorder="1" applyAlignment="1" applyProtection="1">
      <alignment horizontal="centerContinuous" vertical="center"/>
      <protection hidden="1"/>
    </xf>
    <xf numFmtId="0" fontId="16" fillId="0" borderId="31" xfId="0" applyFont="1" applyBorder="1" applyAlignment="1" applyProtection="1">
      <alignment horizontal="centerContinuous" vertical="center"/>
      <protection hidden="1"/>
    </xf>
    <xf numFmtId="0" fontId="8" fillId="0" borderId="30" xfId="0" applyFont="1" applyBorder="1" applyAlignment="1" applyProtection="1">
      <alignment vertical="top"/>
      <protection hidden="1"/>
    </xf>
    <xf numFmtId="0" fontId="9" fillId="0" borderId="30" xfId="0" applyFont="1" applyBorder="1" applyAlignment="1" applyProtection="1">
      <alignment horizontal="right" vertical="center" indent="2"/>
      <protection hidden="1"/>
    </xf>
    <xf numFmtId="0" fontId="16" fillId="0" borderId="30" xfId="0" applyFont="1" applyBorder="1" applyAlignment="1" applyProtection="1">
      <alignment horizontal="centerContinuous" vertical="center"/>
      <protection hidden="1"/>
    </xf>
    <xf numFmtId="164" fontId="10" fillId="0" borderId="32" xfId="0" applyNumberFormat="1" applyFont="1" applyBorder="1" applyAlignment="1" applyProtection="1">
      <alignment horizontal="right" vertical="center"/>
      <protection hidden="1"/>
    </xf>
    <xf numFmtId="0" fontId="8" fillId="0" borderId="0" xfId="0" applyFont="1" applyBorder="1" applyAlignment="1" applyProtection="1">
      <alignment horizontal="center" vertical="center"/>
      <protection hidden="1"/>
    </xf>
    <xf numFmtId="0" fontId="9" fillId="0" borderId="18" xfId="0" applyFont="1" applyBorder="1" applyAlignment="1" applyProtection="1">
      <alignment horizontal="center" vertical="center"/>
      <protection hidden="1"/>
    </xf>
    <xf numFmtId="0" fontId="17" fillId="0" borderId="0" xfId="0" applyFont="1" applyAlignment="1">
      <alignment horizontal="center"/>
    </xf>
    <xf numFmtId="0" fontId="2" fillId="0" borderId="0" xfId="0" quotePrefix="1" applyFont="1" applyAlignment="1" applyProtection="1">
      <alignment horizontal="center"/>
      <protection locked="0"/>
    </xf>
    <xf numFmtId="0" fontId="15" fillId="0" borderId="13" xfId="0" applyFont="1" applyBorder="1" applyAlignment="1" applyProtection="1">
      <protection hidden="1"/>
    </xf>
    <xf numFmtId="0" fontId="2" fillId="5" borderId="0" xfId="0" applyFont="1" applyFill="1" applyProtection="1"/>
    <xf numFmtId="49" fontId="19" fillId="0" borderId="0" xfId="0" applyNumberFormat="1" applyFont="1" applyAlignment="1" applyProtection="1">
      <alignment horizontal="center"/>
      <protection locked="0"/>
    </xf>
    <xf numFmtId="3" fontId="13" fillId="0" borderId="13" xfId="0" applyNumberFormat="1" applyFont="1" applyBorder="1" applyAlignment="1" applyProtection="1">
      <alignment horizontal="center" vertical="center"/>
      <protection hidden="1"/>
    </xf>
    <xf numFmtId="3" fontId="13" fillId="0" borderId="18" xfId="0" applyNumberFormat="1" applyFont="1" applyBorder="1" applyAlignment="1" applyProtection="1">
      <alignment horizontal="center" vertical="center"/>
      <protection hidden="1"/>
    </xf>
    <xf numFmtId="0" fontId="13" fillId="0" borderId="13" xfId="0" applyNumberFormat="1" applyFont="1" applyBorder="1" applyAlignment="1" applyProtection="1">
      <alignment horizontal="center" vertical="center"/>
      <protection hidden="1"/>
    </xf>
    <xf numFmtId="0" fontId="13" fillId="0" borderId="19" xfId="0" applyFont="1" applyBorder="1" applyAlignment="1" applyProtection="1">
      <alignment horizontal="center" vertical="center"/>
      <protection hidden="1"/>
    </xf>
    <xf numFmtId="0" fontId="15" fillId="0" borderId="13" xfId="0" applyFont="1" applyBorder="1" applyAlignment="1" applyProtection="1">
      <alignment horizontal="center" vertical="center"/>
      <protection hidden="1"/>
    </xf>
    <xf numFmtId="0" fontId="15" fillId="0" borderId="19" xfId="0" applyFont="1" applyBorder="1" applyAlignment="1" applyProtection="1">
      <alignment horizontal="center" vertical="center"/>
      <protection hidden="1"/>
    </xf>
    <xf numFmtId="0" fontId="11" fillId="0" borderId="38" xfId="0" applyFont="1" applyBorder="1" applyAlignment="1" applyProtection="1">
      <alignment horizontal="center" vertical="center"/>
      <protection hidden="1"/>
    </xf>
    <xf numFmtId="0" fontId="11" fillId="0" borderId="7" xfId="0" applyFont="1" applyBorder="1" applyAlignment="1" applyProtection="1">
      <alignment horizontal="center" vertical="center"/>
      <protection hidden="1"/>
    </xf>
    <xf numFmtId="0" fontId="11" fillId="0" borderId="39" xfId="0" applyFont="1" applyBorder="1" applyAlignment="1" applyProtection="1">
      <alignment horizontal="center" vertical="center"/>
      <protection hidden="1"/>
    </xf>
    <xf numFmtId="0" fontId="11" fillId="0" borderId="12" xfId="0" applyFont="1" applyBorder="1" applyAlignment="1" applyProtection="1">
      <alignment horizontal="center" vertical="center"/>
      <protection hidden="1"/>
    </xf>
    <xf numFmtId="0" fontId="11" fillId="0" borderId="14" xfId="0" applyFont="1" applyBorder="1" applyAlignment="1" applyProtection="1">
      <alignment horizontal="center" vertical="center"/>
      <protection hidden="1"/>
    </xf>
    <xf numFmtId="0" fontId="11" fillId="0" borderId="15" xfId="0" applyFont="1" applyBorder="1" applyAlignment="1" applyProtection="1">
      <alignment horizontal="center" vertical="center"/>
      <protection hidden="1"/>
    </xf>
    <xf numFmtId="0" fontId="8" fillId="0" borderId="33" xfId="0" applyFont="1" applyBorder="1" applyAlignment="1" applyProtection="1">
      <alignment horizontal="center" vertical="center" textRotation="90" wrapText="1"/>
      <protection hidden="1"/>
    </xf>
    <xf numFmtId="0" fontId="8" fillId="0" borderId="34" xfId="0" applyFont="1" applyBorder="1" applyAlignment="1" applyProtection="1">
      <alignment horizontal="center" vertical="center" textRotation="90" wrapText="1"/>
      <protection hidden="1"/>
    </xf>
    <xf numFmtId="0" fontId="9" fillId="0" borderId="35" xfId="0" applyFont="1" applyBorder="1" applyAlignment="1" applyProtection="1">
      <alignment horizontal="center" vertical="center" textRotation="90" wrapText="1"/>
      <protection hidden="1"/>
    </xf>
    <xf numFmtId="0" fontId="9" fillId="0" borderId="36" xfId="0" applyFont="1" applyBorder="1" applyAlignment="1" applyProtection="1">
      <alignment horizontal="center" vertical="center" textRotation="90" wrapText="1"/>
      <protection hidden="1"/>
    </xf>
    <xf numFmtId="0" fontId="9" fillId="0" borderId="37" xfId="0" applyFont="1" applyBorder="1" applyAlignment="1" applyProtection="1">
      <alignment horizontal="center" vertical="center" textRotation="90" wrapText="1"/>
      <protection hidden="1"/>
    </xf>
    <xf numFmtId="1" fontId="13" fillId="0" borderId="14" xfId="0" applyNumberFormat="1" applyFont="1" applyBorder="1" applyAlignment="1" applyProtection="1">
      <alignment horizontal="center"/>
      <protection hidden="1"/>
    </xf>
    <xf numFmtId="0" fontId="12" fillId="0" borderId="40" xfId="0" applyFont="1" applyBorder="1" applyAlignment="1" applyProtection="1">
      <alignment horizontal="center" vertical="center"/>
    </xf>
    <xf numFmtId="0" fontId="12" fillId="0" borderId="12" xfId="0" applyFont="1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12" fillId="0" borderId="17" xfId="0" applyFont="1" applyBorder="1" applyAlignment="1" applyProtection="1">
      <alignment horizontal="center"/>
      <protection hidden="1"/>
    </xf>
    <xf numFmtId="0" fontId="18" fillId="0" borderId="40" xfId="0" applyFont="1" applyBorder="1" applyAlignment="1" applyProtection="1">
      <alignment horizontal="center" vertical="center"/>
      <protection locked="0"/>
    </xf>
    <xf numFmtId="0" fontId="16" fillId="0" borderId="13" xfId="0" applyNumberFormat="1" applyFont="1" applyBorder="1" applyAlignment="1" applyProtection="1">
      <alignment horizontal="right" vertical="center"/>
      <protection hidden="1"/>
    </xf>
    <xf numFmtId="0" fontId="14" fillId="0" borderId="19" xfId="0" applyFont="1" applyBorder="1" applyAlignment="1" applyProtection="1">
      <alignment horizontal="right" vertical="center"/>
      <protection hidden="1"/>
    </xf>
    <xf numFmtId="0" fontId="16" fillId="0" borderId="20" xfId="0" applyNumberFormat="1" applyFont="1" applyBorder="1" applyAlignment="1" applyProtection="1">
      <alignment horizontal="center" vertical="center"/>
      <protection hidden="1"/>
    </xf>
    <xf numFmtId="0" fontId="14" fillId="0" borderId="19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91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border>
        <top style="thin">
          <color indexed="23"/>
        </top>
        <bottom style="thin">
          <color indexed="23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  <border>
        <top style="thin">
          <color indexed="23"/>
        </top>
        <bottom style="thin">
          <color indexed="23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  <border>
        <top style="thin">
          <color indexed="23"/>
        </top>
        <bottom style="thin">
          <color indexed="23"/>
        </bottom>
      </border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9DF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266700</xdr:rowOff>
    </xdr:from>
    <xdr:to>
      <xdr:col>1</xdr:col>
      <xdr:colOff>533400</xdr:colOff>
      <xdr:row>18</xdr:row>
      <xdr:rowOff>190500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0" y="3752850"/>
          <a:ext cx="8001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808080"/>
              </a:solidFill>
              <a:latin typeface="Calibri"/>
            </a:rPr>
            <a:t>NOMBRE</a:t>
          </a:r>
          <a:endParaRPr lang="es-ES" sz="1000" b="0" i="0" strike="noStrike">
            <a:solidFill>
              <a:srgbClr val="000000"/>
            </a:solidFill>
            <a:latin typeface="Calibri"/>
          </a:endParaRPr>
        </a:p>
        <a:p>
          <a:pPr algn="l" rtl="1">
            <a:defRPr sz="1000"/>
          </a:pPr>
          <a:endParaRPr lang="es-ES" sz="10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0</xdr:colOff>
      <xdr:row>18</xdr:row>
      <xdr:rowOff>9525</xdr:rowOff>
    </xdr:from>
    <xdr:to>
      <xdr:col>5</xdr:col>
      <xdr:colOff>0</xdr:colOff>
      <xdr:row>19</xdr:row>
      <xdr:rowOff>0</xdr:rowOff>
    </xdr:to>
    <xdr:pic>
      <xdr:nvPicPr>
        <xdr:cNvPr id="114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30000" contrast="-90000"/>
        </a:blip>
        <a:srcRect/>
        <a:stretch>
          <a:fillRect/>
        </a:stretch>
      </xdr:blipFill>
      <xdr:spPr bwMode="auto">
        <a:xfrm>
          <a:off x="1409700" y="3800475"/>
          <a:ext cx="962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285750</xdr:colOff>
      <xdr:row>18</xdr:row>
      <xdr:rowOff>9525</xdr:rowOff>
    </xdr:from>
    <xdr:to>
      <xdr:col>11</xdr:col>
      <xdr:colOff>9525</xdr:colOff>
      <xdr:row>19</xdr:row>
      <xdr:rowOff>0</xdr:rowOff>
    </xdr:to>
    <xdr:pic>
      <xdr:nvPicPr>
        <xdr:cNvPr id="114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30000" contrast="-90000"/>
        </a:blip>
        <a:srcRect/>
        <a:stretch>
          <a:fillRect/>
        </a:stretch>
      </xdr:blipFill>
      <xdr:spPr bwMode="auto">
        <a:xfrm>
          <a:off x="3867150" y="3800475"/>
          <a:ext cx="962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285750</xdr:colOff>
      <xdr:row>38</xdr:row>
      <xdr:rowOff>9525</xdr:rowOff>
    </xdr:from>
    <xdr:to>
      <xdr:col>11</xdr:col>
      <xdr:colOff>9525</xdr:colOff>
      <xdr:row>39</xdr:row>
      <xdr:rowOff>9525</xdr:rowOff>
    </xdr:to>
    <xdr:pic>
      <xdr:nvPicPr>
        <xdr:cNvPr id="114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-90000"/>
        </a:blip>
        <a:srcRect/>
        <a:stretch>
          <a:fillRect/>
        </a:stretch>
      </xdr:blipFill>
      <xdr:spPr bwMode="auto">
        <a:xfrm>
          <a:off x="3867150" y="8677275"/>
          <a:ext cx="9620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14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-90000"/>
        </a:blip>
        <a:srcRect/>
        <a:stretch>
          <a:fillRect/>
        </a:stretch>
      </xdr:blipFill>
      <xdr:spPr bwMode="auto">
        <a:xfrm>
          <a:off x="1409700" y="8677275"/>
          <a:ext cx="962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257175</xdr:rowOff>
    </xdr:from>
    <xdr:to>
      <xdr:col>1</xdr:col>
      <xdr:colOff>457200</xdr:colOff>
      <xdr:row>38</xdr:row>
      <xdr:rowOff>180975</xdr:rowOff>
    </xdr:to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0" y="8620125"/>
          <a:ext cx="723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808080"/>
              </a:solidFill>
              <a:latin typeface="Calibri"/>
            </a:rPr>
            <a:t>NOMBRE</a:t>
          </a:r>
          <a:endParaRPr lang="es-ES" sz="1000" b="0" i="0" strike="noStrike">
            <a:solidFill>
              <a:srgbClr val="000000"/>
            </a:solidFill>
            <a:latin typeface="Calibri"/>
          </a:endParaRPr>
        </a:p>
        <a:p>
          <a:pPr algn="l" rtl="1">
            <a:defRPr sz="1000"/>
          </a:pPr>
          <a:endParaRPr lang="es-ES" sz="10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0</xdr:col>
      <xdr:colOff>28575</xdr:colOff>
      <xdr:row>19</xdr:row>
      <xdr:rowOff>390525</xdr:rowOff>
    </xdr:from>
    <xdr:to>
      <xdr:col>16</xdr:col>
      <xdr:colOff>9525</xdr:colOff>
      <xdr:row>19</xdr:row>
      <xdr:rowOff>390525</xdr:rowOff>
    </xdr:to>
    <xdr:sp macro="" textlink="">
      <xdr:nvSpPr>
        <xdr:cNvPr id="1149" name="Line 36"/>
        <xdr:cNvSpPr>
          <a:spLocks noChangeShapeType="1"/>
        </xdr:cNvSpPr>
      </xdr:nvSpPr>
      <xdr:spPr bwMode="auto">
        <a:xfrm>
          <a:off x="28575" y="4514850"/>
          <a:ext cx="6915150" cy="0"/>
        </a:xfrm>
        <a:prstGeom prst="line">
          <a:avLst/>
        </a:prstGeom>
        <a:noFill/>
        <a:ln w="9525">
          <a:solidFill>
            <a:srgbClr val="808080"/>
          </a:solidFill>
          <a:prstDash val="dashDot"/>
          <a:round/>
          <a:headEnd/>
          <a:tailEnd/>
        </a:ln>
      </xdr:spPr>
    </xdr:sp>
    <xdr:clientData/>
  </xdr:twoCellAnchor>
  <xdr:oneCellAnchor>
    <xdr:from>
      <xdr:col>3</xdr:col>
      <xdr:colOff>103311</xdr:colOff>
      <xdr:row>24</xdr:row>
      <xdr:rowOff>45528</xdr:rowOff>
    </xdr:from>
    <xdr:ext cx="4664386" cy="1366566"/>
    <xdr:sp macro="" textlink="">
      <xdr:nvSpPr>
        <xdr:cNvPr id="3" name="2 Rectángulo"/>
        <xdr:cNvSpPr/>
      </xdr:nvSpPr>
      <xdr:spPr>
        <a:xfrm rot="20043916">
          <a:off x="1513011" y="6074853"/>
          <a:ext cx="4664386" cy="136656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8800" b="1" cap="none" spc="200">
              <a:ln w="29210">
                <a:solidFill>
                  <a:schemeClr val="tx1">
                    <a:lumMod val="65000"/>
                    <a:lumOff val="35000"/>
                  </a:schemeClr>
                </a:solidFill>
              </a:ln>
              <a:solidFill>
                <a:schemeClr val="accent3">
                  <a:satMod val="200000"/>
                  <a:alpha val="50000"/>
                </a:schemeClr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</a:rPr>
            <a:t>C o p i a</a:t>
          </a:r>
          <a:endParaRPr lang="es-ES_tradnl" sz="8800" b="1" cap="none" spc="200">
            <a:ln w="29210">
              <a:solidFill>
                <a:schemeClr val="tx1">
                  <a:lumMod val="65000"/>
                  <a:lumOff val="35000"/>
                </a:schemeClr>
              </a:solidFill>
            </a:ln>
            <a:solidFill>
              <a:schemeClr val="accent3">
                <a:satMod val="200000"/>
                <a:alpha val="50000"/>
              </a:schemeClr>
            </a:solidFill>
            <a:effectLst>
              <a:innerShdw blurRad="50800" dist="50800" dir="8100000">
                <a:srgbClr val="7D7D7D">
                  <a:alpha val="73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P40"/>
  <sheetViews>
    <sheetView topLeftCell="A3" workbookViewId="0">
      <selection activeCell="M3" sqref="M3"/>
    </sheetView>
  </sheetViews>
  <sheetFormatPr baseColWidth="10" defaultColWidth="9.28515625" defaultRowHeight="12.75" x14ac:dyDescent="0.2"/>
  <cols>
    <col min="1" max="1" width="4" style="90" customWidth="1"/>
    <col min="2" max="2" width="9.42578125" style="90" customWidth="1"/>
    <col min="3" max="3" width="7.7109375" style="90" customWidth="1"/>
    <col min="4" max="4" width="6.7109375" style="90" customWidth="1"/>
    <col min="5" max="5" width="7.7109375" style="90" customWidth="1"/>
    <col min="6" max="6" width="6.7109375" style="90" customWidth="1"/>
    <col min="7" max="7" width="3.85546875" style="90" customWidth="1"/>
    <col min="8" max="8" width="5.7109375" style="90" customWidth="1"/>
    <col min="9" max="9" width="8.42578125" style="90" customWidth="1"/>
    <col min="10" max="10" width="5.140625" style="90" customWidth="1"/>
    <col min="11" max="11" width="6.7109375" style="90" customWidth="1"/>
    <col min="12" max="12" width="6.85546875" style="90" customWidth="1"/>
    <col min="13" max="13" width="7.42578125" style="90" customWidth="1"/>
    <col min="14" max="14" width="5.85546875" style="90" customWidth="1"/>
    <col min="15" max="15" width="5.7109375" style="90" customWidth="1"/>
    <col min="16" max="16" width="5.85546875" style="126" customWidth="1"/>
    <col min="17" max="17" width="1" style="90" customWidth="1"/>
    <col min="18" max="16384" width="9.28515625" style="90"/>
  </cols>
  <sheetData>
    <row r="1" spans="1:16" s="55" customFormat="1" ht="21" customHeight="1" x14ac:dyDescent="0.2">
      <c r="A1" s="145" t="s">
        <v>4</v>
      </c>
      <c r="B1" s="46" t="s">
        <v>2</v>
      </c>
      <c r="C1" s="47" t="s">
        <v>5</v>
      </c>
      <c r="D1" s="48"/>
      <c r="E1" s="49"/>
      <c r="F1" s="48"/>
      <c r="G1" s="48"/>
      <c r="H1" s="50" t="s">
        <v>130</v>
      </c>
      <c r="I1" s="51"/>
      <c r="J1" s="52"/>
      <c r="K1" s="139" t="s">
        <v>8</v>
      </c>
      <c r="L1" s="140"/>
      <c r="M1" s="141"/>
      <c r="N1" s="53" t="s">
        <v>9</v>
      </c>
      <c r="O1" s="53" t="s">
        <v>10</v>
      </c>
      <c r="P1" s="54" t="s">
        <v>11</v>
      </c>
    </row>
    <row r="2" spans="1:16" s="55" customFormat="1" ht="17.25" customHeight="1" x14ac:dyDescent="0.2">
      <c r="A2" s="146"/>
      <c r="B2" s="56" t="s">
        <v>7</v>
      </c>
      <c r="C2" s="57" t="s">
        <v>23</v>
      </c>
      <c r="D2" s="58"/>
      <c r="E2" s="59"/>
      <c r="F2" s="60"/>
      <c r="G2" s="60"/>
      <c r="H2" s="60"/>
      <c r="I2" s="61"/>
      <c r="J2" s="62"/>
      <c r="K2" s="142"/>
      <c r="L2" s="143"/>
      <c r="M2" s="144"/>
      <c r="N2" s="63">
        <f>VLOOKUP(M19,'2021'!$1:$1048576,21,FALSE)</f>
        <v>44440</v>
      </c>
      <c r="O2" s="64">
        <f>N2</f>
        <v>44440</v>
      </c>
      <c r="P2" s="65">
        <f>O2</f>
        <v>44440</v>
      </c>
    </row>
    <row r="3" spans="1:16" s="55" customFormat="1" ht="22.5" customHeight="1" x14ac:dyDescent="0.2">
      <c r="A3" s="147" t="s">
        <v>12</v>
      </c>
      <c r="B3" s="66" t="s">
        <v>13</v>
      </c>
      <c r="C3" s="67"/>
      <c r="D3" s="68" t="str">
        <f>VLOOKUP($M$19,'2021'!$1:$1048576,2,FALSE)</f>
        <v>Dominicana</v>
      </c>
      <c r="E3" s="69"/>
      <c r="F3" s="70"/>
      <c r="G3" s="71"/>
      <c r="H3" s="69"/>
      <c r="I3" s="69"/>
      <c r="J3" s="69"/>
      <c r="K3" s="69"/>
      <c r="L3" s="72"/>
      <c r="M3" s="66" t="s">
        <v>15</v>
      </c>
      <c r="N3" s="69"/>
      <c r="O3" s="69"/>
      <c r="P3" s="73"/>
    </row>
    <row r="4" spans="1:16" s="55" customFormat="1" ht="22.5" customHeight="1" x14ac:dyDescent="0.2">
      <c r="A4" s="148"/>
      <c r="B4" s="74" t="s">
        <v>7</v>
      </c>
      <c r="C4" s="68" t="str">
        <f>VLOOKUP($M$19,'2021'!$1:$1048576,3,FALSE)</f>
        <v>Dominicana</v>
      </c>
      <c r="D4" s="67"/>
      <c r="E4" s="69"/>
      <c r="F4" s="69"/>
      <c r="G4" s="69"/>
      <c r="H4" s="69"/>
      <c r="I4" s="69"/>
      <c r="J4" s="71"/>
      <c r="K4" s="71"/>
      <c r="L4" s="75"/>
      <c r="M4" s="66" t="s">
        <v>16</v>
      </c>
      <c r="N4" s="69"/>
      <c r="O4" s="69"/>
      <c r="P4" s="73"/>
    </row>
    <row r="5" spans="1:16" s="55" customFormat="1" ht="22.5" customHeight="1" x14ac:dyDescent="0.2">
      <c r="A5" s="149"/>
      <c r="B5" s="76" t="s">
        <v>14</v>
      </c>
      <c r="C5" s="77"/>
      <c r="D5" s="78" t="str">
        <f>VLOOKUP($M$19,'2021'!$1:$1048576,4,FALSE)</f>
        <v>Aeropuerto</v>
      </c>
      <c r="E5" s="79"/>
      <c r="F5" s="80"/>
      <c r="G5" s="79"/>
      <c r="H5" s="77"/>
      <c r="I5" s="81"/>
      <c r="J5" s="82"/>
      <c r="K5" s="82"/>
      <c r="L5" s="83"/>
      <c r="M5" s="76" t="s">
        <v>17</v>
      </c>
      <c r="N5" s="80"/>
      <c r="O5" s="77"/>
      <c r="P5" s="84"/>
    </row>
    <row r="6" spans="1:16" s="88" customFormat="1" ht="10.5" customHeight="1" x14ac:dyDescent="0.2">
      <c r="A6" s="85" t="s">
        <v>18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7"/>
    </row>
    <row r="7" spans="1:16" s="55" customFormat="1" ht="11.25" customHeight="1" x14ac:dyDescent="0.2">
      <c r="A7" s="89" t="s">
        <v>22</v>
      </c>
      <c r="B7" s="90"/>
      <c r="C7" s="90"/>
      <c r="D7" s="91"/>
      <c r="E7" s="92" t="s">
        <v>21</v>
      </c>
      <c r="F7" s="90"/>
      <c r="G7" s="90"/>
      <c r="H7" s="90"/>
      <c r="I7" s="90"/>
      <c r="J7" s="90"/>
      <c r="K7" s="91"/>
      <c r="L7" s="92" t="s">
        <v>20</v>
      </c>
      <c r="M7" s="93"/>
      <c r="N7" s="92" t="s">
        <v>19</v>
      </c>
      <c r="O7" s="92"/>
      <c r="P7" s="94"/>
    </row>
    <row r="8" spans="1:16" s="55" customFormat="1" ht="19.5" customHeight="1" x14ac:dyDescent="0.3">
      <c r="A8" s="95"/>
      <c r="B8" s="80"/>
      <c r="C8" s="80"/>
      <c r="D8" s="96"/>
      <c r="E8" s="76"/>
      <c r="F8" s="80"/>
      <c r="G8" s="150">
        <f>VLOOKUP($M$19,'2021'!$1:$1048576,18,FALSE)</f>
        <v>67040912468</v>
      </c>
      <c r="H8" s="150"/>
      <c r="I8" s="150"/>
      <c r="J8" s="150"/>
      <c r="K8" s="97"/>
      <c r="L8" s="152" t="str">
        <f>VLOOKUP($M$19,'2021'!$1:$1048576,19,FALSE)</f>
        <v>B-030599</v>
      </c>
      <c r="M8" s="153"/>
      <c r="N8" s="152" t="str">
        <f>VLOOKUP($M$19,'2021'!$1:$1048576,20,FALSE)</f>
        <v>5B44884</v>
      </c>
      <c r="O8" s="153"/>
      <c r="P8" s="154"/>
    </row>
    <row r="9" spans="1:16" s="101" customFormat="1" ht="12.75" customHeight="1" x14ac:dyDescent="0.2">
      <c r="A9" s="98" t="s">
        <v>1</v>
      </c>
      <c r="B9" s="99"/>
      <c r="C9" s="99"/>
      <c r="D9" s="99"/>
      <c r="E9" s="99"/>
      <c r="F9" s="99"/>
      <c r="G9" s="99"/>
      <c r="H9" s="99"/>
      <c r="I9" s="99"/>
      <c r="J9" s="99"/>
      <c r="K9" s="100"/>
      <c r="L9" s="100" t="s">
        <v>24</v>
      </c>
      <c r="M9" s="99" t="s">
        <v>3</v>
      </c>
      <c r="N9" s="100"/>
      <c r="O9" s="137" t="s">
        <v>25</v>
      </c>
      <c r="P9" s="138"/>
    </row>
    <row r="10" spans="1:16" s="55" customFormat="1" ht="18" customHeight="1" x14ac:dyDescent="0.2">
      <c r="A10" s="102"/>
      <c r="B10" s="68" t="str">
        <f>VLOOKUP($M$19,'2021'!$1:$1048576,5,FALSE)</f>
        <v>Cilindro de Oxígeno Medicinal Vacíos</v>
      </c>
      <c r="C10" s="103"/>
      <c r="D10" s="103"/>
      <c r="E10" s="104"/>
      <c r="F10" s="103"/>
      <c r="G10" s="103"/>
      <c r="H10" s="103"/>
      <c r="I10" s="103"/>
      <c r="J10" s="103"/>
      <c r="K10" s="105"/>
      <c r="L10" s="106" t="str">
        <f>VLOOKUP($M$19,'2021'!$1:$1048576,6,FALSE)</f>
        <v>cil</v>
      </c>
      <c r="M10" s="133">
        <f>VLOOKUP($M$19,'2021'!$1:$1048576,7,FALSE)</f>
        <v>100</v>
      </c>
      <c r="N10" s="134"/>
      <c r="O10" s="135">
        <f>VLOOKUP($M$19,'2021'!$1:$1048576,8,FALSE)</f>
        <v>0</v>
      </c>
      <c r="P10" s="136"/>
    </row>
    <row r="11" spans="1:16" s="55" customFormat="1" ht="18" customHeight="1" x14ac:dyDescent="0.2">
      <c r="A11" s="102"/>
      <c r="B11" s="68" t="str">
        <f>IF(VLOOKUP($M$19,'2021'!$1:$1048576,9,FALSE)=0,"-----------------------------------------------------------------------",VLOOKUP($M$19,'2021'!$1:$1048576,9,FALSE))</f>
        <v>-----------------------------------------------------------------------</v>
      </c>
      <c r="C11" s="103"/>
      <c r="D11" s="103"/>
      <c r="E11" s="104"/>
      <c r="F11" s="103"/>
      <c r="G11" s="103"/>
      <c r="H11" s="103"/>
      <c r="I11" s="103"/>
      <c r="J11" s="103"/>
      <c r="K11" s="105"/>
      <c r="L11" s="106">
        <f>VLOOKUP($M$19,'2021'!$1:$1048576,10,FALSE)</f>
        <v>0</v>
      </c>
      <c r="M11" s="133">
        <f>VLOOKUP($M$19,'2021'!$1:$1048576,11,FALSE)</f>
        <v>0</v>
      </c>
      <c r="N11" s="134"/>
      <c r="O11" s="135">
        <f>VLOOKUP($M$19,'2021'!$1:$1048576,12,FALSE)</f>
        <v>0</v>
      </c>
      <c r="P11" s="136"/>
    </row>
    <row r="12" spans="1:16" s="55" customFormat="1" ht="18" customHeight="1" x14ac:dyDescent="0.2">
      <c r="A12" s="102"/>
      <c r="B12" s="68" t="str">
        <f>IF(VLOOKUP($M$19,'2021'!$1:$1048576,13,FALSE)=0,"--------------------------------------------------------------------------",VLOOKUP($M$19,'2021'!$1:$1048576,13,FALSE))</f>
        <v>--------------------------------------------------------------------------</v>
      </c>
      <c r="C12" s="103"/>
      <c r="D12" s="103"/>
      <c r="E12" s="104"/>
      <c r="F12" s="103"/>
      <c r="G12" s="103"/>
      <c r="H12" s="103"/>
      <c r="I12" s="103"/>
      <c r="J12" s="103"/>
      <c r="K12" s="105"/>
      <c r="L12" s="106">
        <f>VLOOKUP($M$19,'2021'!$1:$1048576,14,FALSE)</f>
        <v>0</v>
      </c>
      <c r="M12" s="133">
        <f>VLOOKUP($M$19,'2021'!$1:$1048576,15,FALSE)</f>
        <v>0</v>
      </c>
      <c r="N12" s="134"/>
      <c r="O12" s="135">
        <f>VLOOKUP($M$19,'2021'!$1:$1048576,16,FALSE)</f>
        <v>0</v>
      </c>
      <c r="P12" s="136"/>
    </row>
    <row r="13" spans="1:16" s="55" customFormat="1" ht="18" customHeight="1" x14ac:dyDescent="0.2">
      <c r="A13" s="102"/>
      <c r="B13" s="68" t="str">
        <f>IF(VLOOKUP($M$19,'2021'!$1:$1048576,23,FALSE)=0,"--------------------------------------------------------------------------",VLOOKUP($M$19,'2021'!$1:$1048576,23,FALSE))</f>
        <v>--------------------------------------------------------------------------</v>
      </c>
      <c r="C13" s="103"/>
      <c r="D13" s="103"/>
      <c r="E13" s="104"/>
      <c r="F13" s="103"/>
      <c r="G13" s="103"/>
      <c r="H13" s="103"/>
      <c r="I13" s="103"/>
      <c r="J13" s="103"/>
      <c r="K13" s="105"/>
      <c r="L13" s="106">
        <f>VLOOKUP($M$19,'2021'!$1:$1048576,24,FALSE)</f>
        <v>0</v>
      </c>
      <c r="M13" s="133">
        <f>VLOOKUP($M$19,'2021'!$1:$1048576,25,FALSE)</f>
        <v>0</v>
      </c>
      <c r="N13" s="134"/>
      <c r="O13" s="135">
        <f>VLOOKUP($M$19,'2021'!$1:$1048576,26,FALSE)</f>
        <v>0</v>
      </c>
      <c r="P13" s="136"/>
    </row>
    <row r="14" spans="1:16" s="55" customFormat="1" ht="18" customHeight="1" x14ac:dyDescent="0.2">
      <c r="A14" s="102"/>
      <c r="B14" s="68" t="str">
        <f>IF(VLOOKUP($M$19,'2021'!$1:$1048576,27,FALSE)=0,"--------------------------------------------------------------------------",VLOOKUP($M$19,'2021'!$1:$1048576,27,FALSE))</f>
        <v>--------------------------------------------------------------------------</v>
      </c>
      <c r="C14" s="103"/>
      <c r="D14" s="103"/>
      <c r="E14" s="104"/>
      <c r="F14" s="103"/>
      <c r="G14" s="103"/>
      <c r="H14" s="103"/>
      <c r="I14" s="103"/>
      <c r="J14" s="103"/>
      <c r="K14" s="105"/>
      <c r="L14" s="106">
        <f>VLOOKUP($M$19,'2021'!$1:$1048576,28,FALSE)</f>
        <v>0</v>
      </c>
      <c r="M14" s="133">
        <f>VLOOKUP($M$19,'2021'!$1:$1048576,29,FALSE)</f>
        <v>0</v>
      </c>
      <c r="N14" s="134"/>
      <c r="O14" s="135">
        <f>VLOOKUP($M$19,'2021'!$1:$1048576,30,FALSE)</f>
        <v>0</v>
      </c>
      <c r="P14" s="136"/>
    </row>
    <row r="15" spans="1:16" s="55" customFormat="1" ht="13.5" customHeight="1" x14ac:dyDescent="0.2">
      <c r="A15" s="102"/>
      <c r="B15" s="103"/>
      <c r="C15" s="103"/>
      <c r="D15" s="103"/>
      <c r="E15" s="107"/>
      <c r="F15" s="103"/>
      <c r="G15" s="103"/>
      <c r="H15" s="103"/>
      <c r="I15" s="103"/>
      <c r="J15" s="103"/>
      <c r="K15" s="105"/>
      <c r="L15" s="127"/>
      <c r="M15" s="103"/>
      <c r="N15" s="108"/>
      <c r="O15" s="158"/>
      <c r="P15" s="159"/>
    </row>
    <row r="16" spans="1:16" s="101" customFormat="1" ht="12.75" customHeight="1" x14ac:dyDescent="0.2">
      <c r="A16" s="85" t="s">
        <v>26</v>
      </c>
      <c r="B16" s="99"/>
      <c r="C16" s="99"/>
      <c r="D16" s="99"/>
      <c r="E16" s="109"/>
      <c r="F16" s="99" t="s">
        <v>27</v>
      </c>
      <c r="G16" s="99"/>
      <c r="H16" s="99"/>
      <c r="I16" s="99"/>
      <c r="J16" s="99"/>
      <c r="K16" s="100"/>
      <c r="L16" s="99" t="s">
        <v>28</v>
      </c>
      <c r="M16" s="99"/>
      <c r="N16" s="99"/>
      <c r="O16" s="110"/>
      <c r="P16" s="111"/>
    </row>
    <row r="17" spans="1:16" s="55" customFormat="1" ht="33" customHeight="1" x14ac:dyDescent="0.25">
      <c r="A17" s="112" t="s">
        <v>29</v>
      </c>
      <c r="B17" s="107"/>
      <c r="C17" s="103"/>
      <c r="D17" s="103"/>
      <c r="E17" s="105"/>
      <c r="F17" s="113" t="s">
        <v>29</v>
      </c>
      <c r="G17" s="103"/>
      <c r="H17" s="103"/>
      <c r="I17" s="103"/>
      <c r="J17" s="103"/>
      <c r="K17" s="105"/>
      <c r="L17" s="113" t="s">
        <v>29</v>
      </c>
      <c r="M17" s="130" t="s">
        <v>143</v>
      </c>
      <c r="N17" s="103"/>
      <c r="O17" s="114"/>
      <c r="P17" s="115"/>
    </row>
    <row r="18" spans="1:16" s="55" customFormat="1" ht="24" customHeight="1" x14ac:dyDescent="0.2">
      <c r="A18" s="112" t="s">
        <v>30</v>
      </c>
      <c r="B18" s="107"/>
      <c r="C18" s="116" t="s">
        <v>35</v>
      </c>
      <c r="D18" s="103"/>
      <c r="E18" s="105"/>
      <c r="F18" s="113" t="s">
        <v>30</v>
      </c>
      <c r="G18" s="57"/>
      <c r="H18" s="103"/>
      <c r="I18" s="103"/>
      <c r="J18" s="103"/>
      <c r="K18" s="105"/>
      <c r="L18" s="113" t="s">
        <v>30</v>
      </c>
      <c r="M18" s="116" t="s">
        <v>144</v>
      </c>
      <c r="N18" s="103"/>
      <c r="O18" s="114"/>
      <c r="P18" s="115"/>
    </row>
    <row r="19" spans="1:16" s="55" customFormat="1" ht="26.25" customHeight="1" thickBot="1" x14ac:dyDescent="0.3">
      <c r="A19" s="117"/>
      <c r="B19" s="118"/>
      <c r="C19" s="119" t="str">
        <f>VLOOKUP($M$19,'2021'!$1:$1048576,17,FALSE)</f>
        <v>Eduardo Corrales Bou</v>
      </c>
      <c r="D19" s="120"/>
      <c r="E19" s="121"/>
      <c r="F19" s="122" t="s">
        <v>31</v>
      </c>
      <c r="G19" s="118"/>
      <c r="H19" s="118"/>
      <c r="I19" s="123"/>
      <c r="J19" s="118"/>
      <c r="K19" s="121"/>
      <c r="L19" s="122" t="s">
        <v>0</v>
      </c>
      <c r="M19" s="155">
        <v>210901</v>
      </c>
      <c r="N19" s="155"/>
      <c r="O19" s="124"/>
      <c r="P19" s="125"/>
    </row>
    <row r="20" spans="1:16" s="55" customFormat="1" ht="66.75" customHeight="1" thickBot="1" x14ac:dyDescent="0.25">
      <c r="E20" s="88"/>
    </row>
    <row r="21" spans="1:16" s="55" customFormat="1" ht="21" customHeight="1" x14ac:dyDescent="0.2">
      <c r="A21" s="145" t="s">
        <v>4</v>
      </c>
      <c r="B21" s="46" t="s">
        <v>2</v>
      </c>
      <c r="C21" s="47" t="s">
        <v>5</v>
      </c>
      <c r="D21" s="48"/>
      <c r="E21" s="49"/>
      <c r="F21" s="48"/>
      <c r="G21" s="48"/>
      <c r="H21" s="50" t="s">
        <v>6</v>
      </c>
      <c r="I21" s="51"/>
      <c r="J21" s="52"/>
      <c r="K21" s="139" t="s">
        <v>8</v>
      </c>
      <c r="L21" s="140"/>
      <c r="M21" s="141"/>
      <c r="N21" s="53" t="s">
        <v>9</v>
      </c>
      <c r="O21" s="53" t="s">
        <v>10</v>
      </c>
      <c r="P21" s="54" t="s">
        <v>11</v>
      </c>
    </row>
    <row r="22" spans="1:16" s="55" customFormat="1" ht="17.25" customHeight="1" x14ac:dyDescent="0.2">
      <c r="A22" s="146"/>
      <c r="B22" s="56" t="s">
        <v>7</v>
      </c>
      <c r="C22" s="57" t="s">
        <v>23</v>
      </c>
      <c r="D22" s="58"/>
      <c r="E22" s="59"/>
      <c r="F22" s="60"/>
      <c r="G22" s="60"/>
      <c r="H22" s="60"/>
      <c r="I22" s="61"/>
      <c r="J22" s="62"/>
      <c r="K22" s="142"/>
      <c r="L22" s="143"/>
      <c r="M22" s="144"/>
      <c r="N22" s="63">
        <f>N2</f>
        <v>44440</v>
      </c>
      <c r="O22" s="64">
        <f>N22</f>
        <v>44440</v>
      </c>
      <c r="P22" s="65">
        <f>O22</f>
        <v>44440</v>
      </c>
    </row>
    <row r="23" spans="1:16" s="55" customFormat="1" ht="22.5" customHeight="1" x14ac:dyDescent="0.2">
      <c r="A23" s="147" t="s">
        <v>12</v>
      </c>
      <c r="B23" s="66" t="s">
        <v>13</v>
      </c>
      <c r="C23" s="67"/>
      <c r="D23" s="68" t="str">
        <f>D3</f>
        <v>Dominicana</v>
      </c>
      <c r="E23" s="69"/>
      <c r="F23" s="70"/>
      <c r="G23" s="71"/>
      <c r="H23" s="69"/>
      <c r="I23" s="69"/>
      <c r="J23" s="69"/>
      <c r="K23" s="69"/>
      <c r="L23" s="72"/>
      <c r="M23" s="66" t="s">
        <v>15</v>
      </c>
      <c r="N23" s="69"/>
      <c r="O23" s="69"/>
      <c r="P23" s="73"/>
    </row>
    <row r="24" spans="1:16" s="55" customFormat="1" ht="22.5" customHeight="1" x14ac:dyDescent="0.2">
      <c r="A24" s="148"/>
      <c r="B24" s="74" t="s">
        <v>7</v>
      </c>
      <c r="C24" s="68" t="str">
        <f>C4</f>
        <v>Dominicana</v>
      </c>
      <c r="D24" s="67"/>
      <c r="E24" s="69"/>
      <c r="F24" s="69"/>
      <c r="G24" s="69"/>
      <c r="H24" s="69"/>
      <c r="I24" s="69"/>
      <c r="J24" s="71"/>
      <c r="K24" s="71"/>
      <c r="L24" s="75"/>
      <c r="M24" s="66" t="s">
        <v>16</v>
      </c>
      <c r="N24" s="69"/>
      <c r="O24" s="69"/>
      <c r="P24" s="73"/>
    </row>
    <row r="25" spans="1:16" s="55" customFormat="1" ht="22.5" customHeight="1" x14ac:dyDescent="0.2">
      <c r="A25" s="149"/>
      <c r="B25" s="76" t="s">
        <v>14</v>
      </c>
      <c r="C25" s="77"/>
      <c r="D25" s="78" t="str">
        <f>D5</f>
        <v>Aeropuerto</v>
      </c>
      <c r="E25" s="79"/>
      <c r="F25" s="80"/>
      <c r="G25" s="79"/>
      <c r="H25" s="77"/>
      <c r="I25" s="81"/>
      <c r="J25" s="82"/>
      <c r="K25" s="82"/>
      <c r="L25" s="83"/>
      <c r="M25" s="76" t="s">
        <v>17</v>
      </c>
      <c r="N25" s="80"/>
      <c r="O25" s="77"/>
      <c r="P25" s="84"/>
    </row>
    <row r="26" spans="1:16" s="101" customFormat="1" ht="10.5" customHeight="1" x14ac:dyDescent="0.2">
      <c r="A26" s="85" t="s">
        <v>18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r="27" spans="1:16" s="55" customFormat="1" ht="11.25" customHeight="1" x14ac:dyDescent="0.2">
      <c r="A27" s="89" t="s">
        <v>22</v>
      </c>
      <c r="B27" s="90"/>
      <c r="C27" s="90"/>
      <c r="D27" s="91"/>
      <c r="E27" s="92" t="s">
        <v>21</v>
      </c>
      <c r="F27" s="90"/>
      <c r="G27" s="90"/>
      <c r="H27" s="90"/>
      <c r="I27" s="90"/>
      <c r="J27" s="90"/>
      <c r="K27" s="91"/>
      <c r="L27" s="92" t="s">
        <v>20</v>
      </c>
      <c r="M27" s="93"/>
      <c r="N27" s="92" t="s">
        <v>19</v>
      </c>
      <c r="O27" s="92"/>
      <c r="P27" s="94"/>
    </row>
    <row r="28" spans="1:16" s="55" customFormat="1" ht="19.5" customHeight="1" x14ac:dyDescent="0.3">
      <c r="A28" s="95"/>
      <c r="B28" s="80"/>
      <c r="C28" s="80"/>
      <c r="D28" s="96"/>
      <c r="E28" s="76"/>
      <c r="F28" s="80"/>
      <c r="G28" s="150">
        <f>G8</f>
        <v>67040912468</v>
      </c>
      <c r="H28" s="150"/>
      <c r="I28" s="150"/>
      <c r="J28" s="150"/>
      <c r="K28" s="97"/>
      <c r="L28" s="152" t="str">
        <f>L8</f>
        <v>B-030599</v>
      </c>
      <c r="M28" s="153"/>
      <c r="N28" s="152" t="str">
        <f>N8</f>
        <v>5B44884</v>
      </c>
      <c r="O28" s="153"/>
      <c r="P28" s="154"/>
    </row>
    <row r="29" spans="1:16" s="101" customFormat="1" ht="11.25" customHeight="1" x14ac:dyDescent="0.2">
      <c r="A29" s="85" t="s">
        <v>1</v>
      </c>
      <c r="B29" s="99"/>
      <c r="C29" s="99"/>
      <c r="D29" s="99"/>
      <c r="E29" s="99"/>
      <c r="F29" s="99"/>
      <c r="G29" s="99"/>
      <c r="H29" s="99"/>
      <c r="I29" s="99"/>
      <c r="J29" s="99"/>
      <c r="K29" s="100"/>
      <c r="L29" s="100" t="s">
        <v>24</v>
      </c>
      <c r="M29" s="99" t="s">
        <v>3</v>
      </c>
      <c r="N29" s="100"/>
      <c r="O29" s="137" t="s">
        <v>25</v>
      </c>
      <c r="P29" s="138"/>
    </row>
    <row r="30" spans="1:16" s="55" customFormat="1" ht="18" customHeight="1" x14ac:dyDescent="0.2">
      <c r="A30" s="102"/>
      <c r="B30" s="68" t="str">
        <f>B10</f>
        <v>Cilindro de Oxígeno Medicinal Vacíos</v>
      </c>
      <c r="C30" s="103"/>
      <c r="D30" s="103"/>
      <c r="E30" s="104"/>
      <c r="F30" s="103"/>
      <c r="G30" s="103"/>
      <c r="H30" s="103"/>
      <c r="I30" s="103"/>
      <c r="J30" s="103"/>
      <c r="K30" s="105"/>
      <c r="L30" s="106" t="str">
        <f t="shared" ref="L30:M34" si="0">L10</f>
        <v>cil</v>
      </c>
      <c r="M30" s="133">
        <f t="shared" si="0"/>
        <v>100</v>
      </c>
      <c r="N30" s="134"/>
      <c r="O30" s="135">
        <f>O10</f>
        <v>0</v>
      </c>
      <c r="P30" s="136"/>
    </row>
    <row r="31" spans="1:16" s="55" customFormat="1" ht="18" customHeight="1" x14ac:dyDescent="0.2">
      <c r="A31" s="102"/>
      <c r="B31" s="68" t="str">
        <f>B11</f>
        <v>-----------------------------------------------------------------------</v>
      </c>
      <c r="C31" s="103"/>
      <c r="D31" s="103"/>
      <c r="E31" s="104"/>
      <c r="F31" s="103"/>
      <c r="G31" s="103"/>
      <c r="H31" s="103"/>
      <c r="I31" s="103"/>
      <c r="J31" s="103"/>
      <c r="K31" s="105"/>
      <c r="L31" s="106">
        <f t="shared" si="0"/>
        <v>0</v>
      </c>
      <c r="M31" s="133">
        <f t="shared" si="0"/>
        <v>0</v>
      </c>
      <c r="N31" s="134"/>
      <c r="O31" s="135">
        <f>O11</f>
        <v>0</v>
      </c>
      <c r="P31" s="136"/>
    </row>
    <row r="32" spans="1:16" s="55" customFormat="1" ht="18" customHeight="1" x14ac:dyDescent="0.2">
      <c r="A32" s="102"/>
      <c r="B32" s="68" t="str">
        <f>B12</f>
        <v>--------------------------------------------------------------------------</v>
      </c>
      <c r="C32" s="103"/>
      <c r="D32" s="103"/>
      <c r="E32" s="104"/>
      <c r="F32" s="103"/>
      <c r="G32" s="103"/>
      <c r="H32" s="103"/>
      <c r="I32" s="103"/>
      <c r="J32" s="103"/>
      <c r="K32" s="105"/>
      <c r="L32" s="106">
        <f t="shared" si="0"/>
        <v>0</v>
      </c>
      <c r="M32" s="133">
        <f t="shared" si="0"/>
        <v>0</v>
      </c>
      <c r="N32" s="134"/>
      <c r="O32" s="135">
        <f>O12</f>
        <v>0</v>
      </c>
      <c r="P32" s="136"/>
    </row>
    <row r="33" spans="1:16" s="55" customFormat="1" ht="18" customHeight="1" x14ac:dyDescent="0.2">
      <c r="A33" s="102"/>
      <c r="B33" s="68" t="str">
        <f>B13</f>
        <v>--------------------------------------------------------------------------</v>
      </c>
      <c r="C33" s="103"/>
      <c r="D33" s="103"/>
      <c r="E33" s="104"/>
      <c r="F33" s="103"/>
      <c r="G33" s="103"/>
      <c r="H33" s="103"/>
      <c r="I33" s="103"/>
      <c r="J33" s="103"/>
      <c r="K33" s="105"/>
      <c r="L33" s="106">
        <f t="shared" si="0"/>
        <v>0</v>
      </c>
      <c r="M33" s="133">
        <f t="shared" si="0"/>
        <v>0</v>
      </c>
      <c r="N33" s="134"/>
      <c r="O33" s="135">
        <f>O13</f>
        <v>0</v>
      </c>
      <c r="P33" s="136"/>
    </row>
    <row r="34" spans="1:16" s="55" customFormat="1" ht="18" customHeight="1" x14ac:dyDescent="0.2">
      <c r="A34" s="102"/>
      <c r="B34" s="68" t="str">
        <f>B14</f>
        <v>--------------------------------------------------------------------------</v>
      </c>
      <c r="C34" s="103"/>
      <c r="D34" s="103"/>
      <c r="E34" s="104"/>
      <c r="F34" s="103"/>
      <c r="G34" s="103"/>
      <c r="H34" s="103"/>
      <c r="I34" s="103"/>
      <c r="J34" s="103"/>
      <c r="K34" s="105"/>
      <c r="L34" s="106">
        <f t="shared" si="0"/>
        <v>0</v>
      </c>
      <c r="M34" s="133">
        <f t="shared" si="0"/>
        <v>0</v>
      </c>
      <c r="N34" s="134"/>
      <c r="O34" s="135">
        <f>O14</f>
        <v>0</v>
      </c>
      <c r="P34" s="136"/>
    </row>
    <row r="35" spans="1:16" s="55" customFormat="1" ht="18" customHeight="1" x14ac:dyDescent="0.2">
      <c r="A35" s="102"/>
      <c r="B35" s="103"/>
      <c r="C35" s="103"/>
      <c r="D35" s="103"/>
      <c r="E35" s="107"/>
      <c r="F35" s="103"/>
      <c r="G35" s="103"/>
      <c r="H35" s="103"/>
      <c r="I35" s="103"/>
      <c r="J35" s="103"/>
      <c r="K35" s="105"/>
      <c r="L35" s="105"/>
      <c r="M35" s="103"/>
      <c r="N35" s="108"/>
      <c r="O35" s="156"/>
      <c r="P35" s="157"/>
    </row>
    <row r="36" spans="1:16" s="101" customFormat="1" ht="12.75" customHeight="1" x14ac:dyDescent="0.2">
      <c r="A36" s="85" t="s">
        <v>26</v>
      </c>
      <c r="B36" s="99"/>
      <c r="C36" s="99"/>
      <c r="D36" s="99"/>
      <c r="E36" s="109"/>
      <c r="F36" s="99" t="s">
        <v>27</v>
      </c>
      <c r="G36" s="99"/>
      <c r="H36" s="99"/>
      <c r="I36" s="99"/>
      <c r="J36" s="99"/>
      <c r="K36" s="100"/>
      <c r="L36" s="99" t="s">
        <v>28</v>
      </c>
      <c r="M36" s="99"/>
      <c r="N36" s="99"/>
      <c r="O36" s="110"/>
      <c r="P36" s="111"/>
    </row>
    <row r="37" spans="1:16" s="55" customFormat="1" ht="24" customHeight="1" x14ac:dyDescent="0.25">
      <c r="A37" s="112" t="s">
        <v>29</v>
      </c>
      <c r="B37" s="107"/>
      <c r="C37" s="103"/>
      <c r="D37" s="103"/>
      <c r="E37" s="105"/>
      <c r="F37" s="113" t="s">
        <v>29</v>
      </c>
      <c r="G37" s="103"/>
      <c r="H37" s="103"/>
      <c r="I37" s="103"/>
      <c r="J37" s="103"/>
      <c r="K37" s="105"/>
      <c r="L37" s="113" t="s">
        <v>29</v>
      </c>
      <c r="M37" s="130" t="str">
        <f>M17</f>
        <v>Ramiro González Almarales</v>
      </c>
      <c r="N37" s="103"/>
      <c r="O37" s="114"/>
      <c r="P37" s="115"/>
    </row>
    <row r="38" spans="1:16" s="55" customFormat="1" ht="24" customHeight="1" x14ac:dyDescent="0.2">
      <c r="A38" s="112" t="s">
        <v>30</v>
      </c>
      <c r="B38" s="107"/>
      <c r="C38" s="116" t="str">
        <f>C18</f>
        <v>Chofer</v>
      </c>
      <c r="D38" s="103"/>
      <c r="E38" s="105"/>
      <c r="F38" s="113" t="s">
        <v>30</v>
      </c>
      <c r="G38" s="57"/>
      <c r="H38" s="103"/>
      <c r="I38" s="103"/>
      <c r="J38" s="103"/>
      <c r="K38" s="105"/>
      <c r="L38" s="113" t="s">
        <v>30</v>
      </c>
      <c r="M38" s="116" t="str">
        <f>M18</f>
        <v>Operativo de Guardia</v>
      </c>
      <c r="N38" s="103"/>
      <c r="O38" s="114"/>
      <c r="P38" s="115"/>
    </row>
    <row r="39" spans="1:16" s="55" customFormat="1" ht="26.25" customHeight="1" thickBot="1" x14ac:dyDescent="0.3">
      <c r="A39" s="117"/>
      <c r="B39" s="118"/>
      <c r="C39" s="119" t="str">
        <f>C19</f>
        <v>Eduardo Corrales Bou</v>
      </c>
      <c r="D39" s="120"/>
      <c r="E39" s="121"/>
      <c r="F39" s="122" t="s">
        <v>31</v>
      </c>
      <c r="G39" s="118"/>
      <c r="H39" s="118"/>
      <c r="I39" s="123"/>
      <c r="J39" s="118"/>
      <c r="K39" s="121"/>
      <c r="L39" s="122" t="s">
        <v>0</v>
      </c>
      <c r="M39" s="151">
        <f>M19</f>
        <v>210901</v>
      </c>
      <c r="N39" s="151"/>
      <c r="O39" s="124"/>
      <c r="P39" s="125"/>
    </row>
    <row r="40" spans="1:16" ht="6" customHeight="1" x14ac:dyDescent="0.2"/>
  </sheetData>
  <mergeCells count="38">
    <mergeCell ref="M39:N39"/>
    <mergeCell ref="N8:P8"/>
    <mergeCell ref="L8:M8"/>
    <mergeCell ref="L28:M28"/>
    <mergeCell ref="N28:P28"/>
    <mergeCell ref="O12:P12"/>
    <mergeCell ref="O9:P9"/>
    <mergeCell ref="M19:N19"/>
    <mergeCell ref="M31:N31"/>
    <mergeCell ref="O10:P10"/>
    <mergeCell ref="O32:P32"/>
    <mergeCell ref="O35:P35"/>
    <mergeCell ref="O31:P31"/>
    <mergeCell ref="M32:N32"/>
    <mergeCell ref="O15:P15"/>
    <mergeCell ref="O30:P30"/>
    <mergeCell ref="O11:P11"/>
    <mergeCell ref="M30:N30"/>
    <mergeCell ref="O29:P29"/>
    <mergeCell ref="K1:M2"/>
    <mergeCell ref="A21:A22"/>
    <mergeCell ref="K21:M22"/>
    <mergeCell ref="A23:A25"/>
    <mergeCell ref="G28:J28"/>
    <mergeCell ref="G8:J8"/>
    <mergeCell ref="A1:A2"/>
    <mergeCell ref="A3:A5"/>
    <mergeCell ref="M10:N10"/>
    <mergeCell ref="M11:N11"/>
    <mergeCell ref="M12:N12"/>
    <mergeCell ref="M13:N13"/>
    <mergeCell ref="O13:P13"/>
    <mergeCell ref="M33:N33"/>
    <mergeCell ref="O33:P33"/>
    <mergeCell ref="M34:N34"/>
    <mergeCell ref="O34:P34"/>
    <mergeCell ref="M14:N14"/>
    <mergeCell ref="O14:P14"/>
  </mergeCells>
  <phoneticPr fontId="1" type="noConversion"/>
  <conditionalFormatting sqref="Q1:IV12 O1:P7 M1:M7 A40:P65540 O9:P12 M29:M32 M9:M12 O29:P32 N1:N12 D16:D32 C1:C11 A1:A12 B1:B10 D1:L12 G29:J32 N20:N32 E15:F32 G15:J27 A15:C32 K15:L32 N15:N18 M15:M27 O15:P27 Q15:IV32 Q35:IV1048576 N35:N38 O35:P39 A35:M39">
    <cfRule type="cellIs" dxfId="190" priority="7" stopIfTrue="1" operator="equal">
      <formula>0</formula>
    </cfRule>
  </conditionalFormatting>
  <conditionalFormatting sqref="B11 D15 B12:C12">
    <cfRule type="expression" dxfId="189" priority="8" stopIfTrue="1">
      <formula>$B$11=0</formula>
    </cfRule>
  </conditionalFormatting>
  <conditionalFormatting sqref="A13 D13:IV13">
    <cfRule type="cellIs" dxfId="188" priority="5" stopIfTrue="1" operator="equal">
      <formula>0</formula>
    </cfRule>
  </conditionalFormatting>
  <conditionalFormatting sqref="B13:C13">
    <cfRule type="expression" dxfId="187" priority="6" stopIfTrue="1">
      <formula>$B$11=0</formula>
    </cfRule>
  </conditionalFormatting>
  <conditionalFormatting sqref="A33:IV33 B34 L34:P34">
    <cfRule type="cellIs" dxfId="186" priority="4" stopIfTrue="1" operator="equal">
      <formula>0</formula>
    </cfRule>
  </conditionalFormatting>
  <conditionalFormatting sqref="A34 C34:K34 Q34:IV34">
    <cfRule type="cellIs" dxfId="185" priority="3" stopIfTrue="1" operator="equal">
      <formula>0</formula>
    </cfRule>
  </conditionalFormatting>
  <conditionalFormatting sqref="A14 D14:IV14">
    <cfRule type="cellIs" dxfId="184" priority="1" stopIfTrue="1" operator="equal">
      <formula>0</formula>
    </cfRule>
  </conditionalFormatting>
  <conditionalFormatting sqref="B14:C14">
    <cfRule type="expression" dxfId="183" priority="2" stopIfTrue="1">
      <formula>$B$11=0</formula>
    </cfRule>
  </conditionalFormatting>
  <pageMargins left="0.23" right="0.2" top="0.45" bottom="0.21" header="0.23" footer="0"/>
  <pageSetup scale="97" orientation="portrait" horizontalDpi="120" verticalDpi="14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baseColWidth="10" defaultColWidth="11.42578125" defaultRowHeight="12.75" x14ac:dyDescent="0.2"/>
  <cols>
    <col min="1" max="1" width="7.7109375" style="3" customWidth="1"/>
    <col min="2" max="2" width="30.5703125" style="5" customWidth="1"/>
    <col min="3" max="3" width="31" style="5" customWidth="1"/>
    <col min="4" max="4" width="32.7109375" style="5" customWidth="1"/>
    <col min="5" max="5" width="34.140625" style="5" customWidth="1"/>
    <col min="6" max="6" width="11.42578125" style="6"/>
    <col min="7" max="7" width="11.42578125" style="7"/>
    <col min="8" max="8" width="11.42578125" style="11"/>
    <col min="9" max="9" width="25.140625" style="5" customWidth="1"/>
    <col min="10" max="10" width="5.28515625" style="6" customWidth="1"/>
    <col min="11" max="11" width="11.42578125" style="7"/>
    <col min="12" max="12" width="11.42578125" style="11"/>
    <col min="13" max="13" width="21.85546875" style="5" customWidth="1"/>
    <col min="14" max="14" width="7" style="6" customWidth="1"/>
    <col min="15" max="15" width="9.5703125" style="7" customWidth="1"/>
    <col min="16" max="16" width="7.5703125" style="11" customWidth="1"/>
    <col min="17" max="17" width="22.85546875" style="5" customWidth="1"/>
    <col min="18" max="18" width="14.42578125" style="5" customWidth="1"/>
    <col min="19" max="19" width="12" style="5" bestFit="1" customWidth="1"/>
    <col min="20" max="20" width="12.7109375" style="22" customWidth="1"/>
    <col min="21" max="21" width="15" style="6" bestFit="1" customWidth="1"/>
    <col min="22" max="22" width="11.42578125" style="2"/>
    <col min="23" max="23" width="21.85546875" style="5" customWidth="1"/>
    <col min="24" max="24" width="7" style="6" customWidth="1"/>
    <col min="25" max="25" width="9.5703125" style="7" customWidth="1"/>
    <col min="26" max="26" width="7.5703125" style="11" customWidth="1"/>
    <col min="27" max="27" width="21.85546875" style="5" customWidth="1"/>
    <col min="28" max="28" width="7" style="6" customWidth="1"/>
    <col min="29" max="29" width="9.5703125" style="7" customWidth="1"/>
    <col min="30" max="30" width="7.5703125" style="11" customWidth="1"/>
    <col min="31" max="16384" width="11.42578125" style="2"/>
  </cols>
  <sheetData>
    <row r="1" spans="1:30" s="12" customFormat="1" x14ac:dyDescent="0.2">
      <c r="A1" s="9">
        <v>1</v>
      </c>
      <c r="B1" s="9">
        <v>2</v>
      </c>
      <c r="C1" s="9">
        <v>3</v>
      </c>
      <c r="D1" s="16">
        <v>4</v>
      </c>
      <c r="E1" s="28">
        <f>SUBTOTAL(3,E3:E322)</f>
        <v>9</v>
      </c>
      <c r="F1" s="16">
        <v>6</v>
      </c>
      <c r="G1" s="28">
        <f>SUBTOTAL(9,G3:G322)</f>
        <v>9335</v>
      </c>
      <c r="H1" s="16">
        <v>8</v>
      </c>
      <c r="I1" s="16">
        <v>9</v>
      </c>
      <c r="J1" s="16">
        <v>10</v>
      </c>
      <c r="K1" s="17">
        <v>11</v>
      </c>
      <c r="L1" s="9">
        <v>12</v>
      </c>
      <c r="M1" s="16">
        <v>13</v>
      </c>
      <c r="N1" s="16">
        <v>14</v>
      </c>
      <c r="O1" s="17">
        <v>15</v>
      </c>
      <c r="P1" s="9">
        <v>16</v>
      </c>
      <c r="Q1" s="9">
        <v>17</v>
      </c>
      <c r="R1" s="9">
        <v>18</v>
      </c>
      <c r="S1" s="9">
        <v>19</v>
      </c>
      <c r="T1" s="10">
        <v>20</v>
      </c>
      <c r="U1" s="11" t="s">
        <v>32</v>
      </c>
      <c r="V1" s="10" t="s">
        <v>94</v>
      </c>
      <c r="W1" s="132">
        <f>V1+1</f>
        <v>23</v>
      </c>
      <c r="X1" s="132">
        <f t="shared" ref="X1:Z1" si="0">W1+1</f>
        <v>24</v>
      </c>
      <c r="Y1" s="132">
        <f t="shared" si="0"/>
        <v>25</v>
      </c>
      <c r="Z1" s="132">
        <f t="shared" si="0"/>
        <v>26</v>
      </c>
      <c r="AA1" s="132">
        <f>Z1+1</f>
        <v>27</v>
      </c>
      <c r="AB1" s="132">
        <f t="shared" ref="AB1:AD1" si="1">AA1+1</f>
        <v>28</v>
      </c>
      <c r="AC1" s="132">
        <f t="shared" si="1"/>
        <v>29</v>
      </c>
      <c r="AD1" s="132">
        <f t="shared" si="1"/>
        <v>30</v>
      </c>
    </row>
    <row r="2" spans="1:30" s="12" customFormat="1" ht="18.75" customHeight="1" x14ac:dyDescent="0.2">
      <c r="A2" s="13" t="s">
        <v>37</v>
      </c>
      <c r="B2" s="1" t="s">
        <v>13</v>
      </c>
      <c r="C2" s="1" t="s">
        <v>7</v>
      </c>
      <c r="D2" s="18" t="s">
        <v>14</v>
      </c>
      <c r="E2" s="19" t="s">
        <v>1</v>
      </c>
      <c r="F2" s="20" t="s">
        <v>24</v>
      </c>
      <c r="G2" s="21" t="s">
        <v>3</v>
      </c>
      <c r="H2" s="15" t="s">
        <v>25</v>
      </c>
      <c r="I2" s="19" t="s">
        <v>1</v>
      </c>
      <c r="J2" s="20" t="s">
        <v>24</v>
      </c>
      <c r="K2" s="21" t="s">
        <v>3</v>
      </c>
      <c r="L2" s="15" t="s">
        <v>25</v>
      </c>
      <c r="M2" s="19" t="s">
        <v>1</v>
      </c>
      <c r="N2" s="20" t="s">
        <v>24</v>
      </c>
      <c r="O2" s="21" t="s">
        <v>3</v>
      </c>
      <c r="P2" s="15" t="s">
        <v>25</v>
      </c>
      <c r="Q2" s="23" t="s">
        <v>33</v>
      </c>
      <c r="R2" s="24" t="s">
        <v>34</v>
      </c>
      <c r="S2" s="25" t="s">
        <v>20</v>
      </c>
      <c r="T2" s="26" t="s">
        <v>19</v>
      </c>
      <c r="U2" s="14">
        <v>42369</v>
      </c>
      <c r="W2" s="19" t="s">
        <v>1</v>
      </c>
      <c r="X2" s="20" t="s">
        <v>24</v>
      </c>
      <c r="Y2" s="21" t="s">
        <v>3</v>
      </c>
      <c r="Z2" s="15" t="s">
        <v>25</v>
      </c>
      <c r="AA2" s="19" t="s">
        <v>1</v>
      </c>
      <c r="AB2" s="20" t="s">
        <v>24</v>
      </c>
      <c r="AC2" s="21" t="s">
        <v>3</v>
      </c>
      <c r="AD2" s="15" t="s">
        <v>25</v>
      </c>
    </row>
    <row r="3" spans="1:30" s="35" customFormat="1" x14ac:dyDescent="0.2">
      <c r="A3" s="4">
        <v>210601</v>
      </c>
      <c r="B3" s="5" t="s">
        <v>41</v>
      </c>
      <c r="C3" s="5" t="s">
        <v>73</v>
      </c>
      <c r="D3" s="5" t="s">
        <v>74</v>
      </c>
      <c r="E3" s="5" t="s">
        <v>75</v>
      </c>
      <c r="F3" s="6" t="s">
        <v>36</v>
      </c>
      <c r="G3" s="6">
        <v>9000</v>
      </c>
      <c r="H3" s="11"/>
      <c r="I3" s="5"/>
      <c r="J3" s="6"/>
      <c r="K3" s="6"/>
      <c r="L3" s="3"/>
      <c r="M3" s="5"/>
      <c r="N3" s="6"/>
      <c r="O3" s="7"/>
      <c r="P3" s="11"/>
      <c r="Q3" s="43" t="s">
        <v>140</v>
      </c>
      <c r="R3" s="131">
        <v>65092820261</v>
      </c>
      <c r="S3" s="131" t="s">
        <v>106</v>
      </c>
      <c r="T3" s="131">
        <f>R3</f>
        <v>65092820261</v>
      </c>
      <c r="U3" s="8">
        <v>44371</v>
      </c>
      <c r="V3" s="2" t="e">
        <f>#REF!</f>
        <v>#REF!</v>
      </c>
      <c r="W3" s="5"/>
      <c r="X3" s="6"/>
      <c r="Y3" s="7"/>
      <c r="Z3" s="11"/>
      <c r="AA3" s="5"/>
      <c r="AB3" s="6"/>
      <c r="AC3" s="7"/>
      <c r="AD3" s="11"/>
    </row>
    <row r="4" spans="1:30" x14ac:dyDescent="0.2">
      <c r="A4" s="4">
        <f>IF(MONTH(U4)=MONTH(U3),A3+1,MONTH(U4)*100+1+YEAR(U4)*10000-20000000)</f>
        <v>210701</v>
      </c>
      <c r="B4" s="5" t="s">
        <v>131</v>
      </c>
      <c r="C4" s="5" t="s">
        <v>132</v>
      </c>
      <c r="D4" s="5" t="s">
        <v>99</v>
      </c>
      <c r="E4" s="5" t="s">
        <v>77</v>
      </c>
      <c r="F4" s="6" t="s">
        <v>76</v>
      </c>
      <c r="G4" s="6">
        <v>1</v>
      </c>
      <c r="H4" s="11">
        <f t="shared" ref="H4:H5" si="2">IF(F4="Litros",1,G4)</f>
        <v>1</v>
      </c>
      <c r="I4" s="5" t="s">
        <v>78</v>
      </c>
      <c r="J4" s="6" t="s">
        <v>76</v>
      </c>
      <c r="K4" s="6">
        <v>1</v>
      </c>
      <c r="L4" s="11">
        <f t="shared" ref="L4:L5" si="3">IF(J4="Litros",1,K4)</f>
        <v>1</v>
      </c>
      <c r="O4" s="6"/>
      <c r="P4" s="128"/>
      <c r="Q4" s="43" t="s">
        <v>138</v>
      </c>
      <c r="R4" s="131">
        <v>467084</v>
      </c>
      <c r="S4" s="131" t="s">
        <v>141</v>
      </c>
      <c r="T4" s="131">
        <v>82030132669</v>
      </c>
      <c r="U4" s="8">
        <v>44379</v>
      </c>
      <c r="V4" s="2" t="e">
        <f t="shared" ref="V4:V5" si="4">V3</f>
        <v>#REF!</v>
      </c>
    </row>
    <row r="5" spans="1:30" x14ac:dyDescent="0.2">
      <c r="A5" s="4">
        <f t="shared" ref="A5:A20" si="5">IF(MONTH(U5)=MONTH(U4),A4+1,MONTH(U5)*100+1+YEAR(U5)*10000-20000000)</f>
        <v>210801</v>
      </c>
      <c r="B5" s="5" t="s">
        <v>134</v>
      </c>
      <c r="C5" s="5" t="s">
        <v>103</v>
      </c>
      <c r="D5" s="5" t="s">
        <v>103</v>
      </c>
      <c r="E5" s="5" t="s">
        <v>92</v>
      </c>
      <c r="F5" s="6" t="s">
        <v>76</v>
      </c>
      <c r="G5" s="6">
        <v>40</v>
      </c>
      <c r="H5" s="11">
        <f t="shared" si="2"/>
        <v>40</v>
      </c>
      <c r="I5" s="5" t="s">
        <v>142</v>
      </c>
      <c r="J5" s="6" t="s">
        <v>76</v>
      </c>
      <c r="K5" s="6">
        <v>4</v>
      </c>
      <c r="L5" s="11">
        <f t="shared" si="3"/>
        <v>4</v>
      </c>
      <c r="Q5" s="5" t="s">
        <v>55</v>
      </c>
      <c r="R5" s="12">
        <f>VLOOKUP(Q5,$Q$323:$T$348,2,FALSE)</f>
        <v>54111507884</v>
      </c>
      <c r="S5" s="12" t="s">
        <v>145</v>
      </c>
      <c r="T5" s="12" t="str">
        <f>VLOOKUP(Q5,$Q$323:$T$348,4,FALSE)</f>
        <v>0634663</v>
      </c>
      <c r="U5" s="8">
        <v>44434</v>
      </c>
      <c r="V5" s="2" t="e">
        <f t="shared" si="4"/>
        <v>#REF!</v>
      </c>
    </row>
    <row r="6" spans="1:30" x14ac:dyDescent="0.2">
      <c r="A6" s="4">
        <f t="shared" si="5"/>
        <v>210802</v>
      </c>
      <c r="B6" s="5" t="s">
        <v>134</v>
      </c>
      <c r="C6" s="5" t="s">
        <v>103</v>
      </c>
      <c r="D6" s="5" t="s">
        <v>74</v>
      </c>
      <c r="E6" s="5" t="s">
        <v>92</v>
      </c>
      <c r="F6" s="6" t="s">
        <v>76</v>
      </c>
      <c r="G6" s="6">
        <v>54</v>
      </c>
      <c r="H6" s="11">
        <f t="shared" ref="H6:H7" si="6">IF(F6="Litros",1,G6)</f>
        <v>54</v>
      </c>
      <c r="I6" s="5" t="s">
        <v>142</v>
      </c>
      <c r="J6" s="6" t="s">
        <v>76</v>
      </c>
      <c r="K6" s="6">
        <v>0</v>
      </c>
      <c r="L6" s="11">
        <f t="shared" ref="L6:L7" si="7">IF(J6="Litros",1,K6)</f>
        <v>0</v>
      </c>
      <c r="Q6" s="27" t="s">
        <v>49</v>
      </c>
      <c r="R6" s="12">
        <f t="shared" ref="R6:R69" si="8">VLOOKUP(Q6,$Q$323:$T$382,2,FALSE)</f>
        <v>68122020467</v>
      </c>
      <c r="S6" s="12" t="str">
        <f>VLOOKUP(Q6,$Q$323:$T$382,3,FALSE)</f>
        <v>B-003442</v>
      </c>
      <c r="T6" s="12" t="str">
        <f t="shared" ref="T6:T69" si="9">VLOOKUP(Q6,$Q$323:$T$382,4,FALSE)</f>
        <v>6A77016</v>
      </c>
      <c r="U6" s="8">
        <v>44434</v>
      </c>
      <c r="V6" s="2" t="s">
        <v>35</v>
      </c>
    </row>
    <row r="7" spans="1:30" x14ac:dyDescent="0.2">
      <c r="A7" s="4">
        <f t="shared" si="5"/>
        <v>210803</v>
      </c>
      <c r="B7" s="5" t="s">
        <v>41</v>
      </c>
      <c r="C7" s="5" t="s">
        <v>73</v>
      </c>
      <c r="D7" s="5" t="s">
        <v>74</v>
      </c>
      <c r="E7" s="5" t="s">
        <v>92</v>
      </c>
      <c r="F7" s="6" t="s">
        <v>76</v>
      </c>
      <c r="G7" s="6">
        <v>50</v>
      </c>
      <c r="H7" s="11">
        <f t="shared" si="6"/>
        <v>50</v>
      </c>
      <c r="I7" s="5" t="s">
        <v>142</v>
      </c>
      <c r="J7" s="6" t="s">
        <v>76</v>
      </c>
      <c r="K7" s="6">
        <v>0</v>
      </c>
      <c r="L7" s="11">
        <f t="shared" si="7"/>
        <v>0</v>
      </c>
      <c r="Q7" s="27" t="s">
        <v>49</v>
      </c>
      <c r="R7" s="12">
        <f t="shared" si="8"/>
        <v>68122020467</v>
      </c>
      <c r="S7" s="12" t="str">
        <f>VLOOKUP(Q7,$Q$323:$T$382,3,FALSE)</f>
        <v>B-003442</v>
      </c>
      <c r="T7" s="12" t="str">
        <f t="shared" si="9"/>
        <v>6A77016</v>
      </c>
      <c r="U7" s="8">
        <v>44434</v>
      </c>
      <c r="V7" s="2" t="s">
        <v>35</v>
      </c>
    </row>
    <row r="8" spans="1:30" x14ac:dyDescent="0.2">
      <c r="A8" s="4">
        <f t="shared" si="5"/>
        <v>210804</v>
      </c>
      <c r="B8" s="5" t="s">
        <v>79</v>
      </c>
      <c r="C8" s="5" t="s">
        <v>72</v>
      </c>
      <c r="D8" s="5" t="s">
        <v>146</v>
      </c>
      <c r="E8" s="5" t="s">
        <v>92</v>
      </c>
      <c r="F8" s="6" t="s">
        <v>76</v>
      </c>
      <c r="G8" s="6">
        <v>30</v>
      </c>
      <c r="Q8" s="5" t="s">
        <v>136</v>
      </c>
      <c r="R8" s="12">
        <f t="shared" si="8"/>
        <v>67012613022</v>
      </c>
      <c r="S8" s="12" t="s">
        <v>145</v>
      </c>
      <c r="T8" s="12">
        <f t="shared" si="9"/>
        <v>67012613022</v>
      </c>
      <c r="U8" s="8">
        <v>44434</v>
      </c>
      <c r="V8" s="2" t="s">
        <v>35</v>
      </c>
    </row>
    <row r="9" spans="1:30" x14ac:dyDescent="0.2">
      <c r="A9" s="4">
        <f t="shared" si="5"/>
        <v>210805</v>
      </c>
      <c r="B9" s="5" t="s">
        <v>79</v>
      </c>
      <c r="C9" s="5" t="s">
        <v>72</v>
      </c>
      <c r="D9" s="5" t="s">
        <v>146</v>
      </c>
      <c r="E9" s="5" t="s">
        <v>92</v>
      </c>
      <c r="F9" s="6" t="s">
        <v>76</v>
      </c>
      <c r="G9" s="6">
        <v>30</v>
      </c>
      <c r="K9" s="6"/>
      <c r="L9" s="3"/>
      <c r="Q9" s="5" t="s">
        <v>147</v>
      </c>
      <c r="R9" s="12">
        <f t="shared" si="8"/>
        <v>74112710525</v>
      </c>
      <c r="S9" s="12" t="str">
        <f t="shared" ref="S9:S72" si="10">VLOOKUP(Q9,$Q$323:$T$382,3,FALSE)</f>
        <v>B-176312</v>
      </c>
      <c r="T9" s="12" t="str">
        <f t="shared" si="9"/>
        <v>OF08919</v>
      </c>
      <c r="U9" s="8">
        <v>44439</v>
      </c>
      <c r="V9" s="2" t="s">
        <v>35</v>
      </c>
    </row>
    <row r="10" spans="1:30" x14ac:dyDescent="0.2">
      <c r="A10" s="4">
        <f t="shared" si="5"/>
        <v>210806</v>
      </c>
      <c r="B10" s="5" t="s">
        <v>79</v>
      </c>
      <c r="C10" s="5" t="s">
        <v>72</v>
      </c>
      <c r="D10" s="5" t="s">
        <v>146</v>
      </c>
      <c r="E10" s="5" t="s">
        <v>92</v>
      </c>
      <c r="F10" s="6" t="s">
        <v>76</v>
      </c>
      <c r="G10" s="6">
        <v>30</v>
      </c>
      <c r="K10" s="6"/>
      <c r="Q10" s="5" t="s">
        <v>147</v>
      </c>
      <c r="R10" s="12">
        <f t="shared" si="8"/>
        <v>74112710525</v>
      </c>
      <c r="S10" s="12" t="str">
        <f t="shared" si="10"/>
        <v>B-176312</v>
      </c>
      <c r="T10" s="12" t="str">
        <f t="shared" si="9"/>
        <v>OF08919</v>
      </c>
      <c r="U10" s="8">
        <v>44439</v>
      </c>
      <c r="V10" s="2" t="s">
        <v>35</v>
      </c>
    </row>
    <row r="11" spans="1:30" x14ac:dyDescent="0.2">
      <c r="A11" s="4">
        <f t="shared" si="5"/>
        <v>210901</v>
      </c>
      <c r="B11" s="5" t="s">
        <v>151</v>
      </c>
      <c r="C11" s="5" t="s">
        <v>151</v>
      </c>
      <c r="D11" s="5" t="s">
        <v>146</v>
      </c>
      <c r="E11" s="5" t="s">
        <v>152</v>
      </c>
      <c r="F11" s="6" t="s">
        <v>76</v>
      </c>
      <c r="G11" s="6">
        <v>100</v>
      </c>
      <c r="Q11" s="5" t="s">
        <v>149</v>
      </c>
      <c r="R11" s="12">
        <f t="shared" si="8"/>
        <v>67040912468</v>
      </c>
      <c r="S11" s="12" t="str">
        <f t="shared" si="10"/>
        <v>B-030599</v>
      </c>
      <c r="T11" s="12" t="str">
        <f t="shared" si="9"/>
        <v>5B44884</v>
      </c>
      <c r="U11" s="8">
        <v>44440</v>
      </c>
      <c r="V11" s="2" t="s">
        <v>35</v>
      </c>
    </row>
    <row r="12" spans="1:30" s="35" customFormat="1" x14ac:dyDescent="0.2">
      <c r="A12" s="4">
        <f t="shared" si="5"/>
        <v>-999899</v>
      </c>
      <c r="B12" s="5"/>
      <c r="C12" s="5"/>
      <c r="D12" s="5"/>
      <c r="E12" s="5"/>
      <c r="F12" s="6"/>
      <c r="G12" s="7"/>
      <c r="H12" s="11"/>
      <c r="I12" s="5"/>
      <c r="J12" s="6"/>
      <c r="K12" s="7"/>
      <c r="L12" s="11"/>
      <c r="M12" s="5"/>
      <c r="N12" s="6"/>
      <c r="O12" s="7"/>
      <c r="P12" s="11"/>
      <c r="Q12" s="5"/>
      <c r="R12" s="12" t="e">
        <f t="shared" si="8"/>
        <v>#N/A</v>
      </c>
      <c r="S12" s="12" t="e">
        <f t="shared" si="10"/>
        <v>#N/A</v>
      </c>
      <c r="T12" s="12" t="e">
        <f t="shared" si="9"/>
        <v>#N/A</v>
      </c>
      <c r="U12" s="34"/>
      <c r="V12" s="2" t="s">
        <v>35</v>
      </c>
      <c r="W12" s="5"/>
      <c r="X12" s="6"/>
      <c r="Y12" s="7"/>
      <c r="Z12" s="11"/>
      <c r="AA12" s="5"/>
      <c r="AB12" s="6"/>
      <c r="AC12" s="7"/>
      <c r="AD12" s="11"/>
    </row>
    <row r="13" spans="1:30" x14ac:dyDescent="0.2">
      <c r="A13" s="4">
        <f t="shared" si="5"/>
        <v>-999898</v>
      </c>
      <c r="R13" s="12" t="e">
        <f t="shared" si="8"/>
        <v>#N/A</v>
      </c>
      <c r="S13" s="12" t="e">
        <f t="shared" si="10"/>
        <v>#N/A</v>
      </c>
      <c r="T13" s="12" t="e">
        <f t="shared" si="9"/>
        <v>#N/A</v>
      </c>
      <c r="U13" s="8"/>
      <c r="V13" s="2" t="s">
        <v>35</v>
      </c>
    </row>
    <row r="14" spans="1:30" x14ac:dyDescent="0.2">
      <c r="A14" s="4">
        <f t="shared" si="5"/>
        <v>-999897</v>
      </c>
      <c r="G14" s="6"/>
      <c r="K14" s="6"/>
      <c r="L14" s="3"/>
      <c r="R14" s="12" t="e">
        <f t="shared" si="8"/>
        <v>#N/A</v>
      </c>
      <c r="S14" s="12" t="e">
        <f t="shared" si="10"/>
        <v>#N/A</v>
      </c>
      <c r="T14" s="12" t="e">
        <f t="shared" si="9"/>
        <v>#N/A</v>
      </c>
      <c r="U14" s="8"/>
      <c r="V14" s="2" t="s">
        <v>35</v>
      </c>
    </row>
    <row r="15" spans="1:30" x14ac:dyDescent="0.2">
      <c r="A15" s="4">
        <f t="shared" si="5"/>
        <v>-999896</v>
      </c>
      <c r="H15" s="3"/>
      <c r="R15" s="12" t="e">
        <f t="shared" si="8"/>
        <v>#N/A</v>
      </c>
      <c r="S15" s="12" t="e">
        <f t="shared" si="10"/>
        <v>#N/A</v>
      </c>
      <c r="T15" s="12" t="e">
        <f t="shared" si="9"/>
        <v>#N/A</v>
      </c>
      <c r="U15" s="8"/>
      <c r="V15" s="2" t="s">
        <v>35</v>
      </c>
    </row>
    <row r="16" spans="1:30" x14ac:dyDescent="0.2">
      <c r="A16" s="4">
        <f t="shared" si="5"/>
        <v>-999895</v>
      </c>
      <c r="G16" s="6"/>
      <c r="K16" s="6"/>
      <c r="R16" s="12" t="e">
        <f t="shared" si="8"/>
        <v>#N/A</v>
      </c>
      <c r="S16" s="12" t="e">
        <f t="shared" si="10"/>
        <v>#N/A</v>
      </c>
      <c r="T16" s="12" t="e">
        <f t="shared" si="9"/>
        <v>#N/A</v>
      </c>
      <c r="U16" s="8"/>
      <c r="V16" s="2" t="s">
        <v>35</v>
      </c>
    </row>
    <row r="17" spans="1:22" x14ac:dyDescent="0.2">
      <c r="A17" s="4">
        <f t="shared" si="5"/>
        <v>-999894</v>
      </c>
      <c r="G17" s="6"/>
      <c r="R17" s="12" t="e">
        <f t="shared" si="8"/>
        <v>#N/A</v>
      </c>
      <c r="S17" s="12" t="e">
        <f t="shared" si="10"/>
        <v>#N/A</v>
      </c>
      <c r="T17" s="12" t="e">
        <f t="shared" si="9"/>
        <v>#N/A</v>
      </c>
      <c r="U17" s="8"/>
      <c r="V17" s="2" t="s">
        <v>35</v>
      </c>
    </row>
    <row r="18" spans="1:22" x14ac:dyDescent="0.2">
      <c r="A18" s="4">
        <f t="shared" si="5"/>
        <v>-999893</v>
      </c>
      <c r="G18" s="6"/>
      <c r="H18" s="3"/>
      <c r="K18" s="6"/>
      <c r="L18" s="3"/>
      <c r="R18" s="12" t="e">
        <f t="shared" si="8"/>
        <v>#N/A</v>
      </c>
      <c r="S18" s="12" t="e">
        <f t="shared" si="10"/>
        <v>#N/A</v>
      </c>
      <c r="T18" s="12" t="e">
        <f t="shared" si="9"/>
        <v>#N/A</v>
      </c>
      <c r="U18" s="8"/>
      <c r="V18" s="2" t="s">
        <v>35</v>
      </c>
    </row>
    <row r="19" spans="1:22" x14ac:dyDescent="0.2">
      <c r="A19" s="4">
        <f t="shared" si="5"/>
        <v>-999892</v>
      </c>
      <c r="R19" s="12" t="e">
        <f t="shared" si="8"/>
        <v>#N/A</v>
      </c>
      <c r="S19" s="12" t="e">
        <f t="shared" si="10"/>
        <v>#N/A</v>
      </c>
      <c r="T19" s="12" t="e">
        <f t="shared" si="9"/>
        <v>#N/A</v>
      </c>
      <c r="U19" s="8"/>
      <c r="V19" s="2" t="s">
        <v>35</v>
      </c>
    </row>
    <row r="20" spans="1:22" x14ac:dyDescent="0.2">
      <c r="A20" s="4">
        <f t="shared" si="5"/>
        <v>-999891</v>
      </c>
      <c r="R20" s="12" t="e">
        <f t="shared" si="8"/>
        <v>#N/A</v>
      </c>
      <c r="S20" s="12" t="e">
        <f t="shared" si="10"/>
        <v>#N/A</v>
      </c>
      <c r="T20" s="12" t="e">
        <f t="shared" si="9"/>
        <v>#N/A</v>
      </c>
      <c r="U20" s="8"/>
      <c r="V20" s="2" t="s">
        <v>35</v>
      </c>
    </row>
    <row r="21" spans="1:22" x14ac:dyDescent="0.2">
      <c r="A21" s="4">
        <f t="shared" ref="A21:A84" si="11">IF(MONTH(U21)=MONTH(U20),A20+1,MONTH(U21)*100+1+YEAR(U21)*10000-20000000)</f>
        <v>-999890</v>
      </c>
      <c r="G21" s="6"/>
      <c r="R21" s="12" t="e">
        <f t="shared" si="8"/>
        <v>#N/A</v>
      </c>
      <c r="S21" s="12" t="e">
        <f t="shared" si="10"/>
        <v>#N/A</v>
      </c>
      <c r="T21" s="12" t="e">
        <f t="shared" si="9"/>
        <v>#N/A</v>
      </c>
      <c r="U21" s="8"/>
      <c r="V21" s="2" t="s">
        <v>35</v>
      </c>
    </row>
    <row r="22" spans="1:22" x14ac:dyDescent="0.2">
      <c r="A22" s="4">
        <f t="shared" si="11"/>
        <v>-999889</v>
      </c>
      <c r="G22" s="6"/>
      <c r="R22" s="12" t="e">
        <f t="shared" si="8"/>
        <v>#N/A</v>
      </c>
      <c r="S22" s="12" t="e">
        <f t="shared" si="10"/>
        <v>#N/A</v>
      </c>
      <c r="T22" s="12" t="e">
        <f t="shared" si="9"/>
        <v>#N/A</v>
      </c>
      <c r="U22" s="8"/>
      <c r="V22" s="2" t="s">
        <v>35</v>
      </c>
    </row>
    <row r="23" spans="1:22" x14ac:dyDescent="0.2">
      <c r="A23" s="4">
        <f t="shared" si="11"/>
        <v>-999888</v>
      </c>
      <c r="G23" s="6"/>
      <c r="R23" s="12" t="e">
        <f t="shared" si="8"/>
        <v>#N/A</v>
      </c>
      <c r="S23" s="12" t="e">
        <f t="shared" si="10"/>
        <v>#N/A</v>
      </c>
      <c r="T23" s="12" t="e">
        <f t="shared" si="9"/>
        <v>#N/A</v>
      </c>
      <c r="U23" s="8"/>
      <c r="V23" s="2" t="s">
        <v>35</v>
      </c>
    </row>
    <row r="24" spans="1:22" x14ac:dyDescent="0.2">
      <c r="A24" s="4">
        <f t="shared" si="11"/>
        <v>-999887</v>
      </c>
      <c r="G24" s="6"/>
      <c r="R24" s="12" t="e">
        <f t="shared" si="8"/>
        <v>#N/A</v>
      </c>
      <c r="S24" s="12" t="e">
        <f t="shared" si="10"/>
        <v>#N/A</v>
      </c>
      <c r="T24" s="12" t="e">
        <f t="shared" si="9"/>
        <v>#N/A</v>
      </c>
      <c r="U24" s="8"/>
      <c r="V24" s="2" t="s">
        <v>35</v>
      </c>
    </row>
    <row r="25" spans="1:22" x14ac:dyDescent="0.2">
      <c r="A25" s="4">
        <f t="shared" si="11"/>
        <v>-999886</v>
      </c>
      <c r="G25" s="6"/>
      <c r="R25" s="12" t="e">
        <f t="shared" si="8"/>
        <v>#N/A</v>
      </c>
      <c r="S25" s="12" t="e">
        <f t="shared" si="10"/>
        <v>#N/A</v>
      </c>
      <c r="T25" s="12" t="e">
        <f t="shared" si="9"/>
        <v>#N/A</v>
      </c>
      <c r="U25" s="8"/>
      <c r="V25" s="2" t="s">
        <v>35</v>
      </c>
    </row>
    <row r="26" spans="1:22" x14ac:dyDescent="0.2">
      <c r="A26" s="4">
        <f t="shared" si="11"/>
        <v>-999885</v>
      </c>
      <c r="G26" s="6"/>
      <c r="H26" s="3"/>
      <c r="K26" s="6"/>
      <c r="L26" s="3"/>
      <c r="R26" s="12" t="e">
        <f t="shared" si="8"/>
        <v>#N/A</v>
      </c>
      <c r="S26" s="12" t="e">
        <f t="shared" si="10"/>
        <v>#N/A</v>
      </c>
      <c r="T26" s="12" t="e">
        <f t="shared" si="9"/>
        <v>#N/A</v>
      </c>
      <c r="U26" s="8"/>
      <c r="V26" s="2" t="s">
        <v>35</v>
      </c>
    </row>
    <row r="27" spans="1:22" x14ac:dyDescent="0.2">
      <c r="A27" s="4">
        <f t="shared" si="11"/>
        <v>-999884</v>
      </c>
      <c r="G27" s="6"/>
      <c r="K27" s="129"/>
      <c r="R27" s="12" t="e">
        <f t="shared" si="8"/>
        <v>#N/A</v>
      </c>
      <c r="S27" s="12" t="e">
        <f t="shared" si="10"/>
        <v>#N/A</v>
      </c>
      <c r="T27" s="12" t="e">
        <f t="shared" si="9"/>
        <v>#N/A</v>
      </c>
      <c r="U27" s="8"/>
      <c r="V27" s="2" t="s">
        <v>35</v>
      </c>
    </row>
    <row r="28" spans="1:22" x14ac:dyDescent="0.2">
      <c r="A28" s="4">
        <f t="shared" si="11"/>
        <v>-999883</v>
      </c>
      <c r="G28" s="6"/>
      <c r="H28" s="3"/>
      <c r="K28" s="6"/>
      <c r="L28" s="3"/>
      <c r="R28" s="12" t="e">
        <f t="shared" si="8"/>
        <v>#N/A</v>
      </c>
      <c r="S28" s="12" t="e">
        <f t="shared" si="10"/>
        <v>#N/A</v>
      </c>
      <c r="T28" s="12" t="e">
        <f t="shared" si="9"/>
        <v>#N/A</v>
      </c>
      <c r="U28" s="8"/>
      <c r="V28" s="2" t="s">
        <v>35</v>
      </c>
    </row>
    <row r="29" spans="1:22" x14ac:dyDescent="0.2">
      <c r="A29" s="4">
        <f t="shared" si="11"/>
        <v>-999882</v>
      </c>
      <c r="G29" s="6"/>
      <c r="H29" s="3"/>
      <c r="K29" s="6"/>
      <c r="L29" s="3"/>
      <c r="R29" s="12" t="e">
        <f t="shared" si="8"/>
        <v>#N/A</v>
      </c>
      <c r="S29" s="12" t="e">
        <f t="shared" si="10"/>
        <v>#N/A</v>
      </c>
      <c r="T29" s="12" t="e">
        <f t="shared" si="9"/>
        <v>#N/A</v>
      </c>
      <c r="U29" s="8"/>
      <c r="V29" s="2" t="s">
        <v>35</v>
      </c>
    </row>
    <row r="30" spans="1:22" x14ac:dyDescent="0.2">
      <c r="A30" s="4">
        <f t="shared" si="11"/>
        <v>-999881</v>
      </c>
      <c r="G30" s="6"/>
      <c r="H30" s="3"/>
      <c r="K30" s="6"/>
      <c r="L30" s="3"/>
      <c r="R30" s="12" t="e">
        <f t="shared" si="8"/>
        <v>#N/A</v>
      </c>
      <c r="S30" s="12" t="e">
        <f t="shared" si="10"/>
        <v>#N/A</v>
      </c>
      <c r="T30" s="12" t="e">
        <f t="shared" si="9"/>
        <v>#N/A</v>
      </c>
      <c r="U30" s="8"/>
      <c r="V30" s="2" t="s">
        <v>35</v>
      </c>
    </row>
    <row r="31" spans="1:22" x14ac:dyDescent="0.2">
      <c r="A31" s="4">
        <f t="shared" si="11"/>
        <v>-999880</v>
      </c>
      <c r="G31" s="6"/>
      <c r="K31" s="6"/>
      <c r="R31" s="12" t="e">
        <f t="shared" si="8"/>
        <v>#N/A</v>
      </c>
      <c r="S31" s="12" t="e">
        <f t="shared" si="10"/>
        <v>#N/A</v>
      </c>
      <c r="T31" s="12" t="e">
        <f t="shared" si="9"/>
        <v>#N/A</v>
      </c>
      <c r="U31" s="8"/>
      <c r="V31" s="2" t="s">
        <v>35</v>
      </c>
    </row>
    <row r="32" spans="1:22" x14ac:dyDescent="0.2">
      <c r="A32" s="4">
        <f t="shared" si="11"/>
        <v>-999879</v>
      </c>
      <c r="G32" s="6"/>
      <c r="R32" s="12" t="e">
        <f t="shared" si="8"/>
        <v>#N/A</v>
      </c>
      <c r="S32" s="12" t="e">
        <f t="shared" si="10"/>
        <v>#N/A</v>
      </c>
      <c r="T32" s="12" t="e">
        <f t="shared" si="9"/>
        <v>#N/A</v>
      </c>
      <c r="U32" s="8"/>
      <c r="V32" s="2" t="s">
        <v>35</v>
      </c>
    </row>
    <row r="33" spans="1:30" x14ac:dyDescent="0.2">
      <c r="A33" s="4">
        <f t="shared" si="11"/>
        <v>-999878</v>
      </c>
      <c r="G33" s="6"/>
      <c r="K33" s="6"/>
      <c r="R33" s="12" t="e">
        <f t="shared" si="8"/>
        <v>#N/A</v>
      </c>
      <c r="S33" s="12" t="e">
        <f t="shared" si="10"/>
        <v>#N/A</v>
      </c>
      <c r="T33" s="12" t="e">
        <f t="shared" si="9"/>
        <v>#N/A</v>
      </c>
      <c r="U33" s="8"/>
      <c r="V33" s="2" t="s">
        <v>35</v>
      </c>
    </row>
    <row r="34" spans="1:30" x14ac:dyDescent="0.2">
      <c r="A34" s="4">
        <f t="shared" si="11"/>
        <v>-999877</v>
      </c>
      <c r="G34" s="6"/>
      <c r="K34" s="6"/>
      <c r="L34" s="3"/>
      <c r="R34" s="12" t="e">
        <f t="shared" si="8"/>
        <v>#N/A</v>
      </c>
      <c r="S34" s="12" t="e">
        <f t="shared" si="10"/>
        <v>#N/A</v>
      </c>
      <c r="T34" s="12" t="e">
        <f t="shared" si="9"/>
        <v>#N/A</v>
      </c>
      <c r="U34" s="8"/>
      <c r="V34" s="2" t="s">
        <v>35</v>
      </c>
    </row>
    <row r="35" spans="1:30" x14ac:dyDescent="0.2">
      <c r="A35" s="4">
        <f t="shared" si="11"/>
        <v>-999876</v>
      </c>
      <c r="G35" s="6"/>
      <c r="R35" s="12" t="e">
        <f t="shared" si="8"/>
        <v>#N/A</v>
      </c>
      <c r="S35" s="12" t="e">
        <f t="shared" si="10"/>
        <v>#N/A</v>
      </c>
      <c r="T35" s="12" t="e">
        <f t="shared" si="9"/>
        <v>#N/A</v>
      </c>
      <c r="U35" s="8"/>
      <c r="V35" s="2" t="s">
        <v>35</v>
      </c>
    </row>
    <row r="36" spans="1:30" x14ac:dyDescent="0.2">
      <c r="A36" s="4">
        <f t="shared" si="11"/>
        <v>-999875</v>
      </c>
      <c r="R36" s="12" t="e">
        <f t="shared" si="8"/>
        <v>#N/A</v>
      </c>
      <c r="S36" s="12" t="e">
        <f t="shared" si="10"/>
        <v>#N/A</v>
      </c>
      <c r="T36" s="12" t="e">
        <f t="shared" si="9"/>
        <v>#N/A</v>
      </c>
      <c r="U36" s="8"/>
      <c r="V36" s="2" t="s">
        <v>35</v>
      </c>
    </row>
    <row r="37" spans="1:30" x14ac:dyDescent="0.2">
      <c r="A37" s="4">
        <f t="shared" si="11"/>
        <v>-999874</v>
      </c>
      <c r="G37" s="6"/>
      <c r="Q37" s="11"/>
      <c r="R37" s="12" t="e">
        <f t="shared" si="8"/>
        <v>#N/A</v>
      </c>
      <c r="S37" s="12" t="e">
        <f t="shared" si="10"/>
        <v>#N/A</v>
      </c>
      <c r="T37" s="12" t="e">
        <f t="shared" si="9"/>
        <v>#N/A</v>
      </c>
      <c r="U37" s="8"/>
      <c r="V37" s="2" t="s">
        <v>35</v>
      </c>
    </row>
    <row r="38" spans="1:30" x14ac:dyDescent="0.2">
      <c r="A38" s="4">
        <f t="shared" si="11"/>
        <v>-999873</v>
      </c>
      <c r="G38" s="6"/>
      <c r="R38" s="12" t="e">
        <f t="shared" si="8"/>
        <v>#N/A</v>
      </c>
      <c r="S38" s="12" t="e">
        <f t="shared" si="10"/>
        <v>#N/A</v>
      </c>
      <c r="T38" s="12" t="e">
        <f t="shared" si="9"/>
        <v>#N/A</v>
      </c>
      <c r="U38" s="8"/>
      <c r="V38" s="2" t="s">
        <v>35</v>
      </c>
    </row>
    <row r="39" spans="1:30" x14ac:dyDescent="0.2">
      <c r="A39" s="4">
        <f t="shared" si="11"/>
        <v>-999872</v>
      </c>
      <c r="G39" s="6"/>
      <c r="R39" s="12" t="e">
        <f t="shared" si="8"/>
        <v>#N/A</v>
      </c>
      <c r="S39" s="12" t="e">
        <f t="shared" si="10"/>
        <v>#N/A</v>
      </c>
      <c r="T39" s="12" t="e">
        <f t="shared" si="9"/>
        <v>#N/A</v>
      </c>
      <c r="U39" s="8"/>
      <c r="V39" s="2" t="s">
        <v>35</v>
      </c>
    </row>
    <row r="40" spans="1:30" x14ac:dyDescent="0.2">
      <c r="A40" s="4">
        <f t="shared" si="11"/>
        <v>-999871</v>
      </c>
      <c r="R40" s="12" t="e">
        <f t="shared" si="8"/>
        <v>#N/A</v>
      </c>
      <c r="S40" s="12" t="e">
        <f t="shared" si="10"/>
        <v>#N/A</v>
      </c>
      <c r="T40" s="12" t="e">
        <f t="shared" si="9"/>
        <v>#N/A</v>
      </c>
      <c r="U40" s="8"/>
      <c r="V40" s="2" t="s">
        <v>35</v>
      </c>
    </row>
    <row r="41" spans="1:30" x14ac:dyDescent="0.2">
      <c r="A41" s="4">
        <f t="shared" si="11"/>
        <v>-999870</v>
      </c>
      <c r="G41" s="6"/>
      <c r="R41" s="12" t="e">
        <f t="shared" si="8"/>
        <v>#N/A</v>
      </c>
      <c r="S41" s="12" t="e">
        <f t="shared" si="10"/>
        <v>#N/A</v>
      </c>
      <c r="T41" s="12" t="e">
        <f t="shared" si="9"/>
        <v>#N/A</v>
      </c>
      <c r="U41" s="8"/>
      <c r="V41" s="2" t="s">
        <v>35</v>
      </c>
    </row>
    <row r="42" spans="1:30" x14ac:dyDescent="0.2">
      <c r="A42" s="4">
        <f t="shared" si="11"/>
        <v>-999869</v>
      </c>
      <c r="G42" s="6"/>
      <c r="R42" s="12" t="e">
        <f t="shared" si="8"/>
        <v>#N/A</v>
      </c>
      <c r="S42" s="12" t="e">
        <f t="shared" si="10"/>
        <v>#N/A</v>
      </c>
      <c r="T42" s="12" t="e">
        <f t="shared" si="9"/>
        <v>#N/A</v>
      </c>
      <c r="U42" s="8"/>
      <c r="V42" s="2" t="s">
        <v>35</v>
      </c>
    </row>
    <row r="43" spans="1:30" x14ac:dyDescent="0.2">
      <c r="A43" s="4">
        <f t="shared" si="11"/>
        <v>-999868</v>
      </c>
      <c r="G43" s="6"/>
      <c r="R43" s="12" t="e">
        <f t="shared" si="8"/>
        <v>#N/A</v>
      </c>
      <c r="S43" s="12" t="e">
        <f t="shared" si="10"/>
        <v>#N/A</v>
      </c>
      <c r="T43" s="12" t="e">
        <f t="shared" si="9"/>
        <v>#N/A</v>
      </c>
      <c r="U43" s="8"/>
      <c r="V43" s="2" t="s">
        <v>35</v>
      </c>
    </row>
    <row r="44" spans="1:30" x14ac:dyDescent="0.2">
      <c r="A44" s="4">
        <f t="shared" si="11"/>
        <v>-999867</v>
      </c>
      <c r="G44" s="6"/>
      <c r="H44" s="3"/>
      <c r="K44" s="6"/>
      <c r="R44" s="12" t="e">
        <f t="shared" si="8"/>
        <v>#N/A</v>
      </c>
      <c r="S44" s="12" t="e">
        <f t="shared" si="10"/>
        <v>#N/A</v>
      </c>
      <c r="T44" s="12" t="e">
        <f t="shared" si="9"/>
        <v>#N/A</v>
      </c>
      <c r="U44" s="8"/>
      <c r="V44" s="2" t="s">
        <v>35</v>
      </c>
    </row>
    <row r="45" spans="1:30" x14ac:dyDescent="0.2">
      <c r="A45" s="4">
        <f t="shared" si="11"/>
        <v>-999866</v>
      </c>
      <c r="R45" s="12" t="e">
        <f t="shared" si="8"/>
        <v>#N/A</v>
      </c>
      <c r="S45" s="12" t="e">
        <f t="shared" si="10"/>
        <v>#N/A</v>
      </c>
      <c r="T45" s="12" t="e">
        <f t="shared" si="9"/>
        <v>#N/A</v>
      </c>
      <c r="U45" s="8"/>
      <c r="V45" s="2" t="s">
        <v>35</v>
      </c>
    </row>
    <row r="46" spans="1:30" s="35" customFormat="1" x14ac:dyDescent="0.2">
      <c r="A46" s="4">
        <f t="shared" si="11"/>
        <v>-999865</v>
      </c>
      <c r="B46" s="5"/>
      <c r="C46" s="5"/>
      <c r="D46" s="5"/>
      <c r="E46" s="5"/>
      <c r="F46" s="6"/>
      <c r="G46" s="6"/>
      <c r="H46" s="11"/>
      <c r="I46" s="5"/>
      <c r="J46" s="6"/>
      <c r="K46" s="6"/>
      <c r="L46" s="11"/>
      <c r="M46" s="5"/>
      <c r="N46" s="6"/>
      <c r="O46" s="7"/>
      <c r="P46" s="11"/>
      <c r="Q46" s="5"/>
      <c r="R46" s="12" t="e">
        <f t="shared" si="8"/>
        <v>#N/A</v>
      </c>
      <c r="S46" s="12" t="e">
        <f t="shared" si="10"/>
        <v>#N/A</v>
      </c>
      <c r="T46" s="12" t="e">
        <f t="shared" si="9"/>
        <v>#N/A</v>
      </c>
      <c r="U46" s="34"/>
      <c r="V46" s="2" t="s">
        <v>35</v>
      </c>
      <c r="W46" s="5"/>
      <c r="X46" s="6"/>
      <c r="Y46" s="7"/>
      <c r="Z46" s="11"/>
      <c r="AA46" s="5"/>
      <c r="AB46" s="6"/>
      <c r="AC46" s="7"/>
      <c r="AD46" s="11"/>
    </row>
    <row r="47" spans="1:30" x14ac:dyDescent="0.2">
      <c r="A47" s="4">
        <f t="shared" si="11"/>
        <v>-999864</v>
      </c>
      <c r="R47" s="12" t="e">
        <f t="shared" si="8"/>
        <v>#N/A</v>
      </c>
      <c r="S47" s="12" t="e">
        <f t="shared" si="10"/>
        <v>#N/A</v>
      </c>
      <c r="T47" s="12" t="e">
        <f t="shared" si="9"/>
        <v>#N/A</v>
      </c>
      <c r="U47" s="8"/>
      <c r="V47" s="2" t="s">
        <v>35</v>
      </c>
    </row>
    <row r="48" spans="1:30" x14ac:dyDescent="0.2">
      <c r="A48" s="4">
        <f t="shared" si="11"/>
        <v>-999863</v>
      </c>
      <c r="H48" s="3"/>
      <c r="K48" s="129"/>
      <c r="L48" s="3"/>
      <c r="R48" s="12" t="e">
        <f t="shared" si="8"/>
        <v>#N/A</v>
      </c>
      <c r="S48" s="12" t="e">
        <f t="shared" si="10"/>
        <v>#N/A</v>
      </c>
      <c r="T48" s="12" t="e">
        <f t="shared" si="9"/>
        <v>#N/A</v>
      </c>
      <c r="U48" s="8"/>
      <c r="V48" s="2" t="s">
        <v>35</v>
      </c>
    </row>
    <row r="49" spans="1:30" x14ac:dyDescent="0.2">
      <c r="A49" s="4">
        <f t="shared" si="11"/>
        <v>-999862</v>
      </c>
      <c r="G49" s="6"/>
      <c r="R49" s="12" t="e">
        <f t="shared" si="8"/>
        <v>#N/A</v>
      </c>
      <c r="S49" s="12" t="e">
        <f t="shared" si="10"/>
        <v>#N/A</v>
      </c>
      <c r="T49" s="12" t="e">
        <f t="shared" si="9"/>
        <v>#N/A</v>
      </c>
      <c r="U49" s="8"/>
      <c r="V49" s="2" t="s">
        <v>35</v>
      </c>
    </row>
    <row r="50" spans="1:30" x14ac:dyDescent="0.2">
      <c r="A50" s="4">
        <f t="shared" si="11"/>
        <v>-999861</v>
      </c>
      <c r="G50" s="6"/>
      <c r="R50" s="12" t="e">
        <f t="shared" si="8"/>
        <v>#N/A</v>
      </c>
      <c r="S50" s="12" t="e">
        <f t="shared" si="10"/>
        <v>#N/A</v>
      </c>
      <c r="T50" s="12" t="e">
        <f t="shared" si="9"/>
        <v>#N/A</v>
      </c>
      <c r="U50" s="8"/>
      <c r="V50" s="2" t="s">
        <v>35</v>
      </c>
    </row>
    <row r="51" spans="1:30" x14ac:dyDescent="0.2">
      <c r="A51" s="4">
        <f t="shared" si="11"/>
        <v>-999860</v>
      </c>
      <c r="G51" s="6"/>
      <c r="H51" s="3"/>
      <c r="K51" s="129"/>
      <c r="L51" s="3"/>
      <c r="R51" s="12" t="e">
        <f t="shared" si="8"/>
        <v>#N/A</v>
      </c>
      <c r="S51" s="12" t="e">
        <f t="shared" si="10"/>
        <v>#N/A</v>
      </c>
      <c r="T51" s="12" t="e">
        <f t="shared" si="9"/>
        <v>#N/A</v>
      </c>
      <c r="U51" s="8"/>
      <c r="V51" s="2" t="s">
        <v>35</v>
      </c>
    </row>
    <row r="52" spans="1:30" x14ac:dyDescent="0.2">
      <c r="A52" s="4">
        <f t="shared" si="11"/>
        <v>-999859</v>
      </c>
      <c r="G52" s="6"/>
      <c r="K52" s="6"/>
      <c r="R52" s="12" t="e">
        <f t="shared" si="8"/>
        <v>#N/A</v>
      </c>
      <c r="S52" s="12" t="e">
        <f t="shared" si="10"/>
        <v>#N/A</v>
      </c>
      <c r="T52" s="12" t="e">
        <f t="shared" si="9"/>
        <v>#N/A</v>
      </c>
      <c r="U52" s="8"/>
      <c r="V52" s="2" t="s">
        <v>35</v>
      </c>
    </row>
    <row r="53" spans="1:30" x14ac:dyDescent="0.2">
      <c r="A53" s="4">
        <f t="shared" si="11"/>
        <v>-999858</v>
      </c>
      <c r="R53" s="12" t="e">
        <f t="shared" si="8"/>
        <v>#N/A</v>
      </c>
      <c r="S53" s="12" t="e">
        <f t="shared" si="10"/>
        <v>#N/A</v>
      </c>
      <c r="T53" s="12" t="e">
        <f t="shared" si="9"/>
        <v>#N/A</v>
      </c>
      <c r="U53" s="8"/>
      <c r="V53" s="2" t="s">
        <v>35</v>
      </c>
    </row>
    <row r="54" spans="1:30" x14ac:dyDescent="0.2">
      <c r="A54" s="4">
        <f t="shared" si="11"/>
        <v>-999857</v>
      </c>
      <c r="G54" s="6"/>
      <c r="K54" s="6"/>
      <c r="R54" s="12" t="e">
        <f t="shared" si="8"/>
        <v>#N/A</v>
      </c>
      <c r="S54" s="12" t="e">
        <f t="shared" si="10"/>
        <v>#N/A</v>
      </c>
      <c r="T54" s="12" t="e">
        <f t="shared" si="9"/>
        <v>#N/A</v>
      </c>
      <c r="U54" s="8"/>
      <c r="V54" s="2" t="s">
        <v>35</v>
      </c>
    </row>
    <row r="55" spans="1:30" x14ac:dyDescent="0.2">
      <c r="A55" s="4">
        <f t="shared" si="11"/>
        <v>-999856</v>
      </c>
      <c r="G55" s="6"/>
      <c r="K55" s="6"/>
      <c r="R55" s="12" t="e">
        <f t="shared" si="8"/>
        <v>#N/A</v>
      </c>
      <c r="S55" s="12" t="e">
        <f t="shared" si="10"/>
        <v>#N/A</v>
      </c>
      <c r="T55" s="12" t="e">
        <f t="shared" si="9"/>
        <v>#N/A</v>
      </c>
      <c r="U55" s="8"/>
      <c r="V55" s="2" t="s">
        <v>35</v>
      </c>
    </row>
    <row r="56" spans="1:30" x14ac:dyDescent="0.2">
      <c r="A56" s="4">
        <f t="shared" si="11"/>
        <v>-999855</v>
      </c>
      <c r="G56" s="6"/>
      <c r="R56" s="12" t="e">
        <f t="shared" si="8"/>
        <v>#N/A</v>
      </c>
      <c r="S56" s="12" t="e">
        <f t="shared" si="10"/>
        <v>#N/A</v>
      </c>
      <c r="T56" s="12" t="e">
        <f t="shared" si="9"/>
        <v>#N/A</v>
      </c>
      <c r="U56" s="8"/>
      <c r="V56" s="2" t="s">
        <v>35</v>
      </c>
    </row>
    <row r="57" spans="1:30" x14ac:dyDescent="0.2">
      <c r="A57" s="4">
        <f t="shared" si="11"/>
        <v>-999854</v>
      </c>
      <c r="G57" s="6"/>
      <c r="H57" s="3"/>
      <c r="L57" s="3"/>
      <c r="R57" s="12" t="e">
        <f t="shared" si="8"/>
        <v>#N/A</v>
      </c>
      <c r="S57" s="12" t="e">
        <f t="shared" si="10"/>
        <v>#N/A</v>
      </c>
      <c r="T57" s="12" t="e">
        <f t="shared" si="9"/>
        <v>#N/A</v>
      </c>
      <c r="U57" s="8"/>
      <c r="V57" s="2" t="s">
        <v>35</v>
      </c>
    </row>
    <row r="58" spans="1:30" x14ac:dyDescent="0.2">
      <c r="A58" s="4">
        <f t="shared" si="11"/>
        <v>-999853</v>
      </c>
      <c r="G58" s="6"/>
      <c r="H58" s="3"/>
      <c r="L58" s="3"/>
      <c r="R58" s="12" t="e">
        <f t="shared" si="8"/>
        <v>#N/A</v>
      </c>
      <c r="S58" s="12" t="e">
        <f t="shared" si="10"/>
        <v>#N/A</v>
      </c>
      <c r="T58" s="12" t="e">
        <f t="shared" si="9"/>
        <v>#N/A</v>
      </c>
      <c r="U58" s="8"/>
      <c r="V58" s="2" t="s">
        <v>35</v>
      </c>
    </row>
    <row r="59" spans="1:30" x14ac:dyDescent="0.2">
      <c r="A59" s="4">
        <f t="shared" si="11"/>
        <v>-999852</v>
      </c>
      <c r="G59" s="6"/>
      <c r="R59" s="12" t="e">
        <f t="shared" si="8"/>
        <v>#N/A</v>
      </c>
      <c r="S59" s="12" t="e">
        <f t="shared" si="10"/>
        <v>#N/A</v>
      </c>
      <c r="T59" s="12" t="e">
        <f t="shared" si="9"/>
        <v>#N/A</v>
      </c>
      <c r="U59" s="8"/>
      <c r="V59" s="2" t="s">
        <v>35</v>
      </c>
    </row>
    <row r="60" spans="1:30" x14ac:dyDescent="0.2">
      <c r="A60" s="4">
        <f t="shared" si="11"/>
        <v>-999851</v>
      </c>
      <c r="R60" s="12" t="e">
        <f t="shared" si="8"/>
        <v>#N/A</v>
      </c>
      <c r="S60" s="12" t="e">
        <f t="shared" si="10"/>
        <v>#N/A</v>
      </c>
      <c r="T60" s="12" t="e">
        <f t="shared" si="9"/>
        <v>#N/A</v>
      </c>
      <c r="U60" s="8"/>
      <c r="V60" s="2" t="s">
        <v>35</v>
      </c>
    </row>
    <row r="61" spans="1:30" x14ac:dyDescent="0.2">
      <c r="A61" s="4">
        <f t="shared" si="11"/>
        <v>-999850</v>
      </c>
      <c r="G61" s="6"/>
      <c r="H61" s="3"/>
      <c r="L61" s="41"/>
      <c r="P61" s="41"/>
      <c r="R61" s="12" t="e">
        <f t="shared" si="8"/>
        <v>#N/A</v>
      </c>
      <c r="S61" s="12" t="e">
        <f t="shared" si="10"/>
        <v>#N/A</v>
      </c>
      <c r="T61" s="12" t="e">
        <f t="shared" si="9"/>
        <v>#N/A</v>
      </c>
      <c r="U61" s="8"/>
      <c r="V61" s="2" t="s">
        <v>35</v>
      </c>
      <c r="Z61" s="41"/>
      <c r="AD61" s="41"/>
    </row>
    <row r="62" spans="1:30" x14ac:dyDescent="0.2">
      <c r="A62" s="4">
        <f t="shared" si="11"/>
        <v>-999849</v>
      </c>
      <c r="G62" s="6"/>
      <c r="R62" s="12" t="e">
        <f t="shared" si="8"/>
        <v>#N/A</v>
      </c>
      <c r="S62" s="12" t="e">
        <f t="shared" si="10"/>
        <v>#N/A</v>
      </c>
      <c r="T62" s="12" t="e">
        <f t="shared" si="9"/>
        <v>#N/A</v>
      </c>
      <c r="U62" s="8"/>
      <c r="V62" s="2" t="s">
        <v>35</v>
      </c>
    </row>
    <row r="63" spans="1:30" x14ac:dyDescent="0.2">
      <c r="A63" s="4">
        <f t="shared" si="11"/>
        <v>-999848</v>
      </c>
      <c r="R63" s="12" t="e">
        <f t="shared" si="8"/>
        <v>#N/A</v>
      </c>
      <c r="S63" s="12" t="e">
        <f t="shared" si="10"/>
        <v>#N/A</v>
      </c>
      <c r="T63" s="12" t="e">
        <f t="shared" si="9"/>
        <v>#N/A</v>
      </c>
      <c r="U63" s="8"/>
      <c r="V63" s="2" t="s">
        <v>35</v>
      </c>
    </row>
    <row r="64" spans="1:30" x14ac:dyDescent="0.2">
      <c r="A64" s="4">
        <f t="shared" si="11"/>
        <v>-999847</v>
      </c>
      <c r="R64" s="12" t="e">
        <f t="shared" si="8"/>
        <v>#N/A</v>
      </c>
      <c r="S64" s="12" t="e">
        <f t="shared" si="10"/>
        <v>#N/A</v>
      </c>
      <c r="T64" s="12" t="e">
        <f t="shared" si="9"/>
        <v>#N/A</v>
      </c>
      <c r="U64" s="8"/>
      <c r="V64" s="2" t="s">
        <v>35</v>
      </c>
    </row>
    <row r="65" spans="1:22" x14ac:dyDescent="0.2">
      <c r="A65" s="4">
        <f t="shared" si="11"/>
        <v>-999846</v>
      </c>
      <c r="R65" s="12" t="e">
        <f t="shared" si="8"/>
        <v>#N/A</v>
      </c>
      <c r="S65" s="12" t="e">
        <f t="shared" si="10"/>
        <v>#N/A</v>
      </c>
      <c r="T65" s="12" t="e">
        <f t="shared" si="9"/>
        <v>#N/A</v>
      </c>
      <c r="U65" s="8"/>
      <c r="V65" s="2" t="s">
        <v>35</v>
      </c>
    </row>
    <row r="66" spans="1:22" x14ac:dyDescent="0.2">
      <c r="A66" s="4">
        <f t="shared" si="11"/>
        <v>-999845</v>
      </c>
      <c r="G66" s="6"/>
      <c r="R66" s="12" t="e">
        <f t="shared" si="8"/>
        <v>#N/A</v>
      </c>
      <c r="S66" s="12" t="e">
        <f t="shared" si="10"/>
        <v>#N/A</v>
      </c>
      <c r="T66" s="12" t="e">
        <f t="shared" si="9"/>
        <v>#N/A</v>
      </c>
      <c r="U66" s="8"/>
      <c r="V66" s="2" t="s">
        <v>35</v>
      </c>
    </row>
    <row r="67" spans="1:22" x14ac:dyDescent="0.2">
      <c r="A67" s="4">
        <f t="shared" si="11"/>
        <v>-999844</v>
      </c>
      <c r="R67" s="12" t="e">
        <f t="shared" si="8"/>
        <v>#N/A</v>
      </c>
      <c r="S67" s="12" t="e">
        <f t="shared" si="10"/>
        <v>#N/A</v>
      </c>
      <c r="T67" s="12" t="e">
        <f t="shared" si="9"/>
        <v>#N/A</v>
      </c>
      <c r="U67" s="8"/>
      <c r="V67" s="2" t="s">
        <v>35</v>
      </c>
    </row>
    <row r="68" spans="1:22" x14ac:dyDescent="0.2">
      <c r="A68" s="4">
        <f t="shared" si="11"/>
        <v>-999843</v>
      </c>
      <c r="R68" s="12" t="e">
        <f t="shared" si="8"/>
        <v>#N/A</v>
      </c>
      <c r="S68" s="12" t="e">
        <f t="shared" si="10"/>
        <v>#N/A</v>
      </c>
      <c r="T68" s="12" t="e">
        <f t="shared" si="9"/>
        <v>#N/A</v>
      </c>
      <c r="U68" s="8"/>
      <c r="V68" s="2" t="s">
        <v>35</v>
      </c>
    </row>
    <row r="69" spans="1:22" x14ac:dyDescent="0.2">
      <c r="A69" s="4">
        <f t="shared" si="11"/>
        <v>-999842</v>
      </c>
      <c r="G69" s="6"/>
      <c r="H69" s="3"/>
      <c r="K69" s="6"/>
      <c r="R69" s="12" t="e">
        <f t="shared" si="8"/>
        <v>#N/A</v>
      </c>
      <c r="S69" s="12" t="e">
        <f t="shared" si="10"/>
        <v>#N/A</v>
      </c>
      <c r="T69" s="12" t="e">
        <f t="shared" si="9"/>
        <v>#N/A</v>
      </c>
      <c r="U69" s="8"/>
      <c r="V69" s="2" t="s">
        <v>35</v>
      </c>
    </row>
    <row r="70" spans="1:22" x14ac:dyDescent="0.2">
      <c r="A70" s="4">
        <f t="shared" si="11"/>
        <v>-999841</v>
      </c>
      <c r="G70" s="6"/>
      <c r="R70" s="12" t="e">
        <f t="shared" ref="R70:R133" si="12">VLOOKUP(Q70,$Q$323:$T$382,2,FALSE)</f>
        <v>#N/A</v>
      </c>
      <c r="S70" s="12" t="e">
        <f t="shared" si="10"/>
        <v>#N/A</v>
      </c>
      <c r="T70" s="12" t="e">
        <f t="shared" ref="T70:T133" si="13">VLOOKUP(Q70,$Q$323:$T$382,4,FALSE)</f>
        <v>#N/A</v>
      </c>
      <c r="U70" s="8"/>
      <c r="V70" s="2" t="s">
        <v>35</v>
      </c>
    </row>
    <row r="71" spans="1:22" x14ac:dyDescent="0.2">
      <c r="A71" s="4">
        <f t="shared" si="11"/>
        <v>-999840</v>
      </c>
      <c r="G71" s="6"/>
      <c r="R71" s="12" t="e">
        <f t="shared" si="12"/>
        <v>#N/A</v>
      </c>
      <c r="S71" s="12" t="e">
        <f t="shared" si="10"/>
        <v>#N/A</v>
      </c>
      <c r="T71" s="12" t="e">
        <f t="shared" si="13"/>
        <v>#N/A</v>
      </c>
      <c r="U71" s="8"/>
      <c r="V71" s="2" t="s">
        <v>35</v>
      </c>
    </row>
    <row r="72" spans="1:22" x14ac:dyDescent="0.2">
      <c r="A72" s="4">
        <f t="shared" si="11"/>
        <v>-999839</v>
      </c>
      <c r="G72" s="6"/>
      <c r="H72" s="3"/>
      <c r="K72" s="6"/>
      <c r="R72" s="12" t="e">
        <f t="shared" si="12"/>
        <v>#N/A</v>
      </c>
      <c r="S72" s="12" t="e">
        <f t="shared" si="10"/>
        <v>#N/A</v>
      </c>
      <c r="T72" s="12" t="e">
        <f t="shared" si="13"/>
        <v>#N/A</v>
      </c>
      <c r="U72" s="8"/>
      <c r="V72" s="2" t="s">
        <v>35</v>
      </c>
    </row>
    <row r="73" spans="1:22" x14ac:dyDescent="0.2">
      <c r="A73" s="4">
        <f t="shared" si="11"/>
        <v>-999838</v>
      </c>
      <c r="G73" s="6"/>
      <c r="R73" s="12" t="e">
        <f t="shared" si="12"/>
        <v>#N/A</v>
      </c>
      <c r="S73" s="12" t="e">
        <f t="shared" ref="S73:S136" si="14">VLOOKUP(Q73,$Q$323:$T$382,3,FALSE)</f>
        <v>#N/A</v>
      </c>
      <c r="T73" s="12" t="e">
        <f t="shared" si="13"/>
        <v>#N/A</v>
      </c>
      <c r="U73" s="8"/>
      <c r="V73" s="2" t="s">
        <v>35</v>
      </c>
    </row>
    <row r="74" spans="1:22" x14ac:dyDescent="0.2">
      <c r="A74" s="4">
        <f t="shared" si="11"/>
        <v>-999837</v>
      </c>
      <c r="G74" s="6"/>
      <c r="H74" s="3"/>
      <c r="K74" s="6"/>
      <c r="R74" s="12" t="e">
        <f t="shared" si="12"/>
        <v>#N/A</v>
      </c>
      <c r="S74" s="12" t="e">
        <f t="shared" si="14"/>
        <v>#N/A</v>
      </c>
      <c r="T74" s="12" t="e">
        <f t="shared" si="13"/>
        <v>#N/A</v>
      </c>
      <c r="U74" s="8"/>
      <c r="V74" s="2" t="s">
        <v>35</v>
      </c>
    </row>
    <row r="75" spans="1:22" x14ac:dyDescent="0.2">
      <c r="A75" s="4">
        <f t="shared" si="11"/>
        <v>-999836</v>
      </c>
      <c r="G75" s="6"/>
      <c r="R75" s="12" t="e">
        <f t="shared" si="12"/>
        <v>#N/A</v>
      </c>
      <c r="S75" s="12" t="e">
        <f t="shared" si="14"/>
        <v>#N/A</v>
      </c>
      <c r="T75" s="12" t="e">
        <f t="shared" si="13"/>
        <v>#N/A</v>
      </c>
      <c r="U75" s="8"/>
      <c r="V75" s="2" t="s">
        <v>35</v>
      </c>
    </row>
    <row r="76" spans="1:22" x14ac:dyDescent="0.2">
      <c r="A76" s="4">
        <f t="shared" si="11"/>
        <v>-999835</v>
      </c>
      <c r="G76" s="6"/>
      <c r="R76" s="12" t="e">
        <f t="shared" si="12"/>
        <v>#N/A</v>
      </c>
      <c r="S76" s="12" t="e">
        <f t="shared" si="14"/>
        <v>#N/A</v>
      </c>
      <c r="T76" s="12" t="e">
        <f t="shared" si="13"/>
        <v>#N/A</v>
      </c>
      <c r="U76" s="8"/>
      <c r="V76" s="2" t="s">
        <v>35</v>
      </c>
    </row>
    <row r="77" spans="1:22" x14ac:dyDescent="0.2">
      <c r="A77" s="4">
        <f t="shared" si="11"/>
        <v>-999834</v>
      </c>
      <c r="G77" s="6"/>
      <c r="R77" s="12" t="e">
        <f t="shared" si="12"/>
        <v>#N/A</v>
      </c>
      <c r="S77" s="12" t="e">
        <f t="shared" si="14"/>
        <v>#N/A</v>
      </c>
      <c r="T77" s="12" t="e">
        <f t="shared" si="13"/>
        <v>#N/A</v>
      </c>
      <c r="U77" s="8"/>
      <c r="V77" s="2" t="s">
        <v>35</v>
      </c>
    </row>
    <row r="78" spans="1:22" x14ac:dyDescent="0.2">
      <c r="A78" s="4">
        <f t="shared" si="11"/>
        <v>-999833</v>
      </c>
      <c r="G78" s="6"/>
      <c r="R78" s="12" t="e">
        <f t="shared" si="12"/>
        <v>#N/A</v>
      </c>
      <c r="S78" s="12" t="e">
        <f t="shared" si="14"/>
        <v>#N/A</v>
      </c>
      <c r="T78" s="12" t="e">
        <f t="shared" si="13"/>
        <v>#N/A</v>
      </c>
      <c r="U78" s="8"/>
      <c r="V78" s="2" t="s">
        <v>35</v>
      </c>
    </row>
    <row r="79" spans="1:22" x14ac:dyDescent="0.2">
      <c r="A79" s="4">
        <f t="shared" si="11"/>
        <v>-999832</v>
      </c>
      <c r="G79" s="6"/>
      <c r="K79" s="6"/>
      <c r="R79" s="12" t="e">
        <f t="shared" si="12"/>
        <v>#N/A</v>
      </c>
      <c r="S79" s="12" t="e">
        <f t="shared" si="14"/>
        <v>#N/A</v>
      </c>
      <c r="T79" s="12" t="e">
        <f t="shared" si="13"/>
        <v>#N/A</v>
      </c>
      <c r="U79" s="8"/>
      <c r="V79" s="2" t="s">
        <v>35</v>
      </c>
    </row>
    <row r="80" spans="1:22" x14ac:dyDescent="0.2">
      <c r="A80" s="4">
        <f t="shared" si="11"/>
        <v>-999831</v>
      </c>
      <c r="R80" s="12" t="e">
        <f t="shared" si="12"/>
        <v>#N/A</v>
      </c>
      <c r="S80" s="12" t="e">
        <f t="shared" si="14"/>
        <v>#N/A</v>
      </c>
      <c r="T80" s="12" t="e">
        <f t="shared" si="13"/>
        <v>#N/A</v>
      </c>
      <c r="U80" s="8"/>
      <c r="V80" s="2" t="s">
        <v>35</v>
      </c>
    </row>
    <row r="81" spans="1:30" x14ac:dyDescent="0.2">
      <c r="A81" s="4">
        <f t="shared" si="11"/>
        <v>-999830</v>
      </c>
      <c r="G81" s="6"/>
      <c r="H81" s="3"/>
      <c r="K81" s="6"/>
      <c r="R81" s="12" t="e">
        <f t="shared" si="12"/>
        <v>#N/A</v>
      </c>
      <c r="S81" s="12" t="e">
        <f t="shared" si="14"/>
        <v>#N/A</v>
      </c>
      <c r="T81" s="12" t="e">
        <f t="shared" si="13"/>
        <v>#N/A</v>
      </c>
      <c r="U81" s="8"/>
      <c r="V81" s="2" t="s">
        <v>35</v>
      </c>
    </row>
    <row r="82" spans="1:30" x14ac:dyDescent="0.2">
      <c r="A82" s="4">
        <f t="shared" si="11"/>
        <v>-999829</v>
      </c>
      <c r="G82" s="6"/>
      <c r="R82" s="12" t="e">
        <f t="shared" si="12"/>
        <v>#N/A</v>
      </c>
      <c r="S82" s="12" t="e">
        <f t="shared" si="14"/>
        <v>#N/A</v>
      </c>
      <c r="T82" s="12" t="e">
        <f t="shared" si="13"/>
        <v>#N/A</v>
      </c>
      <c r="U82" s="8"/>
      <c r="V82" s="2" t="s">
        <v>35</v>
      </c>
    </row>
    <row r="83" spans="1:30" x14ac:dyDescent="0.2">
      <c r="A83" s="4">
        <f t="shared" si="11"/>
        <v>-999828</v>
      </c>
      <c r="G83" s="6"/>
      <c r="R83" s="12" t="e">
        <f t="shared" si="12"/>
        <v>#N/A</v>
      </c>
      <c r="S83" s="12" t="e">
        <f t="shared" si="14"/>
        <v>#N/A</v>
      </c>
      <c r="T83" s="12" t="e">
        <f t="shared" si="13"/>
        <v>#N/A</v>
      </c>
      <c r="U83" s="8"/>
      <c r="V83" s="2" t="s">
        <v>35</v>
      </c>
    </row>
    <row r="84" spans="1:30" x14ac:dyDescent="0.2">
      <c r="A84" s="4">
        <f t="shared" si="11"/>
        <v>-999827</v>
      </c>
      <c r="G84" s="6"/>
      <c r="H84" s="3"/>
      <c r="R84" s="12" t="e">
        <f t="shared" si="12"/>
        <v>#N/A</v>
      </c>
      <c r="S84" s="12" t="e">
        <f t="shared" si="14"/>
        <v>#N/A</v>
      </c>
      <c r="T84" s="12" t="e">
        <f t="shared" si="13"/>
        <v>#N/A</v>
      </c>
      <c r="U84" s="8"/>
      <c r="V84" s="2" t="s">
        <v>35</v>
      </c>
    </row>
    <row r="85" spans="1:30" x14ac:dyDescent="0.2">
      <c r="A85" s="4">
        <f t="shared" ref="A85:A147" si="15">IF(MONTH(U85)=MONTH(U84),A84+1,MONTH(U85)*100+1+YEAR(U85)*10000-20000000)</f>
        <v>-999826</v>
      </c>
      <c r="G85" s="6"/>
      <c r="H85" s="3"/>
      <c r="R85" s="12" t="e">
        <f t="shared" si="12"/>
        <v>#N/A</v>
      </c>
      <c r="S85" s="12" t="e">
        <f t="shared" si="14"/>
        <v>#N/A</v>
      </c>
      <c r="T85" s="12" t="e">
        <f t="shared" si="13"/>
        <v>#N/A</v>
      </c>
      <c r="U85" s="8"/>
      <c r="V85" s="2" t="s">
        <v>35</v>
      </c>
    </row>
    <row r="86" spans="1:30" s="35" customFormat="1" x14ac:dyDescent="0.2">
      <c r="A86" s="4">
        <f t="shared" si="15"/>
        <v>-999825</v>
      </c>
      <c r="B86" s="5"/>
      <c r="C86" s="5"/>
      <c r="D86" s="5"/>
      <c r="E86" s="5"/>
      <c r="F86" s="6"/>
      <c r="G86" s="7"/>
      <c r="H86" s="11"/>
      <c r="I86" s="5"/>
      <c r="J86" s="6"/>
      <c r="K86" s="7"/>
      <c r="L86" s="11"/>
      <c r="M86" s="5"/>
      <c r="N86" s="6"/>
      <c r="O86" s="7"/>
      <c r="P86" s="11"/>
      <c r="Q86" s="5"/>
      <c r="R86" s="12" t="e">
        <f t="shared" si="12"/>
        <v>#N/A</v>
      </c>
      <c r="S86" s="12" t="e">
        <f t="shared" si="14"/>
        <v>#N/A</v>
      </c>
      <c r="T86" s="12" t="e">
        <f t="shared" si="13"/>
        <v>#N/A</v>
      </c>
      <c r="U86" s="34"/>
      <c r="V86" s="2" t="s">
        <v>35</v>
      </c>
      <c r="W86" s="5"/>
      <c r="X86" s="6"/>
      <c r="Y86" s="7"/>
      <c r="Z86" s="11"/>
      <c r="AA86" s="5"/>
      <c r="AB86" s="6"/>
      <c r="AC86" s="7"/>
      <c r="AD86" s="11"/>
    </row>
    <row r="87" spans="1:30" x14ac:dyDescent="0.2">
      <c r="A87" s="4">
        <f t="shared" si="15"/>
        <v>-999824</v>
      </c>
      <c r="G87" s="6"/>
      <c r="K87" s="6"/>
      <c r="R87" s="12" t="e">
        <f t="shared" si="12"/>
        <v>#N/A</v>
      </c>
      <c r="S87" s="12" t="e">
        <f t="shared" si="14"/>
        <v>#N/A</v>
      </c>
      <c r="T87" s="12" t="e">
        <f t="shared" si="13"/>
        <v>#N/A</v>
      </c>
      <c r="U87" s="8"/>
      <c r="V87" s="2" t="s">
        <v>35</v>
      </c>
    </row>
    <row r="88" spans="1:30" x14ac:dyDescent="0.2">
      <c r="A88" s="4">
        <f t="shared" si="15"/>
        <v>-999823</v>
      </c>
      <c r="G88" s="6"/>
      <c r="H88" s="3"/>
      <c r="R88" s="12" t="e">
        <f t="shared" si="12"/>
        <v>#N/A</v>
      </c>
      <c r="S88" s="12" t="e">
        <f t="shared" si="14"/>
        <v>#N/A</v>
      </c>
      <c r="T88" s="12" t="e">
        <f t="shared" si="13"/>
        <v>#N/A</v>
      </c>
      <c r="U88" s="8"/>
      <c r="V88" s="2" t="s">
        <v>35</v>
      </c>
    </row>
    <row r="89" spans="1:30" x14ac:dyDescent="0.2">
      <c r="A89" s="4">
        <f t="shared" si="15"/>
        <v>-999822</v>
      </c>
      <c r="G89" s="6"/>
      <c r="R89" s="12" t="e">
        <f t="shared" si="12"/>
        <v>#N/A</v>
      </c>
      <c r="S89" s="12" t="e">
        <f t="shared" si="14"/>
        <v>#N/A</v>
      </c>
      <c r="T89" s="12" t="e">
        <f t="shared" si="13"/>
        <v>#N/A</v>
      </c>
      <c r="U89" s="8"/>
      <c r="V89" s="2" t="s">
        <v>35</v>
      </c>
    </row>
    <row r="90" spans="1:30" x14ac:dyDescent="0.2">
      <c r="A90" s="4">
        <f t="shared" si="15"/>
        <v>-999821</v>
      </c>
      <c r="R90" s="12" t="e">
        <f t="shared" si="12"/>
        <v>#N/A</v>
      </c>
      <c r="S90" s="12" t="e">
        <f t="shared" si="14"/>
        <v>#N/A</v>
      </c>
      <c r="T90" s="12" t="e">
        <f t="shared" si="13"/>
        <v>#N/A</v>
      </c>
      <c r="U90" s="8"/>
      <c r="V90" s="2" t="s">
        <v>35</v>
      </c>
    </row>
    <row r="91" spans="1:30" x14ac:dyDescent="0.2">
      <c r="A91" s="4">
        <f t="shared" si="15"/>
        <v>-999820</v>
      </c>
      <c r="R91" s="12" t="e">
        <f t="shared" si="12"/>
        <v>#N/A</v>
      </c>
      <c r="S91" s="12" t="e">
        <f t="shared" si="14"/>
        <v>#N/A</v>
      </c>
      <c r="T91" s="12" t="e">
        <f t="shared" si="13"/>
        <v>#N/A</v>
      </c>
      <c r="U91" s="8"/>
      <c r="V91" s="2" t="s">
        <v>35</v>
      </c>
    </row>
    <row r="92" spans="1:30" x14ac:dyDescent="0.2">
      <c r="A92" s="4">
        <f t="shared" si="15"/>
        <v>-999819</v>
      </c>
      <c r="G92" s="6"/>
      <c r="H92" s="3"/>
      <c r="L92" s="3"/>
      <c r="O92" s="6"/>
      <c r="P92" s="3"/>
      <c r="R92" s="12" t="e">
        <f t="shared" si="12"/>
        <v>#N/A</v>
      </c>
      <c r="S92" s="12" t="e">
        <f t="shared" si="14"/>
        <v>#N/A</v>
      </c>
      <c r="T92" s="12" t="e">
        <f t="shared" si="13"/>
        <v>#N/A</v>
      </c>
      <c r="U92" s="8"/>
      <c r="V92" s="2" t="s">
        <v>35</v>
      </c>
      <c r="Y92" s="6"/>
      <c r="Z92" s="3"/>
      <c r="AC92" s="6"/>
      <c r="AD92" s="3"/>
    </row>
    <row r="93" spans="1:30" x14ac:dyDescent="0.2">
      <c r="A93" s="4">
        <f t="shared" si="15"/>
        <v>-999818</v>
      </c>
      <c r="G93" s="6"/>
      <c r="H93" s="3"/>
      <c r="L93" s="3"/>
      <c r="R93" s="12" t="e">
        <f t="shared" si="12"/>
        <v>#N/A</v>
      </c>
      <c r="S93" s="12" t="e">
        <f t="shared" si="14"/>
        <v>#N/A</v>
      </c>
      <c r="T93" s="12" t="e">
        <f t="shared" si="13"/>
        <v>#N/A</v>
      </c>
      <c r="U93" s="8"/>
      <c r="V93" s="2" t="s">
        <v>35</v>
      </c>
    </row>
    <row r="94" spans="1:30" x14ac:dyDescent="0.2">
      <c r="A94" s="4">
        <f t="shared" si="15"/>
        <v>-999817</v>
      </c>
      <c r="G94" s="6"/>
      <c r="H94" s="3"/>
      <c r="R94" s="12" t="e">
        <f t="shared" si="12"/>
        <v>#N/A</v>
      </c>
      <c r="S94" s="12" t="e">
        <f t="shared" si="14"/>
        <v>#N/A</v>
      </c>
      <c r="T94" s="12" t="e">
        <f t="shared" si="13"/>
        <v>#N/A</v>
      </c>
      <c r="U94" s="8"/>
      <c r="V94" s="2" t="s">
        <v>35</v>
      </c>
    </row>
    <row r="95" spans="1:30" x14ac:dyDescent="0.2">
      <c r="A95" s="4">
        <f t="shared" si="15"/>
        <v>-999816</v>
      </c>
      <c r="G95" s="6"/>
      <c r="H95" s="3"/>
      <c r="K95" s="6"/>
      <c r="R95" s="12" t="e">
        <f t="shared" si="12"/>
        <v>#N/A</v>
      </c>
      <c r="S95" s="12" t="e">
        <f t="shared" si="14"/>
        <v>#N/A</v>
      </c>
      <c r="T95" s="12" t="e">
        <f t="shared" si="13"/>
        <v>#N/A</v>
      </c>
      <c r="U95" s="8"/>
      <c r="V95" s="2" t="s">
        <v>35</v>
      </c>
    </row>
    <row r="96" spans="1:30" x14ac:dyDescent="0.2">
      <c r="A96" s="4">
        <f t="shared" si="15"/>
        <v>-999815</v>
      </c>
      <c r="G96" s="6"/>
      <c r="R96" s="12" t="e">
        <f t="shared" si="12"/>
        <v>#N/A</v>
      </c>
      <c r="S96" s="12" t="e">
        <f t="shared" si="14"/>
        <v>#N/A</v>
      </c>
      <c r="T96" s="12" t="e">
        <f t="shared" si="13"/>
        <v>#N/A</v>
      </c>
      <c r="U96" s="8"/>
      <c r="V96" s="2" t="s">
        <v>35</v>
      </c>
    </row>
    <row r="97" spans="1:30" x14ac:dyDescent="0.2">
      <c r="A97" s="4">
        <f t="shared" si="15"/>
        <v>-999814</v>
      </c>
      <c r="G97" s="6"/>
      <c r="R97" s="12" t="e">
        <f t="shared" si="12"/>
        <v>#N/A</v>
      </c>
      <c r="S97" s="12" t="e">
        <f t="shared" si="14"/>
        <v>#N/A</v>
      </c>
      <c r="T97" s="12" t="e">
        <f t="shared" si="13"/>
        <v>#N/A</v>
      </c>
      <c r="U97" s="8"/>
      <c r="V97" s="2" t="s">
        <v>35</v>
      </c>
    </row>
    <row r="98" spans="1:30" x14ac:dyDescent="0.2">
      <c r="A98" s="4">
        <f t="shared" si="15"/>
        <v>-999813</v>
      </c>
      <c r="G98" s="6"/>
      <c r="H98" s="3"/>
      <c r="R98" s="12" t="e">
        <f t="shared" si="12"/>
        <v>#N/A</v>
      </c>
      <c r="S98" s="12" t="e">
        <f t="shared" si="14"/>
        <v>#N/A</v>
      </c>
      <c r="T98" s="12" t="e">
        <f t="shared" si="13"/>
        <v>#N/A</v>
      </c>
      <c r="U98" s="8"/>
      <c r="V98" s="2" t="s">
        <v>35</v>
      </c>
    </row>
    <row r="99" spans="1:30" s="35" customFormat="1" x14ac:dyDescent="0.2">
      <c r="A99" s="4">
        <f t="shared" si="15"/>
        <v>-999812</v>
      </c>
      <c r="B99" s="5"/>
      <c r="C99" s="5"/>
      <c r="D99" s="5"/>
      <c r="E99" s="5"/>
      <c r="F99" s="6"/>
      <c r="G99" s="6"/>
      <c r="H99" s="11"/>
      <c r="I99" s="5"/>
      <c r="J99" s="6"/>
      <c r="K99" s="7"/>
      <c r="L99" s="11"/>
      <c r="M99" s="5"/>
      <c r="N99" s="6"/>
      <c r="O99" s="7"/>
      <c r="P99" s="11"/>
      <c r="Q99" s="5"/>
      <c r="R99" s="12" t="e">
        <f t="shared" si="12"/>
        <v>#N/A</v>
      </c>
      <c r="S99" s="12" t="e">
        <f t="shared" si="14"/>
        <v>#N/A</v>
      </c>
      <c r="T99" s="12" t="e">
        <f t="shared" si="13"/>
        <v>#N/A</v>
      </c>
      <c r="U99" s="34"/>
      <c r="V99" s="2" t="s">
        <v>35</v>
      </c>
      <c r="W99" s="5"/>
      <c r="X99" s="6"/>
      <c r="Y99" s="7"/>
      <c r="Z99" s="11"/>
      <c r="AA99" s="5"/>
      <c r="AB99" s="6"/>
      <c r="AC99" s="7"/>
      <c r="AD99" s="11"/>
    </row>
    <row r="100" spans="1:30" x14ac:dyDescent="0.2">
      <c r="A100" s="4">
        <f t="shared" si="15"/>
        <v>-999811</v>
      </c>
      <c r="G100" s="6"/>
      <c r="R100" s="12" t="e">
        <f t="shared" si="12"/>
        <v>#N/A</v>
      </c>
      <c r="S100" s="12" t="e">
        <f t="shared" si="14"/>
        <v>#N/A</v>
      </c>
      <c r="T100" s="12" t="e">
        <f t="shared" si="13"/>
        <v>#N/A</v>
      </c>
      <c r="U100" s="8"/>
      <c r="V100" s="2" t="s">
        <v>35</v>
      </c>
    </row>
    <row r="101" spans="1:30" x14ac:dyDescent="0.2">
      <c r="A101" s="4">
        <f t="shared" si="15"/>
        <v>-999810</v>
      </c>
      <c r="R101" s="12" t="e">
        <f t="shared" si="12"/>
        <v>#N/A</v>
      </c>
      <c r="S101" s="12" t="e">
        <f t="shared" si="14"/>
        <v>#N/A</v>
      </c>
      <c r="T101" s="12" t="e">
        <f t="shared" si="13"/>
        <v>#N/A</v>
      </c>
      <c r="U101" s="8"/>
      <c r="V101" s="2" t="s">
        <v>35</v>
      </c>
    </row>
    <row r="102" spans="1:30" x14ac:dyDescent="0.2">
      <c r="A102" s="4">
        <f t="shared" si="15"/>
        <v>-999809</v>
      </c>
      <c r="G102" s="6"/>
      <c r="H102" s="3"/>
      <c r="K102" s="6"/>
      <c r="R102" s="12" t="e">
        <f t="shared" si="12"/>
        <v>#N/A</v>
      </c>
      <c r="S102" s="12" t="e">
        <f t="shared" si="14"/>
        <v>#N/A</v>
      </c>
      <c r="T102" s="12" t="e">
        <f t="shared" si="13"/>
        <v>#N/A</v>
      </c>
      <c r="U102" s="8"/>
      <c r="V102" s="2" t="s">
        <v>35</v>
      </c>
    </row>
    <row r="103" spans="1:30" x14ac:dyDescent="0.2">
      <c r="A103" s="4">
        <f t="shared" si="15"/>
        <v>-999808</v>
      </c>
      <c r="G103" s="6"/>
      <c r="R103" s="12" t="e">
        <f t="shared" si="12"/>
        <v>#N/A</v>
      </c>
      <c r="S103" s="12" t="e">
        <f t="shared" si="14"/>
        <v>#N/A</v>
      </c>
      <c r="T103" s="12" t="e">
        <f t="shared" si="13"/>
        <v>#N/A</v>
      </c>
      <c r="U103" s="8"/>
      <c r="V103" s="2" t="s">
        <v>35</v>
      </c>
    </row>
    <row r="104" spans="1:30" x14ac:dyDescent="0.2">
      <c r="A104" s="4">
        <f t="shared" si="15"/>
        <v>-999807</v>
      </c>
      <c r="G104" s="6"/>
      <c r="H104" s="3"/>
      <c r="R104" s="12" t="e">
        <f t="shared" si="12"/>
        <v>#N/A</v>
      </c>
      <c r="S104" s="12" t="e">
        <f t="shared" si="14"/>
        <v>#N/A</v>
      </c>
      <c r="T104" s="12" t="e">
        <f t="shared" si="13"/>
        <v>#N/A</v>
      </c>
      <c r="U104" s="8"/>
      <c r="V104" s="2" t="s">
        <v>35</v>
      </c>
    </row>
    <row r="105" spans="1:30" x14ac:dyDescent="0.2">
      <c r="A105" s="4">
        <f t="shared" si="15"/>
        <v>-999806</v>
      </c>
      <c r="G105" s="6"/>
      <c r="H105" s="3"/>
      <c r="K105" s="6"/>
      <c r="R105" s="12" t="e">
        <f t="shared" si="12"/>
        <v>#N/A</v>
      </c>
      <c r="S105" s="12" t="e">
        <f t="shared" si="14"/>
        <v>#N/A</v>
      </c>
      <c r="T105" s="12" t="e">
        <f t="shared" si="13"/>
        <v>#N/A</v>
      </c>
      <c r="U105" s="8"/>
      <c r="V105" s="2" t="s">
        <v>35</v>
      </c>
    </row>
    <row r="106" spans="1:30" x14ac:dyDescent="0.2">
      <c r="A106" s="4">
        <f t="shared" si="15"/>
        <v>-999805</v>
      </c>
      <c r="G106" s="6"/>
      <c r="R106" s="12" t="e">
        <f t="shared" si="12"/>
        <v>#N/A</v>
      </c>
      <c r="S106" s="12" t="e">
        <f t="shared" si="14"/>
        <v>#N/A</v>
      </c>
      <c r="T106" s="12" t="e">
        <f t="shared" si="13"/>
        <v>#N/A</v>
      </c>
      <c r="U106" s="8"/>
      <c r="V106" s="2" t="s">
        <v>35</v>
      </c>
    </row>
    <row r="107" spans="1:30" x14ac:dyDescent="0.2">
      <c r="A107" s="4">
        <f t="shared" si="15"/>
        <v>-999804</v>
      </c>
      <c r="G107" s="6"/>
      <c r="R107" s="12" t="e">
        <f t="shared" si="12"/>
        <v>#N/A</v>
      </c>
      <c r="S107" s="12" t="e">
        <f t="shared" si="14"/>
        <v>#N/A</v>
      </c>
      <c r="T107" s="12" t="e">
        <f t="shared" si="13"/>
        <v>#N/A</v>
      </c>
      <c r="U107" s="8"/>
      <c r="V107" s="2" t="s">
        <v>35</v>
      </c>
    </row>
    <row r="108" spans="1:30" x14ac:dyDescent="0.2">
      <c r="A108" s="4">
        <f t="shared" si="15"/>
        <v>-999803</v>
      </c>
      <c r="G108" s="6"/>
      <c r="H108" s="3"/>
      <c r="R108" s="12" t="e">
        <f t="shared" si="12"/>
        <v>#N/A</v>
      </c>
      <c r="S108" s="12" t="e">
        <f t="shared" si="14"/>
        <v>#N/A</v>
      </c>
      <c r="T108" s="12" t="e">
        <f t="shared" si="13"/>
        <v>#N/A</v>
      </c>
      <c r="U108" s="8"/>
      <c r="V108" s="2" t="s">
        <v>35</v>
      </c>
    </row>
    <row r="109" spans="1:30" x14ac:dyDescent="0.2">
      <c r="A109" s="4">
        <f t="shared" si="15"/>
        <v>-999802</v>
      </c>
      <c r="G109" s="6"/>
      <c r="R109" s="12" t="e">
        <f t="shared" si="12"/>
        <v>#N/A</v>
      </c>
      <c r="S109" s="12" t="e">
        <f t="shared" si="14"/>
        <v>#N/A</v>
      </c>
      <c r="T109" s="12" t="e">
        <f t="shared" si="13"/>
        <v>#N/A</v>
      </c>
      <c r="U109" s="8"/>
      <c r="V109" s="2" t="s">
        <v>35</v>
      </c>
    </row>
    <row r="110" spans="1:30" x14ac:dyDescent="0.2">
      <c r="A110" s="4">
        <f t="shared" si="15"/>
        <v>-999801</v>
      </c>
      <c r="G110" s="6"/>
      <c r="H110" s="3"/>
      <c r="R110" s="12" t="e">
        <f t="shared" si="12"/>
        <v>#N/A</v>
      </c>
      <c r="S110" s="12" t="e">
        <f t="shared" si="14"/>
        <v>#N/A</v>
      </c>
      <c r="T110" s="12" t="e">
        <f t="shared" si="13"/>
        <v>#N/A</v>
      </c>
      <c r="U110" s="8"/>
      <c r="V110" s="2" t="s">
        <v>35</v>
      </c>
    </row>
    <row r="111" spans="1:30" x14ac:dyDescent="0.2">
      <c r="A111" s="4">
        <f t="shared" si="15"/>
        <v>-999800</v>
      </c>
      <c r="G111" s="6"/>
      <c r="H111" s="3"/>
      <c r="R111" s="12" t="e">
        <f t="shared" si="12"/>
        <v>#N/A</v>
      </c>
      <c r="S111" s="12" t="e">
        <f t="shared" si="14"/>
        <v>#N/A</v>
      </c>
      <c r="T111" s="12" t="e">
        <f t="shared" si="13"/>
        <v>#N/A</v>
      </c>
      <c r="U111" s="8"/>
      <c r="V111" s="2" t="s">
        <v>35</v>
      </c>
    </row>
    <row r="112" spans="1:30" s="35" customFormat="1" x14ac:dyDescent="0.2">
      <c r="A112" s="4">
        <f t="shared" si="15"/>
        <v>-999799</v>
      </c>
      <c r="B112" s="5"/>
      <c r="C112" s="5"/>
      <c r="D112" s="5"/>
      <c r="E112" s="5"/>
      <c r="F112" s="6"/>
      <c r="G112" s="6"/>
      <c r="H112" s="3"/>
      <c r="I112" s="5"/>
      <c r="J112" s="6"/>
      <c r="K112" s="6"/>
      <c r="L112" s="11"/>
      <c r="M112" s="5"/>
      <c r="N112" s="6"/>
      <c r="O112" s="7"/>
      <c r="P112" s="11"/>
      <c r="Q112" s="5"/>
      <c r="R112" s="12" t="e">
        <f t="shared" si="12"/>
        <v>#N/A</v>
      </c>
      <c r="S112" s="12" t="e">
        <f t="shared" si="14"/>
        <v>#N/A</v>
      </c>
      <c r="T112" s="12" t="e">
        <f t="shared" si="13"/>
        <v>#N/A</v>
      </c>
      <c r="U112" s="34"/>
      <c r="V112" s="2" t="s">
        <v>35</v>
      </c>
      <c r="W112" s="5"/>
      <c r="X112" s="6"/>
      <c r="Y112" s="7"/>
      <c r="Z112" s="11"/>
      <c r="AA112" s="5"/>
      <c r="AB112" s="6"/>
      <c r="AC112" s="7"/>
      <c r="AD112" s="11"/>
    </row>
    <row r="113" spans="1:30" s="35" customFormat="1" x14ac:dyDescent="0.2">
      <c r="A113" s="4">
        <f t="shared" si="15"/>
        <v>-999798</v>
      </c>
      <c r="B113" s="5"/>
      <c r="C113" s="5"/>
      <c r="D113" s="5"/>
      <c r="E113" s="5"/>
      <c r="F113" s="6"/>
      <c r="G113" s="6"/>
      <c r="H113" s="11"/>
      <c r="I113" s="5"/>
      <c r="J113" s="6"/>
      <c r="K113" s="7"/>
      <c r="L113" s="11"/>
      <c r="M113" s="5"/>
      <c r="N113" s="6"/>
      <c r="O113" s="7"/>
      <c r="P113" s="11"/>
      <c r="Q113" s="5"/>
      <c r="R113" s="12" t="e">
        <f t="shared" si="12"/>
        <v>#N/A</v>
      </c>
      <c r="S113" s="12" t="e">
        <f t="shared" si="14"/>
        <v>#N/A</v>
      </c>
      <c r="T113" s="12" t="e">
        <f t="shared" si="13"/>
        <v>#N/A</v>
      </c>
      <c r="U113" s="34"/>
      <c r="V113" s="2" t="s">
        <v>35</v>
      </c>
      <c r="W113" s="5"/>
      <c r="X113" s="6"/>
      <c r="Y113" s="7"/>
      <c r="Z113" s="11"/>
      <c r="AA113" s="5"/>
      <c r="AB113" s="6"/>
      <c r="AC113" s="7"/>
      <c r="AD113" s="11"/>
    </row>
    <row r="114" spans="1:30" x14ac:dyDescent="0.2">
      <c r="A114" s="4">
        <f t="shared" si="15"/>
        <v>-999797</v>
      </c>
      <c r="G114" s="6"/>
      <c r="H114" s="3"/>
      <c r="R114" s="12" t="e">
        <f t="shared" si="12"/>
        <v>#N/A</v>
      </c>
      <c r="S114" s="12" t="e">
        <f t="shared" si="14"/>
        <v>#N/A</v>
      </c>
      <c r="T114" s="12" t="e">
        <f t="shared" si="13"/>
        <v>#N/A</v>
      </c>
      <c r="U114" s="8"/>
      <c r="V114" s="2" t="s">
        <v>35</v>
      </c>
    </row>
    <row r="115" spans="1:30" x14ac:dyDescent="0.2">
      <c r="A115" s="4">
        <f t="shared" si="15"/>
        <v>-999796</v>
      </c>
      <c r="G115" s="6"/>
      <c r="R115" s="12" t="e">
        <f t="shared" si="12"/>
        <v>#N/A</v>
      </c>
      <c r="S115" s="12" t="e">
        <f t="shared" si="14"/>
        <v>#N/A</v>
      </c>
      <c r="T115" s="12" t="e">
        <f t="shared" si="13"/>
        <v>#N/A</v>
      </c>
      <c r="U115" s="8"/>
      <c r="V115" s="2" t="s">
        <v>35</v>
      </c>
    </row>
    <row r="116" spans="1:30" s="35" customFormat="1" x14ac:dyDescent="0.2">
      <c r="A116" s="4">
        <f t="shared" si="15"/>
        <v>-999795</v>
      </c>
      <c r="B116" s="5"/>
      <c r="C116" s="5"/>
      <c r="D116" s="5"/>
      <c r="E116" s="5"/>
      <c r="F116" s="6"/>
      <c r="G116" s="6"/>
      <c r="H116" s="3"/>
      <c r="I116" s="5"/>
      <c r="J116" s="6"/>
      <c r="K116" s="7"/>
      <c r="L116" s="11"/>
      <c r="M116" s="5"/>
      <c r="N116" s="6"/>
      <c r="O116" s="7"/>
      <c r="P116" s="11"/>
      <c r="Q116" s="5"/>
      <c r="R116" s="12" t="e">
        <f t="shared" si="12"/>
        <v>#N/A</v>
      </c>
      <c r="S116" s="12" t="e">
        <f t="shared" si="14"/>
        <v>#N/A</v>
      </c>
      <c r="T116" s="12" t="e">
        <f t="shared" si="13"/>
        <v>#N/A</v>
      </c>
      <c r="U116" s="34"/>
      <c r="V116" s="2" t="s">
        <v>35</v>
      </c>
      <c r="W116" s="5"/>
      <c r="X116" s="6"/>
      <c r="Y116" s="7"/>
      <c r="Z116" s="11"/>
      <c r="AA116" s="5"/>
      <c r="AB116" s="6"/>
      <c r="AC116" s="7"/>
      <c r="AD116" s="11"/>
    </row>
    <row r="117" spans="1:30" x14ac:dyDescent="0.2">
      <c r="A117" s="4">
        <f t="shared" si="15"/>
        <v>-999794</v>
      </c>
      <c r="R117" s="12" t="e">
        <f t="shared" si="12"/>
        <v>#N/A</v>
      </c>
      <c r="S117" s="12" t="e">
        <f t="shared" si="14"/>
        <v>#N/A</v>
      </c>
      <c r="T117" s="12" t="e">
        <f t="shared" si="13"/>
        <v>#N/A</v>
      </c>
      <c r="U117" s="8"/>
      <c r="V117" s="2" t="str">
        <f t="shared" ref="V117:V167" si="16">V116</f>
        <v>Chofer</v>
      </c>
    </row>
    <row r="118" spans="1:30" x14ac:dyDescent="0.2">
      <c r="A118" s="4">
        <f t="shared" si="15"/>
        <v>-999793</v>
      </c>
      <c r="G118" s="6"/>
      <c r="H118" s="3"/>
      <c r="R118" s="12" t="e">
        <f t="shared" si="12"/>
        <v>#N/A</v>
      </c>
      <c r="S118" s="12" t="e">
        <f t="shared" si="14"/>
        <v>#N/A</v>
      </c>
      <c r="T118" s="12" t="e">
        <f t="shared" si="13"/>
        <v>#N/A</v>
      </c>
      <c r="U118" s="8"/>
      <c r="V118" s="2" t="str">
        <f t="shared" si="16"/>
        <v>Chofer</v>
      </c>
    </row>
    <row r="119" spans="1:30" x14ac:dyDescent="0.2">
      <c r="A119" s="4">
        <f t="shared" si="15"/>
        <v>-999792</v>
      </c>
      <c r="H119" s="3"/>
      <c r="R119" s="12" t="e">
        <f t="shared" si="12"/>
        <v>#N/A</v>
      </c>
      <c r="S119" s="12" t="e">
        <f t="shared" si="14"/>
        <v>#N/A</v>
      </c>
      <c r="T119" s="12" t="e">
        <f t="shared" si="13"/>
        <v>#N/A</v>
      </c>
      <c r="U119" s="8"/>
      <c r="V119" s="2" t="str">
        <f t="shared" si="16"/>
        <v>Chofer</v>
      </c>
    </row>
    <row r="120" spans="1:30" x14ac:dyDescent="0.2">
      <c r="A120" s="4">
        <f t="shared" si="15"/>
        <v>-999791</v>
      </c>
      <c r="G120" s="6"/>
      <c r="H120" s="3"/>
      <c r="R120" s="12" t="e">
        <f t="shared" si="12"/>
        <v>#N/A</v>
      </c>
      <c r="S120" s="12" t="e">
        <f t="shared" si="14"/>
        <v>#N/A</v>
      </c>
      <c r="T120" s="12" t="e">
        <f t="shared" si="13"/>
        <v>#N/A</v>
      </c>
      <c r="U120" s="8"/>
      <c r="V120" s="2" t="str">
        <f t="shared" si="16"/>
        <v>Chofer</v>
      </c>
    </row>
    <row r="121" spans="1:30" x14ac:dyDescent="0.2">
      <c r="A121" s="4">
        <f t="shared" si="15"/>
        <v>-999790</v>
      </c>
      <c r="G121" s="6"/>
      <c r="H121" s="3"/>
      <c r="K121" s="6"/>
      <c r="R121" s="12" t="e">
        <f t="shared" si="12"/>
        <v>#N/A</v>
      </c>
      <c r="S121" s="12" t="e">
        <f t="shared" si="14"/>
        <v>#N/A</v>
      </c>
      <c r="T121" s="12" t="e">
        <f t="shared" si="13"/>
        <v>#N/A</v>
      </c>
      <c r="U121" s="8"/>
      <c r="V121" s="2" t="str">
        <f t="shared" si="16"/>
        <v>Chofer</v>
      </c>
    </row>
    <row r="122" spans="1:30" x14ac:dyDescent="0.2">
      <c r="A122" s="4">
        <f t="shared" si="15"/>
        <v>-999789</v>
      </c>
      <c r="R122" s="12" t="e">
        <f t="shared" si="12"/>
        <v>#N/A</v>
      </c>
      <c r="S122" s="12" t="e">
        <f t="shared" si="14"/>
        <v>#N/A</v>
      </c>
      <c r="T122" s="12" t="e">
        <f t="shared" si="13"/>
        <v>#N/A</v>
      </c>
      <c r="U122" s="8"/>
      <c r="V122" s="2" t="str">
        <f t="shared" si="16"/>
        <v>Chofer</v>
      </c>
    </row>
    <row r="123" spans="1:30" x14ac:dyDescent="0.2">
      <c r="A123" s="4">
        <f t="shared" si="15"/>
        <v>-999788</v>
      </c>
      <c r="R123" s="12" t="e">
        <f t="shared" si="12"/>
        <v>#N/A</v>
      </c>
      <c r="S123" s="12" t="e">
        <f t="shared" si="14"/>
        <v>#N/A</v>
      </c>
      <c r="T123" s="12" t="e">
        <f t="shared" si="13"/>
        <v>#N/A</v>
      </c>
      <c r="U123" s="8"/>
      <c r="V123" s="2" t="str">
        <f t="shared" si="16"/>
        <v>Chofer</v>
      </c>
    </row>
    <row r="124" spans="1:30" x14ac:dyDescent="0.2">
      <c r="A124" s="4">
        <f t="shared" si="15"/>
        <v>-999787</v>
      </c>
      <c r="G124" s="6"/>
      <c r="R124" s="12" t="e">
        <f t="shared" si="12"/>
        <v>#N/A</v>
      </c>
      <c r="S124" s="12" t="e">
        <f t="shared" si="14"/>
        <v>#N/A</v>
      </c>
      <c r="T124" s="12" t="e">
        <f t="shared" si="13"/>
        <v>#N/A</v>
      </c>
      <c r="U124" s="8"/>
      <c r="V124" s="2" t="str">
        <f t="shared" si="16"/>
        <v>Chofer</v>
      </c>
    </row>
    <row r="125" spans="1:30" x14ac:dyDescent="0.2">
      <c r="A125" s="4">
        <f t="shared" si="15"/>
        <v>-999786</v>
      </c>
      <c r="G125" s="6"/>
      <c r="H125" s="3"/>
      <c r="R125" s="12" t="e">
        <f t="shared" si="12"/>
        <v>#N/A</v>
      </c>
      <c r="S125" s="12" t="e">
        <f t="shared" si="14"/>
        <v>#N/A</v>
      </c>
      <c r="T125" s="12" t="e">
        <f t="shared" si="13"/>
        <v>#N/A</v>
      </c>
      <c r="U125" s="8"/>
      <c r="V125" s="2" t="str">
        <f t="shared" si="16"/>
        <v>Chofer</v>
      </c>
    </row>
    <row r="126" spans="1:30" x14ac:dyDescent="0.2">
      <c r="A126" s="4">
        <f t="shared" si="15"/>
        <v>-999785</v>
      </c>
      <c r="G126" s="6"/>
      <c r="H126" s="3"/>
      <c r="R126" s="12" t="e">
        <f t="shared" si="12"/>
        <v>#N/A</v>
      </c>
      <c r="S126" s="12" t="e">
        <f t="shared" si="14"/>
        <v>#N/A</v>
      </c>
      <c r="T126" s="12" t="e">
        <f t="shared" si="13"/>
        <v>#N/A</v>
      </c>
      <c r="U126" s="8"/>
      <c r="V126" s="2" t="str">
        <f t="shared" si="16"/>
        <v>Chofer</v>
      </c>
    </row>
    <row r="127" spans="1:30" x14ac:dyDescent="0.2">
      <c r="A127" s="4">
        <f t="shared" si="15"/>
        <v>-999784</v>
      </c>
      <c r="G127" s="6"/>
      <c r="R127" s="12" t="e">
        <f t="shared" si="12"/>
        <v>#N/A</v>
      </c>
      <c r="S127" s="12" t="e">
        <f t="shared" si="14"/>
        <v>#N/A</v>
      </c>
      <c r="T127" s="12" t="e">
        <f t="shared" si="13"/>
        <v>#N/A</v>
      </c>
      <c r="U127" s="8"/>
      <c r="V127" s="2" t="str">
        <f t="shared" si="16"/>
        <v>Chofer</v>
      </c>
    </row>
    <row r="128" spans="1:30" x14ac:dyDescent="0.2">
      <c r="A128" s="4">
        <f t="shared" si="15"/>
        <v>-999783</v>
      </c>
      <c r="G128" s="6"/>
      <c r="H128" s="3"/>
      <c r="K128" s="6"/>
      <c r="R128" s="12" t="e">
        <f t="shared" si="12"/>
        <v>#N/A</v>
      </c>
      <c r="S128" s="12" t="e">
        <f t="shared" si="14"/>
        <v>#N/A</v>
      </c>
      <c r="T128" s="12" t="e">
        <f t="shared" si="13"/>
        <v>#N/A</v>
      </c>
      <c r="U128" s="8"/>
      <c r="V128" s="2" t="str">
        <f t="shared" si="16"/>
        <v>Chofer</v>
      </c>
    </row>
    <row r="129" spans="1:22" x14ac:dyDescent="0.2">
      <c r="A129" s="4">
        <f t="shared" si="15"/>
        <v>-999782</v>
      </c>
      <c r="G129" s="6"/>
      <c r="R129" s="12" t="e">
        <f t="shared" si="12"/>
        <v>#N/A</v>
      </c>
      <c r="S129" s="12" t="e">
        <f t="shared" si="14"/>
        <v>#N/A</v>
      </c>
      <c r="T129" s="12" t="e">
        <f t="shared" si="13"/>
        <v>#N/A</v>
      </c>
      <c r="U129" s="8"/>
      <c r="V129" s="2" t="str">
        <f t="shared" si="16"/>
        <v>Chofer</v>
      </c>
    </row>
    <row r="130" spans="1:22" x14ac:dyDescent="0.2">
      <c r="A130" s="4">
        <f t="shared" si="15"/>
        <v>-999781</v>
      </c>
      <c r="H130" s="11">
        <f t="shared" ref="H130:H185" si="17">IF(F130="Litros",1,G130)</f>
        <v>0</v>
      </c>
      <c r="L130" s="11">
        <f t="shared" ref="L130:L159" si="18">IF(J130="Litros",1,K130)</f>
        <v>0</v>
      </c>
      <c r="R130" s="12" t="e">
        <f t="shared" si="12"/>
        <v>#N/A</v>
      </c>
      <c r="S130" s="12" t="e">
        <f t="shared" si="14"/>
        <v>#N/A</v>
      </c>
      <c r="T130" s="12" t="e">
        <f t="shared" si="13"/>
        <v>#N/A</v>
      </c>
      <c r="U130" s="8"/>
      <c r="V130" s="2" t="str">
        <f t="shared" si="16"/>
        <v>Chofer</v>
      </c>
    </row>
    <row r="131" spans="1:22" x14ac:dyDescent="0.2">
      <c r="A131" s="4">
        <f t="shared" si="15"/>
        <v>-999780</v>
      </c>
      <c r="H131" s="11">
        <f t="shared" si="17"/>
        <v>0</v>
      </c>
      <c r="L131" s="11">
        <f t="shared" si="18"/>
        <v>0</v>
      </c>
      <c r="R131" s="12" t="e">
        <f t="shared" si="12"/>
        <v>#N/A</v>
      </c>
      <c r="S131" s="12" t="e">
        <f t="shared" si="14"/>
        <v>#N/A</v>
      </c>
      <c r="T131" s="12" t="e">
        <f t="shared" si="13"/>
        <v>#N/A</v>
      </c>
      <c r="U131" s="8"/>
      <c r="V131" s="2" t="str">
        <f t="shared" si="16"/>
        <v>Chofer</v>
      </c>
    </row>
    <row r="132" spans="1:22" x14ac:dyDescent="0.2">
      <c r="A132" s="4">
        <f t="shared" si="15"/>
        <v>-999779</v>
      </c>
      <c r="H132" s="11">
        <f t="shared" si="17"/>
        <v>0</v>
      </c>
      <c r="L132" s="11">
        <f t="shared" si="18"/>
        <v>0</v>
      </c>
      <c r="R132" s="12" t="e">
        <f t="shared" si="12"/>
        <v>#N/A</v>
      </c>
      <c r="S132" s="12" t="e">
        <f t="shared" si="14"/>
        <v>#N/A</v>
      </c>
      <c r="T132" s="12" t="e">
        <f t="shared" si="13"/>
        <v>#N/A</v>
      </c>
      <c r="U132" s="8"/>
      <c r="V132" s="2" t="str">
        <f t="shared" si="16"/>
        <v>Chofer</v>
      </c>
    </row>
    <row r="133" spans="1:22" x14ac:dyDescent="0.2">
      <c r="A133" s="4">
        <f t="shared" si="15"/>
        <v>-999778</v>
      </c>
      <c r="H133" s="11">
        <f t="shared" si="17"/>
        <v>0</v>
      </c>
      <c r="L133" s="11">
        <f t="shared" si="18"/>
        <v>0</v>
      </c>
      <c r="R133" s="12" t="e">
        <f t="shared" si="12"/>
        <v>#N/A</v>
      </c>
      <c r="S133" s="12" t="e">
        <f t="shared" si="14"/>
        <v>#N/A</v>
      </c>
      <c r="T133" s="12" t="e">
        <f t="shared" si="13"/>
        <v>#N/A</v>
      </c>
      <c r="U133" s="8"/>
      <c r="V133" s="2" t="str">
        <f t="shared" si="16"/>
        <v>Chofer</v>
      </c>
    </row>
    <row r="134" spans="1:22" x14ac:dyDescent="0.2">
      <c r="A134" s="4">
        <f t="shared" si="15"/>
        <v>-999777</v>
      </c>
      <c r="H134" s="11">
        <f t="shared" si="17"/>
        <v>0</v>
      </c>
      <c r="L134" s="11">
        <f t="shared" si="18"/>
        <v>0</v>
      </c>
      <c r="R134" s="12" t="e">
        <f t="shared" ref="R134:R197" si="19">VLOOKUP(Q134,$Q$323:$T$382,2,FALSE)</f>
        <v>#N/A</v>
      </c>
      <c r="S134" s="12" t="e">
        <f t="shared" si="14"/>
        <v>#N/A</v>
      </c>
      <c r="T134" s="12" t="e">
        <f t="shared" ref="T134:T197" si="20">VLOOKUP(Q134,$Q$323:$T$382,4,FALSE)</f>
        <v>#N/A</v>
      </c>
      <c r="U134" s="8"/>
      <c r="V134" s="2" t="str">
        <f t="shared" si="16"/>
        <v>Chofer</v>
      </c>
    </row>
    <row r="135" spans="1:22" x14ac:dyDescent="0.2">
      <c r="A135" s="4">
        <f t="shared" si="15"/>
        <v>-999776</v>
      </c>
      <c r="H135" s="11">
        <f t="shared" si="17"/>
        <v>0</v>
      </c>
      <c r="L135" s="11">
        <f t="shared" si="18"/>
        <v>0</v>
      </c>
      <c r="R135" s="12" t="e">
        <f t="shared" si="19"/>
        <v>#N/A</v>
      </c>
      <c r="S135" s="12" t="e">
        <f t="shared" si="14"/>
        <v>#N/A</v>
      </c>
      <c r="T135" s="12" t="e">
        <f t="shared" si="20"/>
        <v>#N/A</v>
      </c>
      <c r="U135" s="8"/>
      <c r="V135" s="2" t="str">
        <f t="shared" si="16"/>
        <v>Chofer</v>
      </c>
    </row>
    <row r="136" spans="1:22" x14ac:dyDescent="0.2">
      <c r="A136" s="4">
        <f t="shared" si="15"/>
        <v>-999775</v>
      </c>
      <c r="H136" s="11">
        <f t="shared" si="17"/>
        <v>0</v>
      </c>
      <c r="L136" s="11">
        <f t="shared" si="18"/>
        <v>0</v>
      </c>
      <c r="R136" s="12" t="e">
        <f t="shared" si="19"/>
        <v>#N/A</v>
      </c>
      <c r="S136" s="12" t="e">
        <f t="shared" si="14"/>
        <v>#N/A</v>
      </c>
      <c r="T136" s="12" t="e">
        <f t="shared" si="20"/>
        <v>#N/A</v>
      </c>
      <c r="U136" s="8"/>
      <c r="V136" s="2" t="str">
        <f t="shared" si="16"/>
        <v>Chofer</v>
      </c>
    </row>
    <row r="137" spans="1:22" x14ac:dyDescent="0.2">
      <c r="A137" s="4">
        <f t="shared" si="15"/>
        <v>-999774</v>
      </c>
      <c r="H137" s="11">
        <f t="shared" si="17"/>
        <v>0</v>
      </c>
      <c r="L137" s="11">
        <f t="shared" si="18"/>
        <v>0</v>
      </c>
      <c r="R137" s="12" t="e">
        <f t="shared" si="19"/>
        <v>#N/A</v>
      </c>
      <c r="S137" s="12" t="e">
        <f t="shared" ref="S137:S200" si="21">VLOOKUP(Q137,$Q$323:$T$382,3,FALSE)</f>
        <v>#N/A</v>
      </c>
      <c r="T137" s="12" t="e">
        <f t="shared" si="20"/>
        <v>#N/A</v>
      </c>
      <c r="U137" s="8"/>
      <c r="V137" s="2" t="str">
        <f t="shared" si="16"/>
        <v>Chofer</v>
      </c>
    </row>
    <row r="138" spans="1:22" x14ac:dyDescent="0.2">
      <c r="A138" s="4">
        <f t="shared" si="15"/>
        <v>-999773</v>
      </c>
      <c r="H138" s="11">
        <f t="shared" si="17"/>
        <v>0</v>
      </c>
      <c r="L138" s="11">
        <f t="shared" si="18"/>
        <v>0</v>
      </c>
      <c r="R138" s="12" t="e">
        <f t="shared" si="19"/>
        <v>#N/A</v>
      </c>
      <c r="S138" s="12" t="e">
        <f t="shared" si="21"/>
        <v>#N/A</v>
      </c>
      <c r="T138" s="12" t="e">
        <f t="shared" si="20"/>
        <v>#N/A</v>
      </c>
      <c r="U138" s="8"/>
      <c r="V138" s="2" t="str">
        <f t="shared" si="16"/>
        <v>Chofer</v>
      </c>
    </row>
    <row r="139" spans="1:22" x14ac:dyDescent="0.2">
      <c r="A139" s="4">
        <f t="shared" si="15"/>
        <v>-999772</v>
      </c>
      <c r="H139" s="11">
        <f t="shared" si="17"/>
        <v>0</v>
      </c>
      <c r="L139" s="11">
        <f t="shared" si="18"/>
        <v>0</v>
      </c>
      <c r="R139" s="12" t="e">
        <f t="shared" si="19"/>
        <v>#N/A</v>
      </c>
      <c r="S139" s="12" t="e">
        <f t="shared" si="21"/>
        <v>#N/A</v>
      </c>
      <c r="T139" s="12" t="e">
        <f t="shared" si="20"/>
        <v>#N/A</v>
      </c>
      <c r="U139" s="8"/>
      <c r="V139" s="2" t="str">
        <f t="shared" si="16"/>
        <v>Chofer</v>
      </c>
    </row>
    <row r="140" spans="1:22" x14ac:dyDescent="0.2">
      <c r="A140" s="4">
        <f t="shared" si="15"/>
        <v>-999771</v>
      </c>
      <c r="H140" s="11">
        <f t="shared" si="17"/>
        <v>0</v>
      </c>
      <c r="L140" s="11">
        <f t="shared" si="18"/>
        <v>0</v>
      </c>
      <c r="R140" s="12" t="e">
        <f t="shared" si="19"/>
        <v>#N/A</v>
      </c>
      <c r="S140" s="12" t="e">
        <f t="shared" si="21"/>
        <v>#N/A</v>
      </c>
      <c r="T140" s="12" t="e">
        <f t="shared" si="20"/>
        <v>#N/A</v>
      </c>
      <c r="U140" s="8"/>
      <c r="V140" s="2" t="str">
        <f t="shared" si="16"/>
        <v>Chofer</v>
      </c>
    </row>
    <row r="141" spans="1:22" x14ac:dyDescent="0.2">
      <c r="A141" s="4">
        <f t="shared" si="15"/>
        <v>-999770</v>
      </c>
      <c r="H141" s="11">
        <f t="shared" si="17"/>
        <v>0</v>
      </c>
      <c r="L141" s="11">
        <f t="shared" si="18"/>
        <v>0</v>
      </c>
      <c r="R141" s="12" t="e">
        <f t="shared" si="19"/>
        <v>#N/A</v>
      </c>
      <c r="S141" s="12" t="e">
        <f t="shared" si="21"/>
        <v>#N/A</v>
      </c>
      <c r="T141" s="12" t="e">
        <f t="shared" si="20"/>
        <v>#N/A</v>
      </c>
      <c r="U141" s="8"/>
      <c r="V141" s="2" t="str">
        <f t="shared" si="16"/>
        <v>Chofer</v>
      </c>
    </row>
    <row r="142" spans="1:22" x14ac:dyDescent="0.2">
      <c r="A142" s="4">
        <f t="shared" si="15"/>
        <v>-999769</v>
      </c>
      <c r="H142" s="11">
        <f t="shared" si="17"/>
        <v>0</v>
      </c>
      <c r="L142" s="11">
        <f t="shared" si="18"/>
        <v>0</v>
      </c>
      <c r="R142" s="12" t="e">
        <f t="shared" si="19"/>
        <v>#N/A</v>
      </c>
      <c r="S142" s="12" t="e">
        <f t="shared" si="21"/>
        <v>#N/A</v>
      </c>
      <c r="T142" s="12" t="e">
        <f t="shared" si="20"/>
        <v>#N/A</v>
      </c>
      <c r="U142" s="8"/>
      <c r="V142" s="2" t="str">
        <f t="shared" si="16"/>
        <v>Chofer</v>
      </c>
    </row>
    <row r="143" spans="1:22" x14ac:dyDescent="0.2">
      <c r="A143" s="4">
        <f t="shared" si="15"/>
        <v>-999768</v>
      </c>
      <c r="H143" s="11">
        <f t="shared" si="17"/>
        <v>0</v>
      </c>
      <c r="L143" s="11">
        <f t="shared" si="18"/>
        <v>0</v>
      </c>
      <c r="R143" s="12" t="e">
        <f t="shared" si="19"/>
        <v>#N/A</v>
      </c>
      <c r="S143" s="12" t="e">
        <f t="shared" si="21"/>
        <v>#N/A</v>
      </c>
      <c r="T143" s="12" t="e">
        <f t="shared" si="20"/>
        <v>#N/A</v>
      </c>
      <c r="U143" s="8"/>
      <c r="V143" s="2" t="str">
        <f t="shared" si="16"/>
        <v>Chofer</v>
      </c>
    </row>
    <row r="144" spans="1:22" x14ac:dyDescent="0.2">
      <c r="A144" s="4">
        <f t="shared" si="15"/>
        <v>-999767</v>
      </c>
      <c r="H144" s="11">
        <f t="shared" si="17"/>
        <v>0</v>
      </c>
      <c r="L144" s="11">
        <f t="shared" si="18"/>
        <v>0</v>
      </c>
      <c r="R144" s="12" t="e">
        <f t="shared" si="19"/>
        <v>#N/A</v>
      </c>
      <c r="S144" s="12" t="e">
        <f t="shared" si="21"/>
        <v>#N/A</v>
      </c>
      <c r="T144" s="12" t="e">
        <f t="shared" si="20"/>
        <v>#N/A</v>
      </c>
      <c r="U144" s="8"/>
      <c r="V144" s="2" t="str">
        <f t="shared" si="16"/>
        <v>Chofer</v>
      </c>
    </row>
    <row r="145" spans="1:22" x14ac:dyDescent="0.2">
      <c r="A145" s="4">
        <f t="shared" si="15"/>
        <v>-999766</v>
      </c>
      <c r="H145" s="11">
        <f t="shared" si="17"/>
        <v>0</v>
      </c>
      <c r="L145" s="11">
        <f t="shared" si="18"/>
        <v>0</v>
      </c>
      <c r="R145" s="12" t="e">
        <f t="shared" si="19"/>
        <v>#N/A</v>
      </c>
      <c r="S145" s="12" t="e">
        <f t="shared" si="21"/>
        <v>#N/A</v>
      </c>
      <c r="T145" s="12" t="e">
        <f t="shared" si="20"/>
        <v>#N/A</v>
      </c>
      <c r="U145" s="8"/>
      <c r="V145" s="2" t="str">
        <f t="shared" si="16"/>
        <v>Chofer</v>
      </c>
    </row>
    <row r="146" spans="1:22" x14ac:dyDescent="0.2">
      <c r="A146" s="4">
        <f t="shared" si="15"/>
        <v>-999765</v>
      </c>
      <c r="H146" s="11">
        <f t="shared" si="17"/>
        <v>0</v>
      </c>
      <c r="L146" s="11">
        <f t="shared" si="18"/>
        <v>0</v>
      </c>
      <c r="R146" s="12" t="e">
        <f t="shared" si="19"/>
        <v>#N/A</v>
      </c>
      <c r="S146" s="12" t="e">
        <f t="shared" si="21"/>
        <v>#N/A</v>
      </c>
      <c r="T146" s="12" t="e">
        <f t="shared" si="20"/>
        <v>#N/A</v>
      </c>
      <c r="U146" s="8"/>
      <c r="V146" s="2" t="str">
        <f t="shared" si="16"/>
        <v>Chofer</v>
      </c>
    </row>
    <row r="147" spans="1:22" x14ac:dyDescent="0.2">
      <c r="A147" s="4">
        <f t="shared" si="15"/>
        <v>-999764</v>
      </c>
      <c r="H147" s="11">
        <f t="shared" si="17"/>
        <v>0</v>
      </c>
      <c r="L147" s="11">
        <f t="shared" si="18"/>
        <v>0</v>
      </c>
      <c r="R147" s="12" t="e">
        <f t="shared" si="19"/>
        <v>#N/A</v>
      </c>
      <c r="S147" s="12" t="e">
        <f t="shared" si="21"/>
        <v>#N/A</v>
      </c>
      <c r="T147" s="12" t="e">
        <f t="shared" si="20"/>
        <v>#N/A</v>
      </c>
      <c r="U147" s="8"/>
      <c r="V147" s="2" t="str">
        <f t="shared" si="16"/>
        <v>Chofer</v>
      </c>
    </row>
    <row r="148" spans="1:22" x14ac:dyDescent="0.2">
      <c r="A148" s="4">
        <f t="shared" ref="A148:A158" si="22">IF(MONTH(U148)=MONTH(U147),A147+1,MONTH(U148)*100+1+1000)</f>
        <v>-999763</v>
      </c>
      <c r="H148" s="11">
        <f t="shared" si="17"/>
        <v>0</v>
      </c>
      <c r="L148" s="11">
        <f t="shared" si="18"/>
        <v>0</v>
      </c>
      <c r="R148" s="12" t="e">
        <f t="shared" si="19"/>
        <v>#N/A</v>
      </c>
      <c r="S148" s="12" t="e">
        <f t="shared" si="21"/>
        <v>#N/A</v>
      </c>
      <c r="T148" s="12" t="e">
        <f t="shared" si="20"/>
        <v>#N/A</v>
      </c>
      <c r="U148" s="8"/>
      <c r="V148" s="2" t="str">
        <f t="shared" si="16"/>
        <v>Chofer</v>
      </c>
    </row>
    <row r="149" spans="1:22" x14ac:dyDescent="0.2">
      <c r="A149" s="4">
        <f t="shared" si="22"/>
        <v>-999762</v>
      </c>
      <c r="H149" s="11">
        <f t="shared" si="17"/>
        <v>0</v>
      </c>
      <c r="L149" s="11">
        <f t="shared" si="18"/>
        <v>0</v>
      </c>
      <c r="R149" s="12" t="e">
        <f t="shared" si="19"/>
        <v>#N/A</v>
      </c>
      <c r="S149" s="12" t="e">
        <f t="shared" si="21"/>
        <v>#N/A</v>
      </c>
      <c r="T149" s="12" t="e">
        <f t="shared" si="20"/>
        <v>#N/A</v>
      </c>
      <c r="U149" s="8"/>
      <c r="V149" s="2" t="str">
        <f t="shared" si="16"/>
        <v>Chofer</v>
      </c>
    </row>
    <row r="150" spans="1:22" x14ac:dyDescent="0.2">
      <c r="A150" s="4">
        <f t="shared" si="22"/>
        <v>-999761</v>
      </c>
      <c r="H150" s="11">
        <f t="shared" si="17"/>
        <v>0</v>
      </c>
      <c r="L150" s="11">
        <f t="shared" si="18"/>
        <v>0</v>
      </c>
      <c r="R150" s="12" t="e">
        <f t="shared" si="19"/>
        <v>#N/A</v>
      </c>
      <c r="S150" s="12" t="e">
        <f t="shared" si="21"/>
        <v>#N/A</v>
      </c>
      <c r="T150" s="12" t="e">
        <f t="shared" si="20"/>
        <v>#N/A</v>
      </c>
      <c r="U150" s="8"/>
      <c r="V150" s="2" t="str">
        <f>V149</f>
        <v>Chofer</v>
      </c>
    </row>
    <row r="151" spans="1:22" x14ac:dyDescent="0.2">
      <c r="A151" s="4">
        <f t="shared" si="22"/>
        <v>-999760</v>
      </c>
      <c r="H151" s="11">
        <f t="shared" si="17"/>
        <v>0</v>
      </c>
      <c r="L151" s="11">
        <f t="shared" si="18"/>
        <v>0</v>
      </c>
      <c r="R151" s="12" t="e">
        <f t="shared" si="19"/>
        <v>#N/A</v>
      </c>
      <c r="S151" s="12" t="e">
        <f t="shared" si="21"/>
        <v>#N/A</v>
      </c>
      <c r="T151" s="12" t="e">
        <f t="shared" si="20"/>
        <v>#N/A</v>
      </c>
      <c r="U151" s="8"/>
      <c r="V151" s="2" t="str">
        <f t="shared" si="16"/>
        <v>Chofer</v>
      </c>
    </row>
    <row r="152" spans="1:22" x14ac:dyDescent="0.2">
      <c r="A152" s="4">
        <f t="shared" si="22"/>
        <v>-999759</v>
      </c>
      <c r="H152" s="11">
        <f t="shared" si="17"/>
        <v>0</v>
      </c>
      <c r="L152" s="11">
        <f t="shared" si="18"/>
        <v>0</v>
      </c>
      <c r="R152" s="12" t="e">
        <f t="shared" si="19"/>
        <v>#N/A</v>
      </c>
      <c r="S152" s="12" t="e">
        <f t="shared" si="21"/>
        <v>#N/A</v>
      </c>
      <c r="T152" s="12" t="e">
        <f t="shared" si="20"/>
        <v>#N/A</v>
      </c>
      <c r="U152" s="8"/>
      <c r="V152" s="2" t="str">
        <f t="shared" si="16"/>
        <v>Chofer</v>
      </c>
    </row>
    <row r="153" spans="1:22" x14ac:dyDescent="0.2">
      <c r="A153" s="4">
        <f t="shared" si="22"/>
        <v>-999758</v>
      </c>
      <c r="H153" s="11">
        <f t="shared" si="17"/>
        <v>0</v>
      </c>
      <c r="L153" s="11">
        <f t="shared" si="18"/>
        <v>0</v>
      </c>
      <c r="R153" s="12" t="e">
        <f t="shared" si="19"/>
        <v>#N/A</v>
      </c>
      <c r="S153" s="12" t="e">
        <f t="shared" si="21"/>
        <v>#N/A</v>
      </c>
      <c r="T153" s="12" t="e">
        <f t="shared" si="20"/>
        <v>#N/A</v>
      </c>
      <c r="U153" s="8"/>
      <c r="V153" s="2" t="str">
        <f t="shared" si="16"/>
        <v>Chofer</v>
      </c>
    </row>
    <row r="154" spans="1:22" x14ac:dyDescent="0.2">
      <c r="A154" s="4">
        <f t="shared" si="22"/>
        <v>-999757</v>
      </c>
      <c r="G154" s="6"/>
      <c r="H154" s="11">
        <f t="shared" si="17"/>
        <v>0</v>
      </c>
      <c r="L154" s="11">
        <f t="shared" si="18"/>
        <v>0</v>
      </c>
      <c r="R154" s="12" t="e">
        <f t="shared" si="19"/>
        <v>#N/A</v>
      </c>
      <c r="S154" s="12" t="e">
        <f t="shared" si="21"/>
        <v>#N/A</v>
      </c>
      <c r="T154" s="12" t="e">
        <f t="shared" si="20"/>
        <v>#N/A</v>
      </c>
      <c r="U154" s="8"/>
      <c r="V154" s="2" t="str">
        <f t="shared" si="16"/>
        <v>Chofer</v>
      </c>
    </row>
    <row r="155" spans="1:22" x14ac:dyDescent="0.2">
      <c r="A155" s="4">
        <f t="shared" si="22"/>
        <v>-999756</v>
      </c>
      <c r="H155" s="11">
        <f t="shared" si="17"/>
        <v>0</v>
      </c>
      <c r="L155" s="11">
        <f t="shared" si="18"/>
        <v>0</v>
      </c>
      <c r="R155" s="12" t="e">
        <f t="shared" si="19"/>
        <v>#N/A</v>
      </c>
      <c r="S155" s="12" t="e">
        <f t="shared" si="21"/>
        <v>#N/A</v>
      </c>
      <c r="T155" s="12" t="e">
        <f t="shared" si="20"/>
        <v>#N/A</v>
      </c>
      <c r="U155" s="8"/>
      <c r="V155" s="2" t="str">
        <f t="shared" si="16"/>
        <v>Chofer</v>
      </c>
    </row>
    <row r="156" spans="1:22" x14ac:dyDescent="0.2">
      <c r="A156" s="4">
        <f t="shared" si="22"/>
        <v>-999755</v>
      </c>
      <c r="H156" s="11">
        <f t="shared" si="17"/>
        <v>0</v>
      </c>
      <c r="L156" s="11">
        <f t="shared" si="18"/>
        <v>0</v>
      </c>
      <c r="R156" s="12" t="e">
        <f t="shared" si="19"/>
        <v>#N/A</v>
      </c>
      <c r="S156" s="12" t="e">
        <f t="shared" si="21"/>
        <v>#N/A</v>
      </c>
      <c r="T156" s="12" t="e">
        <f t="shared" si="20"/>
        <v>#N/A</v>
      </c>
      <c r="U156" s="8"/>
      <c r="V156" s="2" t="str">
        <f t="shared" si="16"/>
        <v>Chofer</v>
      </c>
    </row>
    <row r="157" spans="1:22" x14ac:dyDescent="0.2">
      <c r="A157" s="4">
        <f t="shared" si="22"/>
        <v>-999754</v>
      </c>
      <c r="H157" s="11">
        <f t="shared" si="17"/>
        <v>0</v>
      </c>
      <c r="L157" s="11">
        <f t="shared" si="18"/>
        <v>0</v>
      </c>
      <c r="R157" s="12" t="e">
        <f t="shared" si="19"/>
        <v>#N/A</v>
      </c>
      <c r="S157" s="12" t="e">
        <f t="shared" si="21"/>
        <v>#N/A</v>
      </c>
      <c r="T157" s="12" t="e">
        <f t="shared" si="20"/>
        <v>#N/A</v>
      </c>
      <c r="U157" s="8"/>
      <c r="V157" s="2" t="str">
        <f t="shared" si="16"/>
        <v>Chofer</v>
      </c>
    </row>
    <row r="158" spans="1:22" x14ac:dyDescent="0.2">
      <c r="A158" s="4">
        <f t="shared" si="22"/>
        <v>-999753</v>
      </c>
      <c r="G158" s="6"/>
      <c r="H158" s="11">
        <f t="shared" si="17"/>
        <v>0</v>
      </c>
      <c r="K158" s="6"/>
      <c r="L158" s="11">
        <f t="shared" si="18"/>
        <v>0</v>
      </c>
      <c r="R158" s="12" t="e">
        <f t="shared" si="19"/>
        <v>#N/A</v>
      </c>
      <c r="S158" s="12" t="e">
        <f t="shared" si="21"/>
        <v>#N/A</v>
      </c>
      <c r="T158" s="12" t="e">
        <f t="shared" si="20"/>
        <v>#N/A</v>
      </c>
      <c r="U158" s="8"/>
      <c r="V158" s="2" t="str">
        <f t="shared" si="16"/>
        <v>Chofer</v>
      </c>
    </row>
    <row r="159" spans="1:22" x14ac:dyDescent="0.2">
      <c r="A159" s="4">
        <f t="shared" ref="A159:A222" si="23">IF(MONTH(U159)=MONTH(U158),A158+1,MONTH(U159)*100+1+1000)</f>
        <v>-999752</v>
      </c>
      <c r="H159" s="11">
        <f t="shared" si="17"/>
        <v>0</v>
      </c>
      <c r="L159" s="11">
        <f t="shared" si="18"/>
        <v>0</v>
      </c>
      <c r="R159" s="12" t="e">
        <f t="shared" si="19"/>
        <v>#N/A</v>
      </c>
      <c r="S159" s="12" t="e">
        <f t="shared" si="21"/>
        <v>#N/A</v>
      </c>
      <c r="T159" s="12" t="e">
        <f t="shared" si="20"/>
        <v>#N/A</v>
      </c>
      <c r="U159" s="8"/>
      <c r="V159" s="2" t="str">
        <f t="shared" si="16"/>
        <v>Chofer</v>
      </c>
    </row>
    <row r="160" spans="1:22" x14ac:dyDescent="0.2">
      <c r="A160" s="4">
        <f t="shared" si="23"/>
        <v>-999751</v>
      </c>
      <c r="H160" s="11">
        <f t="shared" si="17"/>
        <v>0</v>
      </c>
      <c r="R160" s="12" t="e">
        <f t="shared" si="19"/>
        <v>#N/A</v>
      </c>
      <c r="S160" s="12" t="e">
        <f t="shared" si="21"/>
        <v>#N/A</v>
      </c>
      <c r="T160" s="12" t="e">
        <f t="shared" si="20"/>
        <v>#N/A</v>
      </c>
      <c r="U160" s="8"/>
      <c r="V160" s="2" t="str">
        <f t="shared" si="16"/>
        <v>Chofer</v>
      </c>
    </row>
    <row r="161" spans="1:30" x14ac:dyDescent="0.2">
      <c r="A161" s="4">
        <f t="shared" si="23"/>
        <v>-999750</v>
      </c>
      <c r="H161" s="11">
        <f t="shared" si="17"/>
        <v>0</v>
      </c>
      <c r="R161" s="12" t="e">
        <f t="shared" si="19"/>
        <v>#N/A</v>
      </c>
      <c r="S161" s="12" t="e">
        <f t="shared" si="21"/>
        <v>#N/A</v>
      </c>
      <c r="T161" s="12" t="e">
        <f t="shared" si="20"/>
        <v>#N/A</v>
      </c>
      <c r="U161" s="8"/>
      <c r="V161" s="2" t="str">
        <f t="shared" si="16"/>
        <v>Chofer</v>
      </c>
    </row>
    <row r="162" spans="1:30" x14ac:dyDescent="0.2">
      <c r="A162" s="4">
        <f t="shared" si="23"/>
        <v>-999749</v>
      </c>
      <c r="H162" s="11">
        <f t="shared" si="17"/>
        <v>0</v>
      </c>
      <c r="R162" s="12" t="e">
        <f t="shared" si="19"/>
        <v>#N/A</v>
      </c>
      <c r="S162" s="12" t="e">
        <f t="shared" si="21"/>
        <v>#N/A</v>
      </c>
      <c r="T162" s="12" t="e">
        <f t="shared" si="20"/>
        <v>#N/A</v>
      </c>
      <c r="U162" s="8"/>
      <c r="V162" s="2" t="str">
        <f t="shared" si="16"/>
        <v>Chofer</v>
      </c>
    </row>
    <row r="163" spans="1:30" x14ac:dyDescent="0.2">
      <c r="A163" s="4">
        <f t="shared" si="23"/>
        <v>-999748</v>
      </c>
      <c r="H163" s="11">
        <f t="shared" si="17"/>
        <v>0</v>
      </c>
      <c r="R163" s="12" t="e">
        <f t="shared" si="19"/>
        <v>#N/A</v>
      </c>
      <c r="S163" s="12" t="e">
        <f t="shared" si="21"/>
        <v>#N/A</v>
      </c>
      <c r="T163" s="12" t="e">
        <f t="shared" si="20"/>
        <v>#N/A</v>
      </c>
      <c r="U163" s="8"/>
      <c r="V163" s="2" t="str">
        <f t="shared" si="16"/>
        <v>Chofer</v>
      </c>
    </row>
    <row r="164" spans="1:30" x14ac:dyDescent="0.2">
      <c r="A164" s="4">
        <f t="shared" si="23"/>
        <v>-999747</v>
      </c>
      <c r="H164" s="11">
        <f t="shared" si="17"/>
        <v>0</v>
      </c>
      <c r="R164" s="12" t="e">
        <f t="shared" si="19"/>
        <v>#N/A</v>
      </c>
      <c r="S164" s="12" t="e">
        <f t="shared" si="21"/>
        <v>#N/A</v>
      </c>
      <c r="T164" s="12" t="e">
        <f t="shared" si="20"/>
        <v>#N/A</v>
      </c>
      <c r="U164" s="8"/>
      <c r="V164" s="2" t="str">
        <f t="shared" si="16"/>
        <v>Chofer</v>
      </c>
    </row>
    <row r="165" spans="1:30" s="35" customFormat="1" x14ac:dyDescent="0.2">
      <c r="A165" s="4">
        <f t="shared" si="23"/>
        <v>-999746</v>
      </c>
      <c r="B165" s="31"/>
      <c r="C165" s="31"/>
      <c r="D165" s="31"/>
      <c r="E165" s="31"/>
      <c r="F165" s="32"/>
      <c r="G165" s="36"/>
      <c r="H165" s="11">
        <f t="shared" si="17"/>
        <v>0</v>
      </c>
      <c r="I165" s="31"/>
      <c r="J165" s="32"/>
      <c r="K165" s="36"/>
      <c r="L165" s="33"/>
      <c r="M165" s="31"/>
      <c r="N165" s="32"/>
      <c r="O165" s="36"/>
      <c r="P165" s="33"/>
      <c r="Q165" s="31"/>
      <c r="R165" s="12" t="e">
        <f t="shared" si="19"/>
        <v>#N/A</v>
      </c>
      <c r="S165" s="12" t="e">
        <f t="shared" si="21"/>
        <v>#N/A</v>
      </c>
      <c r="T165" s="12" t="e">
        <f t="shared" si="20"/>
        <v>#N/A</v>
      </c>
      <c r="U165" s="34"/>
      <c r="V165" s="2" t="str">
        <f t="shared" si="16"/>
        <v>Chofer</v>
      </c>
      <c r="W165" s="31"/>
      <c r="X165" s="32"/>
      <c r="Y165" s="36"/>
      <c r="Z165" s="33"/>
      <c r="AA165" s="31"/>
      <c r="AB165" s="32"/>
      <c r="AC165" s="36"/>
      <c r="AD165" s="33"/>
    </row>
    <row r="166" spans="1:30" x14ac:dyDescent="0.2">
      <c r="A166" s="4">
        <f t="shared" si="23"/>
        <v>-999745</v>
      </c>
      <c r="H166" s="11">
        <f t="shared" si="17"/>
        <v>0</v>
      </c>
      <c r="R166" s="12" t="e">
        <f t="shared" si="19"/>
        <v>#N/A</v>
      </c>
      <c r="S166" s="12" t="e">
        <f t="shared" si="21"/>
        <v>#N/A</v>
      </c>
      <c r="T166" s="12" t="e">
        <f t="shared" si="20"/>
        <v>#N/A</v>
      </c>
      <c r="U166" s="8"/>
      <c r="V166" s="2" t="str">
        <f t="shared" si="16"/>
        <v>Chofer</v>
      </c>
    </row>
    <row r="167" spans="1:30" x14ac:dyDescent="0.2">
      <c r="A167" s="4">
        <f t="shared" si="23"/>
        <v>-999744</v>
      </c>
      <c r="H167" s="11">
        <f t="shared" si="17"/>
        <v>0</v>
      </c>
      <c r="R167" s="12" t="e">
        <f t="shared" si="19"/>
        <v>#N/A</v>
      </c>
      <c r="S167" s="12" t="e">
        <f t="shared" si="21"/>
        <v>#N/A</v>
      </c>
      <c r="T167" s="12" t="e">
        <f t="shared" si="20"/>
        <v>#N/A</v>
      </c>
      <c r="U167" s="8"/>
      <c r="V167" s="2" t="str">
        <f t="shared" si="16"/>
        <v>Chofer</v>
      </c>
    </row>
    <row r="168" spans="1:30" x14ac:dyDescent="0.2">
      <c r="A168" s="4">
        <f t="shared" si="23"/>
        <v>-999743</v>
      </c>
      <c r="H168" s="11">
        <f t="shared" si="17"/>
        <v>0</v>
      </c>
      <c r="R168" s="12" t="e">
        <f t="shared" si="19"/>
        <v>#N/A</v>
      </c>
      <c r="S168" s="12" t="e">
        <f t="shared" si="21"/>
        <v>#N/A</v>
      </c>
      <c r="T168" s="12" t="e">
        <f t="shared" si="20"/>
        <v>#N/A</v>
      </c>
      <c r="U168" s="8"/>
      <c r="V168" s="2" t="str">
        <f t="shared" ref="V168:V231" si="24">V167</f>
        <v>Chofer</v>
      </c>
    </row>
    <row r="169" spans="1:30" x14ac:dyDescent="0.2">
      <c r="A169" s="4">
        <f t="shared" si="23"/>
        <v>-999742</v>
      </c>
      <c r="H169" s="11">
        <f t="shared" si="17"/>
        <v>0</v>
      </c>
      <c r="R169" s="12" t="e">
        <f t="shared" si="19"/>
        <v>#N/A</v>
      </c>
      <c r="S169" s="12" t="e">
        <f t="shared" si="21"/>
        <v>#N/A</v>
      </c>
      <c r="T169" s="12" t="e">
        <f t="shared" si="20"/>
        <v>#N/A</v>
      </c>
      <c r="U169" s="8"/>
      <c r="V169" s="2" t="str">
        <f t="shared" si="24"/>
        <v>Chofer</v>
      </c>
    </row>
    <row r="170" spans="1:30" x14ac:dyDescent="0.2">
      <c r="A170" s="4">
        <f t="shared" si="23"/>
        <v>-999741</v>
      </c>
      <c r="H170" s="11">
        <f t="shared" si="17"/>
        <v>0</v>
      </c>
      <c r="R170" s="12" t="e">
        <f t="shared" si="19"/>
        <v>#N/A</v>
      </c>
      <c r="S170" s="12" t="e">
        <f t="shared" si="21"/>
        <v>#N/A</v>
      </c>
      <c r="T170" s="12" t="e">
        <f t="shared" si="20"/>
        <v>#N/A</v>
      </c>
      <c r="U170" s="8"/>
      <c r="V170" s="2" t="str">
        <f t="shared" si="24"/>
        <v>Chofer</v>
      </c>
    </row>
    <row r="171" spans="1:30" x14ac:dyDescent="0.2">
      <c r="A171" s="4">
        <f t="shared" si="23"/>
        <v>-999740</v>
      </c>
      <c r="H171" s="11">
        <f t="shared" si="17"/>
        <v>0</v>
      </c>
      <c r="R171" s="12" t="e">
        <f t="shared" si="19"/>
        <v>#N/A</v>
      </c>
      <c r="S171" s="12" t="e">
        <f t="shared" si="21"/>
        <v>#N/A</v>
      </c>
      <c r="T171" s="12" t="e">
        <f t="shared" si="20"/>
        <v>#N/A</v>
      </c>
      <c r="U171" s="8"/>
      <c r="V171" s="2" t="str">
        <f t="shared" si="24"/>
        <v>Chofer</v>
      </c>
    </row>
    <row r="172" spans="1:30" x14ac:dyDescent="0.2">
      <c r="A172" s="4">
        <f t="shared" si="23"/>
        <v>-999739</v>
      </c>
      <c r="H172" s="11">
        <f t="shared" si="17"/>
        <v>0</v>
      </c>
      <c r="R172" s="12" t="e">
        <f t="shared" si="19"/>
        <v>#N/A</v>
      </c>
      <c r="S172" s="12" t="e">
        <f t="shared" si="21"/>
        <v>#N/A</v>
      </c>
      <c r="T172" s="12" t="e">
        <f t="shared" si="20"/>
        <v>#N/A</v>
      </c>
      <c r="U172" s="8"/>
      <c r="V172" s="2" t="str">
        <f t="shared" si="24"/>
        <v>Chofer</v>
      </c>
    </row>
    <row r="173" spans="1:30" x14ac:dyDescent="0.2">
      <c r="A173" s="4">
        <f t="shared" si="23"/>
        <v>-999738</v>
      </c>
      <c r="H173" s="11">
        <f t="shared" si="17"/>
        <v>0</v>
      </c>
      <c r="R173" s="12" t="e">
        <f t="shared" si="19"/>
        <v>#N/A</v>
      </c>
      <c r="S173" s="12" t="e">
        <f t="shared" si="21"/>
        <v>#N/A</v>
      </c>
      <c r="T173" s="12" t="e">
        <f t="shared" si="20"/>
        <v>#N/A</v>
      </c>
      <c r="U173" s="8"/>
      <c r="V173" s="2" t="str">
        <f t="shared" si="24"/>
        <v>Chofer</v>
      </c>
    </row>
    <row r="174" spans="1:30" x14ac:dyDescent="0.2">
      <c r="A174" s="4">
        <f t="shared" si="23"/>
        <v>-999737</v>
      </c>
      <c r="H174" s="11">
        <f t="shared" si="17"/>
        <v>0</v>
      </c>
      <c r="R174" s="12" t="e">
        <f t="shared" si="19"/>
        <v>#N/A</v>
      </c>
      <c r="S174" s="12" t="e">
        <f t="shared" si="21"/>
        <v>#N/A</v>
      </c>
      <c r="T174" s="12" t="e">
        <f t="shared" si="20"/>
        <v>#N/A</v>
      </c>
      <c r="U174" s="8"/>
      <c r="V174" s="2" t="str">
        <f t="shared" si="24"/>
        <v>Chofer</v>
      </c>
    </row>
    <row r="175" spans="1:30" x14ac:dyDescent="0.2">
      <c r="A175" s="4">
        <f t="shared" si="23"/>
        <v>-999736</v>
      </c>
      <c r="H175" s="11">
        <f t="shared" si="17"/>
        <v>0</v>
      </c>
      <c r="R175" s="12" t="e">
        <f t="shared" si="19"/>
        <v>#N/A</v>
      </c>
      <c r="S175" s="12" t="e">
        <f t="shared" si="21"/>
        <v>#N/A</v>
      </c>
      <c r="T175" s="12" t="e">
        <f t="shared" si="20"/>
        <v>#N/A</v>
      </c>
      <c r="U175" s="8"/>
      <c r="V175" s="2" t="str">
        <f t="shared" si="24"/>
        <v>Chofer</v>
      </c>
    </row>
    <row r="176" spans="1:30" x14ac:dyDescent="0.2">
      <c r="A176" s="4">
        <f t="shared" si="23"/>
        <v>-999735</v>
      </c>
      <c r="H176" s="11">
        <f t="shared" si="17"/>
        <v>0</v>
      </c>
      <c r="R176" s="12" t="e">
        <f t="shared" si="19"/>
        <v>#N/A</v>
      </c>
      <c r="S176" s="12" t="e">
        <f t="shared" si="21"/>
        <v>#N/A</v>
      </c>
      <c r="T176" s="12" t="e">
        <f t="shared" si="20"/>
        <v>#N/A</v>
      </c>
      <c r="U176" s="8"/>
      <c r="V176" s="2" t="str">
        <f t="shared" si="24"/>
        <v>Chofer</v>
      </c>
    </row>
    <row r="177" spans="1:30" x14ac:dyDescent="0.2">
      <c r="A177" s="4">
        <f t="shared" si="23"/>
        <v>-999734</v>
      </c>
      <c r="H177" s="11">
        <f t="shared" si="17"/>
        <v>0</v>
      </c>
      <c r="R177" s="12" t="e">
        <f t="shared" si="19"/>
        <v>#N/A</v>
      </c>
      <c r="S177" s="12" t="e">
        <f t="shared" si="21"/>
        <v>#N/A</v>
      </c>
      <c r="T177" s="12" t="e">
        <f t="shared" si="20"/>
        <v>#N/A</v>
      </c>
      <c r="U177" s="8"/>
      <c r="V177" s="2" t="str">
        <f t="shared" si="24"/>
        <v>Chofer</v>
      </c>
    </row>
    <row r="178" spans="1:30" x14ac:dyDescent="0.2">
      <c r="A178" s="4">
        <f t="shared" si="23"/>
        <v>-999733</v>
      </c>
      <c r="H178" s="11">
        <f t="shared" si="17"/>
        <v>0</v>
      </c>
      <c r="R178" s="12" t="e">
        <f t="shared" si="19"/>
        <v>#N/A</v>
      </c>
      <c r="S178" s="12" t="e">
        <f t="shared" si="21"/>
        <v>#N/A</v>
      </c>
      <c r="T178" s="12" t="e">
        <f t="shared" si="20"/>
        <v>#N/A</v>
      </c>
      <c r="U178" s="8"/>
      <c r="V178" s="2" t="str">
        <f t="shared" si="24"/>
        <v>Chofer</v>
      </c>
    </row>
    <row r="179" spans="1:30" x14ac:dyDescent="0.2">
      <c r="A179" s="4">
        <f t="shared" si="23"/>
        <v>-999732</v>
      </c>
      <c r="H179" s="11">
        <f t="shared" si="17"/>
        <v>0</v>
      </c>
      <c r="R179" s="12" t="e">
        <f t="shared" si="19"/>
        <v>#N/A</v>
      </c>
      <c r="S179" s="12" t="e">
        <f t="shared" si="21"/>
        <v>#N/A</v>
      </c>
      <c r="T179" s="12" t="e">
        <f t="shared" si="20"/>
        <v>#N/A</v>
      </c>
      <c r="U179" s="8"/>
      <c r="V179" s="2" t="str">
        <f t="shared" si="24"/>
        <v>Chofer</v>
      </c>
    </row>
    <row r="180" spans="1:30" x14ac:dyDescent="0.2">
      <c r="A180" s="4">
        <f t="shared" si="23"/>
        <v>-999731</v>
      </c>
      <c r="H180" s="11">
        <f t="shared" si="17"/>
        <v>0</v>
      </c>
      <c r="R180" s="12" t="e">
        <f t="shared" si="19"/>
        <v>#N/A</v>
      </c>
      <c r="S180" s="12" t="e">
        <f t="shared" si="21"/>
        <v>#N/A</v>
      </c>
      <c r="T180" s="12" t="e">
        <f t="shared" si="20"/>
        <v>#N/A</v>
      </c>
      <c r="U180" s="8"/>
      <c r="V180" s="2" t="str">
        <f t="shared" si="24"/>
        <v>Chofer</v>
      </c>
    </row>
    <row r="181" spans="1:30" x14ac:dyDescent="0.2">
      <c r="A181" s="4">
        <f t="shared" si="23"/>
        <v>-999730</v>
      </c>
      <c r="H181" s="11">
        <f t="shared" si="17"/>
        <v>0</v>
      </c>
      <c r="R181" s="12" t="e">
        <f t="shared" si="19"/>
        <v>#N/A</v>
      </c>
      <c r="S181" s="12" t="e">
        <f t="shared" si="21"/>
        <v>#N/A</v>
      </c>
      <c r="T181" s="12" t="e">
        <f t="shared" si="20"/>
        <v>#N/A</v>
      </c>
      <c r="U181" s="8"/>
      <c r="V181" s="2" t="str">
        <f t="shared" si="24"/>
        <v>Chofer</v>
      </c>
    </row>
    <row r="182" spans="1:30" x14ac:dyDescent="0.2">
      <c r="A182" s="4">
        <f t="shared" si="23"/>
        <v>-999729</v>
      </c>
      <c r="H182" s="11">
        <f t="shared" si="17"/>
        <v>0</v>
      </c>
      <c r="R182" s="12" t="e">
        <f t="shared" si="19"/>
        <v>#N/A</v>
      </c>
      <c r="S182" s="12" t="e">
        <f t="shared" si="21"/>
        <v>#N/A</v>
      </c>
      <c r="T182" s="12" t="e">
        <f t="shared" si="20"/>
        <v>#N/A</v>
      </c>
      <c r="U182" s="8"/>
      <c r="V182" s="2" t="str">
        <f t="shared" si="24"/>
        <v>Chofer</v>
      </c>
    </row>
    <row r="183" spans="1:30" s="35" customFormat="1" x14ac:dyDescent="0.2">
      <c r="A183" s="4">
        <f t="shared" si="23"/>
        <v>-999728</v>
      </c>
      <c r="B183" s="31"/>
      <c r="C183" s="31"/>
      <c r="D183" s="31"/>
      <c r="E183" s="31"/>
      <c r="F183" s="32"/>
      <c r="G183" s="36"/>
      <c r="H183" s="11">
        <f t="shared" si="17"/>
        <v>0</v>
      </c>
      <c r="I183" s="31"/>
      <c r="J183" s="32"/>
      <c r="K183" s="36"/>
      <c r="L183" s="33"/>
      <c r="M183" s="31"/>
      <c r="N183" s="32"/>
      <c r="O183" s="36"/>
      <c r="P183" s="33"/>
      <c r="Q183" s="31"/>
      <c r="R183" s="12" t="e">
        <f t="shared" si="19"/>
        <v>#N/A</v>
      </c>
      <c r="S183" s="12" t="e">
        <f t="shared" si="21"/>
        <v>#N/A</v>
      </c>
      <c r="T183" s="12" t="e">
        <f t="shared" si="20"/>
        <v>#N/A</v>
      </c>
      <c r="U183" s="34"/>
      <c r="V183" s="2" t="str">
        <f t="shared" si="24"/>
        <v>Chofer</v>
      </c>
      <c r="W183" s="31"/>
      <c r="X183" s="32"/>
      <c r="Y183" s="36"/>
      <c r="Z183" s="33"/>
      <c r="AA183" s="31"/>
      <c r="AB183" s="32"/>
      <c r="AC183" s="36"/>
      <c r="AD183" s="33"/>
    </row>
    <row r="184" spans="1:30" x14ac:dyDescent="0.2">
      <c r="A184" s="4">
        <f t="shared" si="23"/>
        <v>-999727</v>
      </c>
      <c r="H184" s="11">
        <f t="shared" si="17"/>
        <v>0</v>
      </c>
      <c r="R184" s="12" t="e">
        <f t="shared" si="19"/>
        <v>#N/A</v>
      </c>
      <c r="S184" s="12" t="e">
        <f t="shared" si="21"/>
        <v>#N/A</v>
      </c>
      <c r="T184" s="12" t="e">
        <f t="shared" si="20"/>
        <v>#N/A</v>
      </c>
      <c r="U184" s="8"/>
      <c r="V184" s="2" t="str">
        <f t="shared" si="24"/>
        <v>Chofer</v>
      </c>
    </row>
    <row r="185" spans="1:30" x14ac:dyDescent="0.2">
      <c r="A185" s="4">
        <f t="shared" si="23"/>
        <v>-999726</v>
      </c>
      <c r="G185" s="6"/>
      <c r="H185" s="11">
        <f t="shared" si="17"/>
        <v>0</v>
      </c>
      <c r="K185" s="6"/>
      <c r="R185" s="12" t="e">
        <f t="shared" si="19"/>
        <v>#N/A</v>
      </c>
      <c r="S185" s="12" t="e">
        <f t="shared" si="21"/>
        <v>#N/A</v>
      </c>
      <c r="T185" s="12" t="e">
        <f t="shared" si="20"/>
        <v>#N/A</v>
      </c>
      <c r="U185" s="8"/>
      <c r="V185" s="2" t="str">
        <f t="shared" si="24"/>
        <v>Chofer</v>
      </c>
    </row>
    <row r="186" spans="1:30" x14ac:dyDescent="0.2">
      <c r="A186" s="4">
        <f t="shared" si="23"/>
        <v>-999725</v>
      </c>
      <c r="H186" s="11">
        <f t="shared" ref="H186:H249" si="25">IF(F186="Litros",1,G186)</f>
        <v>0</v>
      </c>
      <c r="R186" s="12" t="e">
        <f t="shared" si="19"/>
        <v>#N/A</v>
      </c>
      <c r="S186" s="12" t="e">
        <f t="shared" si="21"/>
        <v>#N/A</v>
      </c>
      <c r="T186" s="12" t="e">
        <f t="shared" si="20"/>
        <v>#N/A</v>
      </c>
      <c r="U186" s="8"/>
      <c r="V186" s="2" t="str">
        <f t="shared" si="24"/>
        <v>Chofer</v>
      </c>
    </row>
    <row r="187" spans="1:30" x14ac:dyDescent="0.2">
      <c r="A187" s="4">
        <f t="shared" si="23"/>
        <v>-999724</v>
      </c>
      <c r="H187" s="11">
        <f t="shared" si="25"/>
        <v>0</v>
      </c>
      <c r="R187" s="12" t="e">
        <f t="shared" si="19"/>
        <v>#N/A</v>
      </c>
      <c r="S187" s="12" t="e">
        <f t="shared" si="21"/>
        <v>#N/A</v>
      </c>
      <c r="T187" s="12" t="e">
        <f t="shared" si="20"/>
        <v>#N/A</v>
      </c>
      <c r="U187" s="8"/>
      <c r="V187" s="2" t="str">
        <f t="shared" si="24"/>
        <v>Chofer</v>
      </c>
    </row>
    <row r="188" spans="1:30" x14ac:dyDescent="0.2">
      <c r="A188" s="4">
        <f t="shared" si="23"/>
        <v>-999723</v>
      </c>
      <c r="H188" s="11">
        <f t="shared" si="25"/>
        <v>0</v>
      </c>
      <c r="R188" s="12" t="e">
        <f t="shared" si="19"/>
        <v>#N/A</v>
      </c>
      <c r="S188" s="12" t="e">
        <f t="shared" si="21"/>
        <v>#N/A</v>
      </c>
      <c r="T188" s="12" t="e">
        <f t="shared" si="20"/>
        <v>#N/A</v>
      </c>
      <c r="U188" s="8"/>
      <c r="V188" s="2" t="str">
        <f t="shared" si="24"/>
        <v>Chofer</v>
      </c>
    </row>
    <row r="189" spans="1:30" x14ac:dyDescent="0.2">
      <c r="A189" s="4">
        <f t="shared" si="23"/>
        <v>-999722</v>
      </c>
      <c r="H189" s="11">
        <f t="shared" si="25"/>
        <v>0</v>
      </c>
      <c r="R189" s="12" t="e">
        <f t="shared" si="19"/>
        <v>#N/A</v>
      </c>
      <c r="S189" s="12" t="e">
        <f t="shared" si="21"/>
        <v>#N/A</v>
      </c>
      <c r="T189" s="12" t="e">
        <f t="shared" si="20"/>
        <v>#N/A</v>
      </c>
      <c r="U189" s="8"/>
      <c r="V189" s="2" t="str">
        <f t="shared" si="24"/>
        <v>Chofer</v>
      </c>
    </row>
    <row r="190" spans="1:30" x14ac:dyDescent="0.2">
      <c r="A190" s="4">
        <f t="shared" si="23"/>
        <v>-999721</v>
      </c>
      <c r="H190" s="11">
        <f t="shared" si="25"/>
        <v>0</v>
      </c>
      <c r="R190" s="12" t="e">
        <f t="shared" si="19"/>
        <v>#N/A</v>
      </c>
      <c r="S190" s="12" t="e">
        <f t="shared" si="21"/>
        <v>#N/A</v>
      </c>
      <c r="T190" s="12" t="e">
        <f t="shared" si="20"/>
        <v>#N/A</v>
      </c>
      <c r="U190" s="8"/>
      <c r="V190" s="2" t="str">
        <f t="shared" si="24"/>
        <v>Chofer</v>
      </c>
    </row>
    <row r="191" spans="1:30" x14ac:dyDescent="0.2">
      <c r="A191" s="4">
        <f t="shared" si="23"/>
        <v>-999720</v>
      </c>
      <c r="H191" s="11">
        <f t="shared" si="25"/>
        <v>0</v>
      </c>
      <c r="R191" s="12" t="e">
        <f t="shared" si="19"/>
        <v>#N/A</v>
      </c>
      <c r="S191" s="12" t="e">
        <f t="shared" si="21"/>
        <v>#N/A</v>
      </c>
      <c r="T191" s="12" t="e">
        <f t="shared" si="20"/>
        <v>#N/A</v>
      </c>
      <c r="U191" s="8"/>
      <c r="V191" s="2" t="str">
        <f t="shared" si="24"/>
        <v>Chofer</v>
      </c>
    </row>
    <row r="192" spans="1:30" x14ac:dyDescent="0.2">
      <c r="A192" s="4">
        <f t="shared" si="23"/>
        <v>-999719</v>
      </c>
      <c r="B192" s="2"/>
      <c r="F192" s="5"/>
      <c r="G192" s="6"/>
      <c r="H192" s="11">
        <f t="shared" si="25"/>
        <v>0</v>
      </c>
      <c r="R192" s="12" t="e">
        <f t="shared" si="19"/>
        <v>#N/A</v>
      </c>
      <c r="S192" s="12" t="e">
        <f t="shared" si="21"/>
        <v>#N/A</v>
      </c>
      <c r="T192" s="12" t="e">
        <f t="shared" si="20"/>
        <v>#N/A</v>
      </c>
      <c r="U192" s="8"/>
      <c r="V192" s="2" t="str">
        <f t="shared" si="24"/>
        <v>Chofer</v>
      </c>
    </row>
    <row r="193" spans="1:30" x14ac:dyDescent="0.2">
      <c r="A193" s="4">
        <f t="shared" si="23"/>
        <v>-999718</v>
      </c>
      <c r="F193" s="5"/>
      <c r="G193" s="6"/>
      <c r="H193" s="11">
        <f t="shared" si="25"/>
        <v>0</v>
      </c>
      <c r="R193" s="12" t="e">
        <f t="shared" si="19"/>
        <v>#N/A</v>
      </c>
      <c r="S193" s="12" t="e">
        <f t="shared" si="21"/>
        <v>#N/A</v>
      </c>
      <c r="T193" s="12" t="e">
        <f t="shared" si="20"/>
        <v>#N/A</v>
      </c>
      <c r="U193" s="8"/>
      <c r="V193" s="2" t="str">
        <f t="shared" si="24"/>
        <v>Chofer</v>
      </c>
    </row>
    <row r="194" spans="1:30" x14ac:dyDescent="0.2">
      <c r="A194" s="4">
        <f t="shared" si="23"/>
        <v>-999717</v>
      </c>
      <c r="G194" s="6"/>
      <c r="H194" s="11">
        <f t="shared" si="25"/>
        <v>0</v>
      </c>
      <c r="R194" s="12" t="e">
        <f t="shared" si="19"/>
        <v>#N/A</v>
      </c>
      <c r="S194" s="12" t="e">
        <f t="shared" si="21"/>
        <v>#N/A</v>
      </c>
      <c r="T194" s="12" t="e">
        <f t="shared" si="20"/>
        <v>#N/A</v>
      </c>
      <c r="U194" s="8"/>
      <c r="V194" s="2" t="str">
        <f t="shared" si="24"/>
        <v>Chofer</v>
      </c>
    </row>
    <row r="195" spans="1:30" x14ac:dyDescent="0.2">
      <c r="A195" s="4">
        <f t="shared" si="23"/>
        <v>-999716</v>
      </c>
      <c r="H195" s="11">
        <f t="shared" si="25"/>
        <v>0</v>
      </c>
      <c r="R195" s="12" t="e">
        <f t="shared" si="19"/>
        <v>#N/A</v>
      </c>
      <c r="S195" s="12" t="e">
        <f t="shared" si="21"/>
        <v>#N/A</v>
      </c>
      <c r="T195" s="12" t="e">
        <f t="shared" si="20"/>
        <v>#N/A</v>
      </c>
      <c r="U195" s="8"/>
      <c r="V195" s="2" t="str">
        <f t="shared" si="24"/>
        <v>Chofer</v>
      </c>
    </row>
    <row r="196" spans="1:30" x14ac:dyDescent="0.2">
      <c r="A196" s="4">
        <f t="shared" si="23"/>
        <v>-999715</v>
      </c>
      <c r="H196" s="11">
        <f t="shared" si="25"/>
        <v>0</v>
      </c>
      <c r="R196" s="12" t="e">
        <f t="shared" si="19"/>
        <v>#N/A</v>
      </c>
      <c r="S196" s="12" t="e">
        <f t="shared" si="21"/>
        <v>#N/A</v>
      </c>
      <c r="T196" s="12" t="e">
        <f t="shared" si="20"/>
        <v>#N/A</v>
      </c>
      <c r="U196" s="8"/>
      <c r="V196" s="2" t="str">
        <f t="shared" si="24"/>
        <v>Chofer</v>
      </c>
    </row>
    <row r="197" spans="1:30" x14ac:dyDescent="0.2">
      <c r="A197" s="4">
        <f t="shared" si="23"/>
        <v>-999714</v>
      </c>
      <c r="G197" s="6"/>
      <c r="H197" s="11">
        <f t="shared" si="25"/>
        <v>0</v>
      </c>
      <c r="R197" s="12" t="e">
        <f t="shared" si="19"/>
        <v>#N/A</v>
      </c>
      <c r="S197" s="12" t="e">
        <f t="shared" si="21"/>
        <v>#N/A</v>
      </c>
      <c r="T197" s="12" t="e">
        <f t="shared" si="20"/>
        <v>#N/A</v>
      </c>
      <c r="U197" s="8"/>
      <c r="V197" s="2" t="str">
        <f t="shared" si="24"/>
        <v>Chofer</v>
      </c>
    </row>
    <row r="198" spans="1:30" x14ac:dyDescent="0.2">
      <c r="A198" s="4">
        <f t="shared" si="23"/>
        <v>-999713</v>
      </c>
      <c r="H198" s="11">
        <f t="shared" si="25"/>
        <v>0</v>
      </c>
      <c r="R198" s="12" t="e">
        <f t="shared" ref="R198:R261" si="26">VLOOKUP(Q198,$Q$323:$T$382,2,FALSE)</f>
        <v>#N/A</v>
      </c>
      <c r="S198" s="12" t="e">
        <f t="shared" si="21"/>
        <v>#N/A</v>
      </c>
      <c r="T198" s="12" t="e">
        <f t="shared" ref="T198:T261" si="27">VLOOKUP(Q198,$Q$323:$T$382,4,FALSE)</f>
        <v>#N/A</v>
      </c>
      <c r="U198" s="8"/>
      <c r="V198" s="2" t="str">
        <f t="shared" si="24"/>
        <v>Chofer</v>
      </c>
    </row>
    <row r="199" spans="1:30" s="35" customFormat="1" x14ac:dyDescent="0.2">
      <c r="A199" s="4">
        <f t="shared" si="23"/>
        <v>-999712</v>
      </c>
      <c r="B199" s="31"/>
      <c r="C199" s="31"/>
      <c r="D199" s="31"/>
      <c r="E199" s="31"/>
      <c r="F199" s="32"/>
      <c r="G199" s="36"/>
      <c r="H199" s="11">
        <f t="shared" si="25"/>
        <v>0</v>
      </c>
      <c r="I199" s="31"/>
      <c r="J199" s="32"/>
      <c r="K199" s="36"/>
      <c r="L199" s="33"/>
      <c r="M199" s="31"/>
      <c r="N199" s="32"/>
      <c r="O199" s="36"/>
      <c r="P199" s="33"/>
      <c r="Q199" s="31"/>
      <c r="R199" s="12" t="e">
        <f t="shared" si="26"/>
        <v>#N/A</v>
      </c>
      <c r="S199" s="12" t="e">
        <f t="shared" si="21"/>
        <v>#N/A</v>
      </c>
      <c r="T199" s="12" t="e">
        <f t="shared" si="27"/>
        <v>#N/A</v>
      </c>
      <c r="U199" s="34"/>
      <c r="V199" s="2" t="str">
        <f t="shared" si="24"/>
        <v>Chofer</v>
      </c>
      <c r="W199" s="31"/>
      <c r="X199" s="32"/>
      <c r="Y199" s="36"/>
      <c r="Z199" s="33"/>
      <c r="AA199" s="31"/>
      <c r="AB199" s="32"/>
      <c r="AC199" s="36"/>
      <c r="AD199" s="33"/>
    </row>
    <row r="200" spans="1:30" x14ac:dyDescent="0.2">
      <c r="A200" s="4">
        <f t="shared" si="23"/>
        <v>-999711</v>
      </c>
      <c r="H200" s="11">
        <f t="shared" si="25"/>
        <v>0</v>
      </c>
      <c r="J200" s="5"/>
      <c r="K200" s="5"/>
      <c r="R200" s="12" t="e">
        <f t="shared" si="26"/>
        <v>#N/A</v>
      </c>
      <c r="S200" s="12" t="e">
        <f t="shared" si="21"/>
        <v>#N/A</v>
      </c>
      <c r="T200" s="12" t="e">
        <f t="shared" si="27"/>
        <v>#N/A</v>
      </c>
      <c r="U200" s="8"/>
      <c r="V200" s="2" t="str">
        <f t="shared" si="24"/>
        <v>Chofer</v>
      </c>
    </row>
    <row r="201" spans="1:30" x14ac:dyDescent="0.2">
      <c r="A201" s="4">
        <f t="shared" si="23"/>
        <v>-999710</v>
      </c>
      <c r="H201" s="11">
        <f t="shared" si="25"/>
        <v>0</v>
      </c>
      <c r="R201" s="12" t="e">
        <f t="shared" si="26"/>
        <v>#N/A</v>
      </c>
      <c r="S201" s="12" t="e">
        <f t="shared" ref="S201:S264" si="28">VLOOKUP(Q201,$Q$323:$T$382,3,FALSE)</f>
        <v>#N/A</v>
      </c>
      <c r="T201" s="12" t="e">
        <f t="shared" si="27"/>
        <v>#N/A</v>
      </c>
      <c r="U201" s="8"/>
      <c r="V201" s="2" t="str">
        <f t="shared" si="24"/>
        <v>Chofer</v>
      </c>
    </row>
    <row r="202" spans="1:30" x14ac:dyDescent="0.2">
      <c r="A202" s="4">
        <f t="shared" si="23"/>
        <v>-999709</v>
      </c>
      <c r="G202" s="6"/>
      <c r="H202" s="11">
        <f t="shared" si="25"/>
        <v>0</v>
      </c>
      <c r="R202" s="12" t="e">
        <f t="shared" si="26"/>
        <v>#N/A</v>
      </c>
      <c r="S202" s="12" t="e">
        <f t="shared" si="28"/>
        <v>#N/A</v>
      </c>
      <c r="T202" s="12" t="e">
        <f t="shared" si="27"/>
        <v>#N/A</v>
      </c>
      <c r="U202" s="8"/>
      <c r="V202" s="2" t="str">
        <f t="shared" si="24"/>
        <v>Chofer</v>
      </c>
    </row>
    <row r="203" spans="1:30" x14ac:dyDescent="0.2">
      <c r="A203" s="4">
        <f t="shared" si="23"/>
        <v>-999708</v>
      </c>
      <c r="H203" s="11">
        <f t="shared" si="25"/>
        <v>0</v>
      </c>
      <c r="R203" s="12" t="e">
        <f t="shared" si="26"/>
        <v>#N/A</v>
      </c>
      <c r="S203" s="12" t="e">
        <f t="shared" si="28"/>
        <v>#N/A</v>
      </c>
      <c r="T203" s="12" t="e">
        <f t="shared" si="27"/>
        <v>#N/A</v>
      </c>
      <c r="U203" s="8"/>
      <c r="V203" s="2" t="str">
        <f t="shared" si="24"/>
        <v>Chofer</v>
      </c>
    </row>
    <row r="204" spans="1:30" x14ac:dyDescent="0.2">
      <c r="A204" s="4">
        <f t="shared" si="23"/>
        <v>-999707</v>
      </c>
      <c r="H204" s="11">
        <f t="shared" si="25"/>
        <v>0</v>
      </c>
      <c r="R204" s="12" t="e">
        <f t="shared" si="26"/>
        <v>#N/A</v>
      </c>
      <c r="S204" s="12" t="e">
        <f t="shared" si="28"/>
        <v>#N/A</v>
      </c>
      <c r="T204" s="12" t="e">
        <f t="shared" si="27"/>
        <v>#N/A</v>
      </c>
      <c r="U204" s="8"/>
      <c r="V204" s="2" t="str">
        <f t="shared" si="24"/>
        <v>Chofer</v>
      </c>
    </row>
    <row r="205" spans="1:30" x14ac:dyDescent="0.2">
      <c r="A205" s="4">
        <f t="shared" si="23"/>
        <v>-999706</v>
      </c>
      <c r="H205" s="11">
        <f t="shared" si="25"/>
        <v>0</v>
      </c>
      <c r="R205" s="12" t="e">
        <f t="shared" si="26"/>
        <v>#N/A</v>
      </c>
      <c r="S205" s="12" t="e">
        <f t="shared" si="28"/>
        <v>#N/A</v>
      </c>
      <c r="T205" s="12" t="e">
        <f t="shared" si="27"/>
        <v>#N/A</v>
      </c>
      <c r="U205" s="8"/>
      <c r="V205" s="2" t="str">
        <f t="shared" si="24"/>
        <v>Chofer</v>
      </c>
    </row>
    <row r="206" spans="1:30" x14ac:dyDescent="0.2">
      <c r="A206" s="4">
        <f t="shared" si="23"/>
        <v>-999705</v>
      </c>
      <c r="G206" s="6"/>
      <c r="H206" s="11">
        <f t="shared" si="25"/>
        <v>0</v>
      </c>
      <c r="R206" s="12" t="e">
        <f t="shared" si="26"/>
        <v>#N/A</v>
      </c>
      <c r="S206" s="12" t="e">
        <f t="shared" si="28"/>
        <v>#N/A</v>
      </c>
      <c r="T206" s="12" t="e">
        <f t="shared" si="27"/>
        <v>#N/A</v>
      </c>
      <c r="U206" s="8"/>
      <c r="V206" s="2" t="str">
        <f t="shared" si="24"/>
        <v>Chofer</v>
      </c>
    </row>
    <row r="207" spans="1:30" x14ac:dyDescent="0.2">
      <c r="A207" s="4">
        <f t="shared" si="23"/>
        <v>-999704</v>
      </c>
      <c r="H207" s="11">
        <f t="shared" si="25"/>
        <v>0</v>
      </c>
      <c r="R207" s="12" t="e">
        <f t="shared" si="26"/>
        <v>#N/A</v>
      </c>
      <c r="S207" s="12" t="e">
        <f t="shared" si="28"/>
        <v>#N/A</v>
      </c>
      <c r="T207" s="12" t="e">
        <f t="shared" si="27"/>
        <v>#N/A</v>
      </c>
      <c r="U207" s="8"/>
      <c r="V207" s="2" t="str">
        <f t="shared" si="24"/>
        <v>Chofer</v>
      </c>
    </row>
    <row r="208" spans="1:30" x14ac:dyDescent="0.2">
      <c r="A208" s="4">
        <f t="shared" si="23"/>
        <v>-999703</v>
      </c>
      <c r="H208" s="11">
        <f t="shared" si="25"/>
        <v>0</v>
      </c>
      <c r="R208" s="12" t="e">
        <f t="shared" si="26"/>
        <v>#N/A</v>
      </c>
      <c r="S208" s="12" t="e">
        <f t="shared" si="28"/>
        <v>#N/A</v>
      </c>
      <c r="T208" s="12" t="e">
        <f t="shared" si="27"/>
        <v>#N/A</v>
      </c>
      <c r="U208" s="8"/>
      <c r="V208" s="2" t="str">
        <f t="shared" si="24"/>
        <v>Chofer</v>
      </c>
    </row>
    <row r="209" spans="1:22" x14ac:dyDescent="0.2">
      <c r="A209" s="4">
        <f t="shared" si="23"/>
        <v>-999702</v>
      </c>
      <c r="H209" s="11">
        <f t="shared" si="25"/>
        <v>0</v>
      </c>
      <c r="J209" s="5"/>
      <c r="K209" s="5"/>
      <c r="R209" s="12" t="e">
        <f t="shared" si="26"/>
        <v>#N/A</v>
      </c>
      <c r="S209" s="12" t="e">
        <f t="shared" si="28"/>
        <v>#N/A</v>
      </c>
      <c r="T209" s="12" t="e">
        <f t="shared" si="27"/>
        <v>#N/A</v>
      </c>
      <c r="U209" s="8"/>
      <c r="V209" s="2" t="str">
        <f t="shared" si="24"/>
        <v>Chofer</v>
      </c>
    </row>
    <row r="210" spans="1:22" x14ac:dyDescent="0.2">
      <c r="A210" s="4">
        <f t="shared" si="23"/>
        <v>-999701</v>
      </c>
      <c r="H210" s="11">
        <f t="shared" si="25"/>
        <v>0</v>
      </c>
      <c r="J210" s="5"/>
      <c r="K210" s="5"/>
      <c r="R210" s="12" t="e">
        <f t="shared" si="26"/>
        <v>#N/A</v>
      </c>
      <c r="S210" s="12" t="e">
        <f t="shared" si="28"/>
        <v>#N/A</v>
      </c>
      <c r="T210" s="12" t="e">
        <f t="shared" si="27"/>
        <v>#N/A</v>
      </c>
      <c r="U210" s="8"/>
      <c r="V210" s="2" t="str">
        <f t="shared" si="24"/>
        <v>Chofer</v>
      </c>
    </row>
    <row r="211" spans="1:22" x14ac:dyDescent="0.2">
      <c r="A211" s="4">
        <f t="shared" si="23"/>
        <v>-999700</v>
      </c>
      <c r="H211" s="11">
        <f t="shared" si="25"/>
        <v>0</v>
      </c>
      <c r="R211" s="12" t="e">
        <f t="shared" si="26"/>
        <v>#N/A</v>
      </c>
      <c r="S211" s="12" t="e">
        <f t="shared" si="28"/>
        <v>#N/A</v>
      </c>
      <c r="T211" s="12" t="e">
        <f t="shared" si="27"/>
        <v>#N/A</v>
      </c>
      <c r="U211" s="8"/>
      <c r="V211" s="2" t="str">
        <f t="shared" si="24"/>
        <v>Chofer</v>
      </c>
    </row>
    <row r="212" spans="1:22" x14ac:dyDescent="0.2">
      <c r="A212" s="4">
        <f t="shared" si="23"/>
        <v>-999699</v>
      </c>
      <c r="H212" s="11">
        <f t="shared" si="25"/>
        <v>0</v>
      </c>
      <c r="J212" s="5"/>
      <c r="K212" s="5"/>
      <c r="R212" s="12" t="e">
        <f t="shared" si="26"/>
        <v>#N/A</v>
      </c>
      <c r="S212" s="12" t="e">
        <f t="shared" si="28"/>
        <v>#N/A</v>
      </c>
      <c r="T212" s="12" t="e">
        <f t="shared" si="27"/>
        <v>#N/A</v>
      </c>
      <c r="U212" s="8"/>
      <c r="V212" s="2" t="str">
        <f t="shared" si="24"/>
        <v>Chofer</v>
      </c>
    </row>
    <row r="213" spans="1:22" x14ac:dyDescent="0.2">
      <c r="A213" s="4">
        <f t="shared" si="23"/>
        <v>-999698</v>
      </c>
      <c r="H213" s="11">
        <f t="shared" si="25"/>
        <v>0</v>
      </c>
      <c r="R213" s="12" t="e">
        <f t="shared" si="26"/>
        <v>#N/A</v>
      </c>
      <c r="S213" s="12" t="e">
        <f t="shared" si="28"/>
        <v>#N/A</v>
      </c>
      <c r="T213" s="12" t="e">
        <f t="shared" si="27"/>
        <v>#N/A</v>
      </c>
      <c r="U213" s="8"/>
      <c r="V213" s="2" t="str">
        <f t="shared" si="24"/>
        <v>Chofer</v>
      </c>
    </row>
    <row r="214" spans="1:22" x14ac:dyDescent="0.2">
      <c r="A214" s="4">
        <f t="shared" si="23"/>
        <v>-999697</v>
      </c>
      <c r="H214" s="11">
        <f t="shared" si="25"/>
        <v>0</v>
      </c>
      <c r="R214" s="12" t="e">
        <f t="shared" si="26"/>
        <v>#N/A</v>
      </c>
      <c r="S214" s="12" t="e">
        <f t="shared" si="28"/>
        <v>#N/A</v>
      </c>
      <c r="T214" s="12" t="e">
        <f t="shared" si="27"/>
        <v>#N/A</v>
      </c>
      <c r="U214" s="8"/>
      <c r="V214" s="2" t="str">
        <f t="shared" si="24"/>
        <v>Chofer</v>
      </c>
    </row>
    <row r="215" spans="1:22" x14ac:dyDescent="0.2">
      <c r="A215" s="4">
        <f t="shared" si="23"/>
        <v>-999696</v>
      </c>
      <c r="H215" s="11">
        <f t="shared" si="25"/>
        <v>0</v>
      </c>
      <c r="J215" s="5"/>
      <c r="K215" s="5"/>
      <c r="R215" s="12" t="e">
        <f t="shared" si="26"/>
        <v>#N/A</v>
      </c>
      <c r="S215" s="12" t="e">
        <f t="shared" si="28"/>
        <v>#N/A</v>
      </c>
      <c r="T215" s="12" t="e">
        <f t="shared" si="27"/>
        <v>#N/A</v>
      </c>
      <c r="U215" s="8"/>
      <c r="V215" s="2" t="str">
        <f t="shared" si="24"/>
        <v>Chofer</v>
      </c>
    </row>
    <row r="216" spans="1:22" x14ac:dyDescent="0.2">
      <c r="A216" s="4">
        <f t="shared" si="23"/>
        <v>-999695</v>
      </c>
      <c r="H216" s="11">
        <f t="shared" si="25"/>
        <v>0</v>
      </c>
      <c r="I216" s="29"/>
      <c r="R216" s="12" t="e">
        <f t="shared" si="26"/>
        <v>#N/A</v>
      </c>
      <c r="S216" s="12" t="e">
        <f t="shared" si="28"/>
        <v>#N/A</v>
      </c>
      <c r="T216" s="12" t="e">
        <f t="shared" si="27"/>
        <v>#N/A</v>
      </c>
      <c r="U216" s="8"/>
      <c r="V216" s="2" t="str">
        <f t="shared" si="24"/>
        <v>Chofer</v>
      </c>
    </row>
    <row r="217" spans="1:22" x14ac:dyDescent="0.2">
      <c r="A217" s="4">
        <f t="shared" si="23"/>
        <v>-999694</v>
      </c>
      <c r="H217" s="11">
        <f t="shared" si="25"/>
        <v>0</v>
      </c>
      <c r="I217" s="29"/>
      <c r="R217" s="12" t="e">
        <f t="shared" si="26"/>
        <v>#N/A</v>
      </c>
      <c r="S217" s="12" t="e">
        <f t="shared" si="28"/>
        <v>#N/A</v>
      </c>
      <c r="T217" s="12" t="e">
        <f t="shared" si="27"/>
        <v>#N/A</v>
      </c>
      <c r="U217" s="8"/>
      <c r="V217" s="2" t="str">
        <f t="shared" si="24"/>
        <v>Chofer</v>
      </c>
    </row>
    <row r="218" spans="1:22" x14ac:dyDescent="0.2">
      <c r="A218" s="4">
        <f t="shared" si="23"/>
        <v>-999693</v>
      </c>
      <c r="G218" s="6"/>
      <c r="H218" s="11">
        <f t="shared" si="25"/>
        <v>0</v>
      </c>
      <c r="R218" s="12" t="e">
        <f t="shared" si="26"/>
        <v>#N/A</v>
      </c>
      <c r="S218" s="12" t="e">
        <f t="shared" si="28"/>
        <v>#N/A</v>
      </c>
      <c r="T218" s="12" t="e">
        <f t="shared" si="27"/>
        <v>#N/A</v>
      </c>
      <c r="U218" s="8"/>
      <c r="V218" s="2" t="str">
        <f t="shared" si="24"/>
        <v>Chofer</v>
      </c>
    </row>
    <row r="219" spans="1:22" x14ac:dyDescent="0.2">
      <c r="A219" s="4">
        <f t="shared" si="23"/>
        <v>-999692</v>
      </c>
      <c r="G219" s="6"/>
      <c r="H219" s="11">
        <f t="shared" si="25"/>
        <v>0</v>
      </c>
      <c r="R219" s="12" t="e">
        <f t="shared" si="26"/>
        <v>#N/A</v>
      </c>
      <c r="S219" s="12" t="e">
        <f t="shared" si="28"/>
        <v>#N/A</v>
      </c>
      <c r="T219" s="12" t="e">
        <f t="shared" si="27"/>
        <v>#N/A</v>
      </c>
      <c r="U219" s="8"/>
      <c r="V219" s="2" t="str">
        <f t="shared" si="24"/>
        <v>Chofer</v>
      </c>
    </row>
    <row r="220" spans="1:22" x14ac:dyDescent="0.2">
      <c r="A220" s="4">
        <f t="shared" si="23"/>
        <v>-999691</v>
      </c>
      <c r="H220" s="11">
        <f t="shared" si="25"/>
        <v>0</v>
      </c>
      <c r="R220" s="12" t="e">
        <f t="shared" si="26"/>
        <v>#N/A</v>
      </c>
      <c r="S220" s="12" t="e">
        <f t="shared" si="28"/>
        <v>#N/A</v>
      </c>
      <c r="T220" s="12" t="e">
        <f t="shared" si="27"/>
        <v>#N/A</v>
      </c>
      <c r="U220" s="8"/>
      <c r="V220" s="2" t="str">
        <f t="shared" si="24"/>
        <v>Chofer</v>
      </c>
    </row>
    <row r="221" spans="1:22" x14ac:dyDescent="0.2">
      <c r="A221" s="4">
        <f t="shared" si="23"/>
        <v>-999690</v>
      </c>
      <c r="H221" s="11">
        <f t="shared" si="25"/>
        <v>0</v>
      </c>
      <c r="R221" s="12" t="e">
        <f t="shared" si="26"/>
        <v>#N/A</v>
      </c>
      <c r="S221" s="12" t="e">
        <f t="shared" si="28"/>
        <v>#N/A</v>
      </c>
      <c r="T221" s="12" t="e">
        <f t="shared" si="27"/>
        <v>#N/A</v>
      </c>
      <c r="U221" s="8"/>
      <c r="V221" s="2" t="str">
        <f t="shared" si="24"/>
        <v>Chofer</v>
      </c>
    </row>
    <row r="222" spans="1:22" x14ac:dyDescent="0.2">
      <c r="A222" s="4">
        <f t="shared" si="23"/>
        <v>-999689</v>
      </c>
      <c r="H222" s="11">
        <f t="shared" si="25"/>
        <v>0</v>
      </c>
      <c r="R222" s="12" t="e">
        <f t="shared" si="26"/>
        <v>#N/A</v>
      </c>
      <c r="S222" s="12" t="e">
        <f t="shared" si="28"/>
        <v>#N/A</v>
      </c>
      <c r="T222" s="12" t="e">
        <f t="shared" si="27"/>
        <v>#N/A</v>
      </c>
      <c r="U222" s="8"/>
      <c r="V222" s="2" t="str">
        <f t="shared" si="24"/>
        <v>Chofer</v>
      </c>
    </row>
    <row r="223" spans="1:22" x14ac:dyDescent="0.2">
      <c r="A223" s="4">
        <f t="shared" ref="A223:A286" si="29">IF(MONTH(U223)=MONTH(U222),A222+1,MONTH(U223)*100+1+1000)</f>
        <v>-999688</v>
      </c>
      <c r="H223" s="11">
        <f t="shared" si="25"/>
        <v>0</v>
      </c>
      <c r="J223" s="5"/>
      <c r="K223" s="5"/>
      <c r="R223" s="12" t="e">
        <f t="shared" si="26"/>
        <v>#N/A</v>
      </c>
      <c r="S223" s="12" t="e">
        <f t="shared" si="28"/>
        <v>#N/A</v>
      </c>
      <c r="T223" s="12" t="e">
        <f t="shared" si="27"/>
        <v>#N/A</v>
      </c>
      <c r="U223" s="8"/>
      <c r="V223" s="2" t="str">
        <f t="shared" si="24"/>
        <v>Chofer</v>
      </c>
    </row>
    <row r="224" spans="1:22" x14ac:dyDescent="0.2">
      <c r="A224" s="4">
        <f t="shared" si="29"/>
        <v>-999687</v>
      </c>
      <c r="H224" s="11">
        <f t="shared" si="25"/>
        <v>0</v>
      </c>
      <c r="J224" s="5"/>
      <c r="K224" s="5"/>
      <c r="R224" s="12" t="e">
        <f t="shared" si="26"/>
        <v>#N/A</v>
      </c>
      <c r="S224" s="12" t="e">
        <f t="shared" si="28"/>
        <v>#N/A</v>
      </c>
      <c r="T224" s="12" t="e">
        <f t="shared" si="27"/>
        <v>#N/A</v>
      </c>
      <c r="U224" s="8"/>
      <c r="V224" s="2" t="str">
        <f t="shared" si="24"/>
        <v>Chofer</v>
      </c>
    </row>
    <row r="225" spans="1:30" x14ac:dyDescent="0.2">
      <c r="A225" s="4">
        <f t="shared" si="29"/>
        <v>-999686</v>
      </c>
      <c r="H225" s="11">
        <f t="shared" si="25"/>
        <v>0</v>
      </c>
      <c r="R225" s="12" t="e">
        <f t="shared" si="26"/>
        <v>#N/A</v>
      </c>
      <c r="S225" s="12" t="e">
        <f t="shared" si="28"/>
        <v>#N/A</v>
      </c>
      <c r="T225" s="12" t="e">
        <f t="shared" si="27"/>
        <v>#N/A</v>
      </c>
      <c r="U225" s="8"/>
      <c r="V225" s="2" t="str">
        <f t="shared" si="24"/>
        <v>Chofer</v>
      </c>
    </row>
    <row r="226" spans="1:30" x14ac:dyDescent="0.2">
      <c r="A226" s="4">
        <f t="shared" si="29"/>
        <v>-999685</v>
      </c>
      <c r="H226" s="11">
        <f t="shared" si="25"/>
        <v>0</v>
      </c>
      <c r="R226" s="12" t="e">
        <f t="shared" si="26"/>
        <v>#N/A</v>
      </c>
      <c r="S226" s="12" t="e">
        <f t="shared" si="28"/>
        <v>#N/A</v>
      </c>
      <c r="T226" s="12" t="e">
        <f t="shared" si="27"/>
        <v>#N/A</v>
      </c>
      <c r="U226" s="8"/>
      <c r="V226" s="2" t="str">
        <f t="shared" si="24"/>
        <v>Chofer</v>
      </c>
    </row>
    <row r="227" spans="1:30" x14ac:dyDescent="0.2">
      <c r="A227" s="4">
        <f t="shared" si="29"/>
        <v>-999684</v>
      </c>
      <c r="H227" s="11">
        <f t="shared" si="25"/>
        <v>0</v>
      </c>
      <c r="R227" s="12" t="e">
        <f t="shared" si="26"/>
        <v>#N/A</v>
      </c>
      <c r="S227" s="12" t="e">
        <f t="shared" si="28"/>
        <v>#N/A</v>
      </c>
      <c r="T227" s="12" t="e">
        <f t="shared" si="27"/>
        <v>#N/A</v>
      </c>
      <c r="U227" s="8"/>
      <c r="V227" s="2" t="str">
        <f t="shared" si="24"/>
        <v>Chofer</v>
      </c>
    </row>
    <row r="228" spans="1:30" x14ac:dyDescent="0.2">
      <c r="A228" s="4">
        <f t="shared" si="29"/>
        <v>-999683</v>
      </c>
      <c r="H228" s="11">
        <f t="shared" si="25"/>
        <v>0</v>
      </c>
      <c r="R228" s="12" t="e">
        <f t="shared" si="26"/>
        <v>#N/A</v>
      </c>
      <c r="S228" s="12" t="e">
        <f t="shared" si="28"/>
        <v>#N/A</v>
      </c>
      <c r="T228" s="12" t="e">
        <f t="shared" si="27"/>
        <v>#N/A</v>
      </c>
      <c r="U228" s="8"/>
      <c r="V228" s="2" t="str">
        <f t="shared" si="24"/>
        <v>Chofer</v>
      </c>
    </row>
    <row r="229" spans="1:30" x14ac:dyDescent="0.2">
      <c r="A229" s="4">
        <f t="shared" si="29"/>
        <v>-999682</v>
      </c>
      <c r="G229" s="6"/>
      <c r="H229" s="11">
        <f t="shared" si="25"/>
        <v>0</v>
      </c>
      <c r="R229" s="12" t="e">
        <f t="shared" si="26"/>
        <v>#N/A</v>
      </c>
      <c r="S229" s="12" t="e">
        <f t="shared" si="28"/>
        <v>#N/A</v>
      </c>
      <c r="T229" s="12" t="e">
        <f t="shared" si="27"/>
        <v>#N/A</v>
      </c>
      <c r="U229" s="8"/>
      <c r="V229" s="2" t="str">
        <f t="shared" si="24"/>
        <v>Chofer</v>
      </c>
    </row>
    <row r="230" spans="1:30" x14ac:dyDescent="0.2">
      <c r="A230" s="4">
        <f t="shared" si="29"/>
        <v>-999681</v>
      </c>
      <c r="H230" s="11">
        <f t="shared" si="25"/>
        <v>0</v>
      </c>
      <c r="R230" s="12" t="e">
        <f t="shared" si="26"/>
        <v>#N/A</v>
      </c>
      <c r="S230" s="12" t="e">
        <f t="shared" si="28"/>
        <v>#N/A</v>
      </c>
      <c r="T230" s="12" t="e">
        <f t="shared" si="27"/>
        <v>#N/A</v>
      </c>
      <c r="U230" s="8"/>
      <c r="V230" s="2" t="str">
        <f t="shared" si="24"/>
        <v>Chofer</v>
      </c>
    </row>
    <row r="231" spans="1:30" x14ac:dyDescent="0.2">
      <c r="A231" s="4">
        <f t="shared" si="29"/>
        <v>-999680</v>
      </c>
      <c r="H231" s="11">
        <f t="shared" si="25"/>
        <v>0</v>
      </c>
      <c r="R231" s="12" t="e">
        <f t="shared" si="26"/>
        <v>#N/A</v>
      </c>
      <c r="S231" s="12" t="e">
        <f t="shared" si="28"/>
        <v>#N/A</v>
      </c>
      <c r="T231" s="12" t="e">
        <f t="shared" si="27"/>
        <v>#N/A</v>
      </c>
      <c r="U231" s="8"/>
      <c r="V231" s="2" t="str">
        <f t="shared" si="24"/>
        <v>Chofer</v>
      </c>
    </row>
    <row r="232" spans="1:30" s="35" customFormat="1" x14ac:dyDescent="0.2">
      <c r="A232" s="4">
        <f t="shared" si="29"/>
        <v>-999679</v>
      </c>
      <c r="B232" s="31"/>
      <c r="C232" s="31"/>
      <c r="D232" s="31"/>
      <c r="E232" s="31"/>
      <c r="F232" s="32"/>
      <c r="G232" s="36"/>
      <c r="H232" s="11">
        <f t="shared" si="25"/>
        <v>0</v>
      </c>
      <c r="I232" s="31"/>
      <c r="J232" s="32"/>
      <c r="K232" s="36"/>
      <c r="L232" s="33"/>
      <c r="M232" s="31"/>
      <c r="N232" s="32"/>
      <c r="O232" s="36"/>
      <c r="P232" s="33"/>
      <c r="Q232" s="31"/>
      <c r="R232" s="12" t="e">
        <f t="shared" si="26"/>
        <v>#N/A</v>
      </c>
      <c r="S232" s="12" t="e">
        <f t="shared" si="28"/>
        <v>#N/A</v>
      </c>
      <c r="T232" s="12" t="e">
        <f t="shared" si="27"/>
        <v>#N/A</v>
      </c>
      <c r="U232" s="34"/>
      <c r="V232" s="2" t="str">
        <f t="shared" ref="V232:V295" si="30">V231</f>
        <v>Chofer</v>
      </c>
      <c r="W232" s="31"/>
      <c r="X232" s="32"/>
      <c r="Y232" s="36"/>
      <c r="Z232" s="33"/>
      <c r="AA232" s="31"/>
      <c r="AB232" s="32"/>
      <c r="AC232" s="36"/>
      <c r="AD232" s="33"/>
    </row>
    <row r="233" spans="1:30" x14ac:dyDescent="0.2">
      <c r="A233" s="4">
        <f t="shared" si="29"/>
        <v>-999678</v>
      </c>
      <c r="H233" s="11">
        <f t="shared" si="25"/>
        <v>0</v>
      </c>
      <c r="I233" s="29"/>
      <c r="R233" s="12" t="e">
        <f t="shared" si="26"/>
        <v>#N/A</v>
      </c>
      <c r="S233" s="12" t="e">
        <f t="shared" si="28"/>
        <v>#N/A</v>
      </c>
      <c r="T233" s="12" t="e">
        <f t="shared" si="27"/>
        <v>#N/A</v>
      </c>
      <c r="U233" s="8"/>
      <c r="V233" s="2" t="str">
        <f t="shared" si="30"/>
        <v>Chofer</v>
      </c>
    </row>
    <row r="234" spans="1:30" x14ac:dyDescent="0.2">
      <c r="A234" s="4">
        <f t="shared" si="29"/>
        <v>-999677</v>
      </c>
      <c r="D234" s="6"/>
      <c r="G234" s="6"/>
      <c r="H234" s="11">
        <f t="shared" si="25"/>
        <v>0</v>
      </c>
      <c r="K234" s="6"/>
      <c r="O234" s="6"/>
      <c r="R234" s="12" t="e">
        <f t="shared" si="26"/>
        <v>#N/A</v>
      </c>
      <c r="S234" s="12" t="e">
        <f t="shared" si="28"/>
        <v>#N/A</v>
      </c>
      <c r="T234" s="12" t="e">
        <f t="shared" si="27"/>
        <v>#N/A</v>
      </c>
      <c r="U234" s="8"/>
      <c r="V234" s="2" t="str">
        <f t="shared" si="30"/>
        <v>Chofer</v>
      </c>
      <c r="Y234" s="6"/>
      <c r="AC234" s="6"/>
    </row>
    <row r="235" spans="1:30" x14ac:dyDescent="0.2">
      <c r="A235" s="4">
        <f t="shared" si="29"/>
        <v>-999676</v>
      </c>
      <c r="G235" s="6"/>
      <c r="H235" s="11">
        <f t="shared" si="25"/>
        <v>0</v>
      </c>
      <c r="K235" s="6"/>
      <c r="O235" s="6"/>
      <c r="R235" s="12" t="e">
        <f t="shared" si="26"/>
        <v>#N/A</v>
      </c>
      <c r="S235" s="12" t="e">
        <f t="shared" si="28"/>
        <v>#N/A</v>
      </c>
      <c r="T235" s="12" t="e">
        <f t="shared" si="27"/>
        <v>#N/A</v>
      </c>
      <c r="U235" s="8"/>
      <c r="V235" s="2" t="str">
        <f t="shared" si="30"/>
        <v>Chofer</v>
      </c>
      <c r="Y235" s="6"/>
      <c r="AC235" s="6"/>
    </row>
    <row r="236" spans="1:30" s="35" customFormat="1" x14ac:dyDescent="0.2">
      <c r="A236" s="4">
        <f t="shared" si="29"/>
        <v>-999675</v>
      </c>
      <c r="B236" s="31"/>
      <c r="C236" s="31"/>
      <c r="D236" s="31"/>
      <c r="E236" s="31"/>
      <c r="F236" s="32"/>
      <c r="G236" s="36"/>
      <c r="H236" s="11">
        <f t="shared" si="25"/>
        <v>0</v>
      </c>
      <c r="I236" s="31"/>
      <c r="J236" s="32"/>
      <c r="K236" s="36"/>
      <c r="L236" s="33"/>
      <c r="M236" s="31"/>
      <c r="N236" s="32"/>
      <c r="O236" s="36"/>
      <c r="P236" s="33"/>
      <c r="Q236" s="31"/>
      <c r="R236" s="12" t="e">
        <f t="shared" si="26"/>
        <v>#N/A</v>
      </c>
      <c r="S236" s="12" t="e">
        <f t="shared" si="28"/>
        <v>#N/A</v>
      </c>
      <c r="T236" s="12" t="e">
        <f t="shared" si="27"/>
        <v>#N/A</v>
      </c>
      <c r="U236" s="34"/>
      <c r="V236" s="2" t="str">
        <f t="shared" si="30"/>
        <v>Chofer</v>
      </c>
      <c r="W236" s="31"/>
      <c r="X236" s="32"/>
      <c r="Y236" s="36"/>
      <c r="Z236" s="33"/>
      <c r="AA236" s="31"/>
      <c r="AB236" s="32"/>
      <c r="AC236" s="36"/>
      <c r="AD236" s="33"/>
    </row>
    <row r="237" spans="1:30" x14ac:dyDescent="0.2">
      <c r="A237" s="4">
        <f t="shared" si="29"/>
        <v>-999674</v>
      </c>
      <c r="H237" s="11">
        <f t="shared" si="25"/>
        <v>0</v>
      </c>
      <c r="R237" s="12" t="e">
        <f t="shared" si="26"/>
        <v>#N/A</v>
      </c>
      <c r="S237" s="12" t="e">
        <f t="shared" si="28"/>
        <v>#N/A</v>
      </c>
      <c r="T237" s="12" t="e">
        <f t="shared" si="27"/>
        <v>#N/A</v>
      </c>
      <c r="U237" s="8"/>
      <c r="V237" s="2" t="str">
        <f t="shared" si="30"/>
        <v>Chofer</v>
      </c>
    </row>
    <row r="238" spans="1:30" x14ac:dyDescent="0.2">
      <c r="A238" s="4">
        <f t="shared" si="29"/>
        <v>-999673</v>
      </c>
      <c r="H238" s="11">
        <f t="shared" si="25"/>
        <v>0</v>
      </c>
      <c r="R238" s="12" t="e">
        <f t="shared" si="26"/>
        <v>#N/A</v>
      </c>
      <c r="S238" s="12" t="e">
        <f t="shared" si="28"/>
        <v>#N/A</v>
      </c>
      <c r="T238" s="12" t="e">
        <f t="shared" si="27"/>
        <v>#N/A</v>
      </c>
      <c r="U238" s="8"/>
      <c r="V238" s="2" t="str">
        <f t="shared" si="30"/>
        <v>Chofer</v>
      </c>
    </row>
    <row r="239" spans="1:30" x14ac:dyDescent="0.2">
      <c r="A239" s="4">
        <f t="shared" si="29"/>
        <v>-999672</v>
      </c>
      <c r="H239" s="11">
        <f t="shared" si="25"/>
        <v>0</v>
      </c>
      <c r="R239" s="12" t="e">
        <f t="shared" si="26"/>
        <v>#N/A</v>
      </c>
      <c r="S239" s="12" t="e">
        <f t="shared" si="28"/>
        <v>#N/A</v>
      </c>
      <c r="T239" s="12" t="e">
        <f t="shared" si="27"/>
        <v>#N/A</v>
      </c>
      <c r="U239" s="8"/>
      <c r="V239" s="2" t="str">
        <f t="shared" si="30"/>
        <v>Chofer</v>
      </c>
    </row>
    <row r="240" spans="1:30" x14ac:dyDescent="0.2">
      <c r="A240" s="4">
        <f t="shared" si="29"/>
        <v>-999671</v>
      </c>
      <c r="H240" s="11">
        <f t="shared" si="25"/>
        <v>0</v>
      </c>
      <c r="R240" s="12" t="e">
        <f t="shared" si="26"/>
        <v>#N/A</v>
      </c>
      <c r="S240" s="12" t="e">
        <f t="shared" si="28"/>
        <v>#N/A</v>
      </c>
      <c r="T240" s="12" t="e">
        <f t="shared" si="27"/>
        <v>#N/A</v>
      </c>
      <c r="U240" s="8"/>
      <c r="V240" s="2" t="str">
        <f t="shared" si="30"/>
        <v>Chofer</v>
      </c>
    </row>
    <row r="241" spans="1:30" s="35" customFormat="1" x14ac:dyDescent="0.2">
      <c r="A241" s="4">
        <f t="shared" si="29"/>
        <v>-999670</v>
      </c>
      <c r="B241" s="31"/>
      <c r="C241" s="31"/>
      <c r="D241" s="31"/>
      <c r="E241" s="31"/>
      <c r="F241" s="32"/>
      <c r="G241" s="36"/>
      <c r="H241" s="11">
        <f t="shared" si="25"/>
        <v>0</v>
      </c>
      <c r="I241" s="31"/>
      <c r="J241" s="32"/>
      <c r="K241" s="32"/>
      <c r="L241" s="33"/>
      <c r="M241" s="31"/>
      <c r="N241" s="32"/>
      <c r="O241" s="32"/>
      <c r="P241" s="33"/>
      <c r="Q241" s="31"/>
      <c r="R241" s="12" t="e">
        <f t="shared" si="26"/>
        <v>#N/A</v>
      </c>
      <c r="S241" s="12" t="e">
        <f t="shared" si="28"/>
        <v>#N/A</v>
      </c>
      <c r="T241" s="12" t="e">
        <f t="shared" si="27"/>
        <v>#N/A</v>
      </c>
      <c r="U241" s="34"/>
      <c r="V241" s="2" t="str">
        <f t="shared" si="30"/>
        <v>Chofer</v>
      </c>
      <c r="W241" s="31"/>
      <c r="X241" s="32"/>
      <c r="Y241" s="32"/>
      <c r="Z241" s="33"/>
      <c r="AA241" s="31"/>
      <c r="AB241" s="32"/>
      <c r="AC241" s="32"/>
      <c r="AD241" s="33"/>
    </row>
    <row r="242" spans="1:30" x14ac:dyDescent="0.2">
      <c r="A242" s="4">
        <f t="shared" si="29"/>
        <v>-999669</v>
      </c>
      <c r="G242" s="6"/>
      <c r="H242" s="11">
        <f t="shared" si="25"/>
        <v>0</v>
      </c>
      <c r="R242" s="12" t="e">
        <f t="shared" si="26"/>
        <v>#N/A</v>
      </c>
      <c r="S242" s="12" t="e">
        <f t="shared" si="28"/>
        <v>#N/A</v>
      </c>
      <c r="T242" s="12" t="e">
        <f t="shared" si="27"/>
        <v>#N/A</v>
      </c>
      <c r="U242" s="8"/>
      <c r="V242" s="2" t="str">
        <f t="shared" si="30"/>
        <v>Chofer</v>
      </c>
    </row>
    <row r="243" spans="1:30" x14ac:dyDescent="0.2">
      <c r="A243" s="4">
        <f t="shared" si="29"/>
        <v>-999668</v>
      </c>
      <c r="H243" s="11">
        <f t="shared" si="25"/>
        <v>0</v>
      </c>
      <c r="R243" s="12" t="e">
        <f t="shared" si="26"/>
        <v>#N/A</v>
      </c>
      <c r="S243" s="12" t="e">
        <f t="shared" si="28"/>
        <v>#N/A</v>
      </c>
      <c r="T243" s="12" t="e">
        <f t="shared" si="27"/>
        <v>#N/A</v>
      </c>
      <c r="U243" s="8"/>
      <c r="V243" s="2" t="str">
        <f t="shared" si="30"/>
        <v>Chofer</v>
      </c>
    </row>
    <row r="244" spans="1:30" x14ac:dyDescent="0.2">
      <c r="A244" s="4">
        <f t="shared" si="29"/>
        <v>-999667</v>
      </c>
      <c r="H244" s="11">
        <f t="shared" si="25"/>
        <v>0</v>
      </c>
      <c r="R244" s="12" t="e">
        <f t="shared" si="26"/>
        <v>#N/A</v>
      </c>
      <c r="S244" s="12" t="e">
        <f t="shared" si="28"/>
        <v>#N/A</v>
      </c>
      <c r="T244" s="12" t="e">
        <f t="shared" si="27"/>
        <v>#N/A</v>
      </c>
      <c r="U244" s="8"/>
      <c r="V244" s="2" t="str">
        <f t="shared" si="30"/>
        <v>Chofer</v>
      </c>
    </row>
    <row r="245" spans="1:30" x14ac:dyDescent="0.2">
      <c r="A245" s="4">
        <f t="shared" si="29"/>
        <v>-999666</v>
      </c>
      <c r="H245" s="11">
        <f t="shared" si="25"/>
        <v>0</v>
      </c>
      <c r="R245" s="12" t="e">
        <f t="shared" si="26"/>
        <v>#N/A</v>
      </c>
      <c r="S245" s="12" t="e">
        <f t="shared" si="28"/>
        <v>#N/A</v>
      </c>
      <c r="T245" s="12" t="e">
        <f t="shared" si="27"/>
        <v>#N/A</v>
      </c>
      <c r="U245" s="8"/>
      <c r="V245" s="2" t="str">
        <f t="shared" si="30"/>
        <v>Chofer</v>
      </c>
    </row>
    <row r="246" spans="1:30" x14ac:dyDescent="0.2">
      <c r="A246" s="4">
        <f t="shared" si="29"/>
        <v>-999665</v>
      </c>
      <c r="H246" s="11">
        <f t="shared" si="25"/>
        <v>0</v>
      </c>
      <c r="J246" s="5"/>
      <c r="K246" s="5"/>
      <c r="R246" s="12" t="e">
        <f t="shared" si="26"/>
        <v>#N/A</v>
      </c>
      <c r="S246" s="12" t="e">
        <f t="shared" si="28"/>
        <v>#N/A</v>
      </c>
      <c r="T246" s="12" t="e">
        <f t="shared" si="27"/>
        <v>#N/A</v>
      </c>
      <c r="U246" s="8"/>
      <c r="V246" s="2" t="str">
        <f t="shared" si="30"/>
        <v>Chofer</v>
      </c>
    </row>
    <row r="247" spans="1:30" x14ac:dyDescent="0.2">
      <c r="A247" s="4">
        <f t="shared" si="29"/>
        <v>-999664</v>
      </c>
      <c r="H247" s="11">
        <f t="shared" si="25"/>
        <v>0</v>
      </c>
      <c r="J247" s="5"/>
      <c r="K247" s="5"/>
      <c r="R247" s="12" t="e">
        <f t="shared" si="26"/>
        <v>#N/A</v>
      </c>
      <c r="S247" s="12" t="e">
        <f t="shared" si="28"/>
        <v>#N/A</v>
      </c>
      <c r="T247" s="12" t="e">
        <f t="shared" si="27"/>
        <v>#N/A</v>
      </c>
      <c r="U247" s="8"/>
      <c r="V247" s="2" t="str">
        <f t="shared" si="30"/>
        <v>Chofer</v>
      </c>
    </row>
    <row r="248" spans="1:30" x14ac:dyDescent="0.2">
      <c r="A248" s="4">
        <f t="shared" si="29"/>
        <v>-999663</v>
      </c>
      <c r="H248" s="11">
        <f t="shared" si="25"/>
        <v>0</v>
      </c>
      <c r="R248" s="12" t="e">
        <f t="shared" si="26"/>
        <v>#N/A</v>
      </c>
      <c r="S248" s="12" t="e">
        <f t="shared" si="28"/>
        <v>#N/A</v>
      </c>
      <c r="T248" s="12" t="e">
        <f t="shared" si="27"/>
        <v>#N/A</v>
      </c>
      <c r="U248" s="8"/>
      <c r="V248" s="2" t="str">
        <f t="shared" si="30"/>
        <v>Chofer</v>
      </c>
    </row>
    <row r="249" spans="1:30" x14ac:dyDescent="0.2">
      <c r="A249" s="4">
        <f t="shared" si="29"/>
        <v>-999662</v>
      </c>
      <c r="H249" s="11">
        <f t="shared" si="25"/>
        <v>0</v>
      </c>
      <c r="R249" s="12" t="e">
        <f t="shared" si="26"/>
        <v>#N/A</v>
      </c>
      <c r="S249" s="12" t="e">
        <f t="shared" si="28"/>
        <v>#N/A</v>
      </c>
      <c r="T249" s="12" t="e">
        <f t="shared" si="27"/>
        <v>#N/A</v>
      </c>
      <c r="U249" s="8"/>
      <c r="V249" s="2" t="str">
        <f t="shared" si="30"/>
        <v>Chofer</v>
      </c>
    </row>
    <row r="250" spans="1:30" x14ac:dyDescent="0.2">
      <c r="A250" s="4">
        <f t="shared" si="29"/>
        <v>-999661</v>
      </c>
      <c r="H250" s="11">
        <f t="shared" ref="H250:H313" si="31">IF(F250="Litros",1,G250)</f>
        <v>0</v>
      </c>
      <c r="R250" s="12" t="e">
        <f t="shared" si="26"/>
        <v>#N/A</v>
      </c>
      <c r="S250" s="12" t="e">
        <f t="shared" si="28"/>
        <v>#N/A</v>
      </c>
      <c r="T250" s="12" t="e">
        <f t="shared" si="27"/>
        <v>#N/A</v>
      </c>
      <c r="U250" s="8"/>
      <c r="V250" s="2" t="str">
        <f t="shared" si="30"/>
        <v>Chofer</v>
      </c>
    </row>
    <row r="251" spans="1:30" x14ac:dyDescent="0.2">
      <c r="A251" s="4">
        <f t="shared" si="29"/>
        <v>-999660</v>
      </c>
      <c r="H251" s="11">
        <f t="shared" si="31"/>
        <v>0</v>
      </c>
      <c r="R251" s="12" t="e">
        <f t="shared" si="26"/>
        <v>#N/A</v>
      </c>
      <c r="S251" s="12" t="e">
        <f t="shared" si="28"/>
        <v>#N/A</v>
      </c>
      <c r="T251" s="12" t="e">
        <f t="shared" si="27"/>
        <v>#N/A</v>
      </c>
      <c r="U251" s="8"/>
      <c r="V251" s="2" t="str">
        <f t="shared" si="30"/>
        <v>Chofer</v>
      </c>
    </row>
    <row r="252" spans="1:30" x14ac:dyDescent="0.2">
      <c r="A252" s="4">
        <f t="shared" si="29"/>
        <v>-999659</v>
      </c>
      <c r="D252" s="6"/>
      <c r="G252" s="6"/>
      <c r="H252" s="11">
        <f t="shared" si="31"/>
        <v>0</v>
      </c>
      <c r="K252" s="6"/>
      <c r="O252" s="6"/>
      <c r="R252" s="12" t="e">
        <f t="shared" si="26"/>
        <v>#N/A</v>
      </c>
      <c r="S252" s="12" t="e">
        <f t="shared" si="28"/>
        <v>#N/A</v>
      </c>
      <c r="T252" s="12" t="e">
        <f t="shared" si="27"/>
        <v>#N/A</v>
      </c>
      <c r="U252" s="8"/>
      <c r="V252" s="2" t="str">
        <f t="shared" si="30"/>
        <v>Chofer</v>
      </c>
      <c r="Y252" s="6"/>
      <c r="AC252" s="6"/>
    </row>
    <row r="253" spans="1:30" x14ac:dyDescent="0.2">
      <c r="A253" s="4">
        <f t="shared" si="29"/>
        <v>-999658</v>
      </c>
      <c r="D253" s="6"/>
      <c r="G253" s="6"/>
      <c r="H253" s="11">
        <f t="shared" si="31"/>
        <v>0</v>
      </c>
      <c r="J253" s="5"/>
      <c r="K253" s="5"/>
      <c r="L253" s="6"/>
      <c r="N253" s="5"/>
      <c r="O253" s="5"/>
      <c r="P253" s="5"/>
      <c r="R253" s="12" t="e">
        <f t="shared" si="26"/>
        <v>#N/A</v>
      </c>
      <c r="S253" s="12" t="e">
        <f t="shared" si="28"/>
        <v>#N/A</v>
      </c>
      <c r="T253" s="12" t="e">
        <f t="shared" si="27"/>
        <v>#N/A</v>
      </c>
      <c r="U253" s="8"/>
      <c r="V253" s="2" t="str">
        <f t="shared" si="30"/>
        <v>Chofer</v>
      </c>
      <c r="X253" s="5"/>
      <c r="Y253" s="5"/>
      <c r="Z253" s="5"/>
      <c r="AB253" s="5"/>
      <c r="AC253" s="5"/>
      <c r="AD253" s="5"/>
    </row>
    <row r="254" spans="1:30" x14ac:dyDescent="0.2">
      <c r="A254" s="4">
        <f t="shared" si="29"/>
        <v>-999657</v>
      </c>
      <c r="G254" s="6"/>
      <c r="H254" s="11">
        <f t="shared" si="31"/>
        <v>0</v>
      </c>
      <c r="K254" s="5"/>
      <c r="L254" s="6"/>
      <c r="N254" s="5"/>
      <c r="O254" s="5"/>
      <c r="P254" s="5"/>
      <c r="R254" s="12" t="e">
        <f t="shared" si="26"/>
        <v>#N/A</v>
      </c>
      <c r="S254" s="12" t="e">
        <f t="shared" si="28"/>
        <v>#N/A</v>
      </c>
      <c r="T254" s="12" t="e">
        <f t="shared" si="27"/>
        <v>#N/A</v>
      </c>
      <c r="U254" s="8"/>
      <c r="V254" s="2" t="str">
        <f t="shared" si="30"/>
        <v>Chofer</v>
      </c>
      <c r="X254" s="5"/>
      <c r="Y254" s="5"/>
      <c r="Z254" s="5"/>
      <c r="AB254" s="5"/>
      <c r="AC254" s="5"/>
      <c r="AD254" s="5"/>
    </row>
    <row r="255" spans="1:30" x14ac:dyDescent="0.2">
      <c r="A255" s="4">
        <f t="shared" si="29"/>
        <v>-999656</v>
      </c>
      <c r="H255" s="11">
        <f t="shared" si="31"/>
        <v>0</v>
      </c>
      <c r="J255" s="5"/>
      <c r="K255" s="5"/>
      <c r="R255" s="12" t="e">
        <f t="shared" si="26"/>
        <v>#N/A</v>
      </c>
      <c r="S255" s="12" t="e">
        <f t="shared" si="28"/>
        <v>#N/A</v>
      </c>
      <c r="T255" s="12" t="e">
        <f t="shared" si="27"/>
        <v>#N/A</v>
      </c>
      <c r="U255" s="8"/>
      <c r="V255" s="2" t="str">
        <f t="shared" si="30"/>
        <v>Chofer</v>
      </c>
    </row>
    <row r="256" spans="1:30" x14ac:dyDescent="0.2">
      <c r="A256" s="4">
        <f t="shared" si="29"/>
        <v>-999655</v>
      </c>
      <c r="G256" s="6"/>
      <c r="H256" s="11">
        <f t="shared" si="31"/>
        <v>0</v>
      </c>
      <c r="K256" s="5"/>
      <c r="L256" s="6"/>
      <c r="N256" s="5"/>
      <c r="R256" s="12" t="e">
        <f t="shared" si="26"/>
        <v>#N/A</v>
      </c>
      <c r="S256" s="12" t="e">
        <f t="shared" si="28"/>
        <v>#N/A</v>
      </c>
      <c r="T256" s="12" t="e">
        <f t="shared" si="27"/>
        <v>#N/A</v>
      </c>
      <c r="U256" s="8"/>
      <c r="V256" s="2" t="str">
        <f t="shared" si="30"/>
        <v>Chofer</v>
      </c>
      <c r="X256" s="5"/>
      <c r="AB256" s="5"/>
    </row>
    <row r="257" spans="1:30" x14ac:dyDescent="0.2">
      <c r="A257" s="4">
        <f t="shared" si="29"/>
        <v>-999654</v>
      </c>
      <c r="H257" s="11">
        <f t="shared" si="31"/>
        <v>0</v>
      </c>
      <c r="R257" s="12" t="e">
        <f t="shared" si="26"/>
        <v>#N/A</v>
      </c>
      <c r="S257" s="12" t="e">
        <f t="shared" si="28"/>
        <v>#N/A</v>
      </c>
      <c r="T257" s="12" t="e">
        <f t="shared" si="27"/>
        <v>#N/A</v>
      </c>
      <c r="U257" s="8"/>
      <c r="V257" s="2" t="str">
        <f t="shared" si="30"/>
        <v>Chofer</v>
      </c>
    </row>
    <row r="258" spans="1:30" x14ac:dyDescent="0.2">
      <c r="A258" s="4">
        <f t="shared" si="29"/>
        <v>-999653</v>
      </c>
      <c r="H258" s="11">
        <f t="shared" si="31"/>
        <v>0</v>
      </c>
      <c r="R258" s="12" t="e">
        <f t="shared" si="26"/>
        <v>#N/A</v>
      </c>
      <c r="S258" s="12" t="e">
        <f t="shared" si="28"/>
        <v>#N/A</v>
      </c>
      <c r="T258" s="12" t="e">
        <f t="shared" si="27"/>
        <v>#N/A</v>
      </c>
      <c r="U258" s="8"/>
      <c r="V258" s="2" t="str">
        <f t="shared" si="30"/>
        <v>Chofer</v>
      </c>
    </row>
    <row r="259" spans="1:30" s="35" customFormat="1" x14ac:dyDescent="0.2">
      <c r="A259" s="4">
        <f t="shared" si="29"/>
        <v>-999652</v>
      </c>
      <c r="B259" s="31"/>
      <c r="C259" s="31"/>
      <c r="D259" s="31"/>
      <c r="E259" s="31"/>
      <c r="F259" s="32"/>
      <c r="G259" s="32"/>
      <c r="H259" s="11">
        <f t="shared" si="31"/>
        <v>0</v>
      </c>
      <c r="I259" s="31"/>
      <c r="J259" s="32"/>
      <c r="K259" s="36"/>
      <c r="L259" s="33"/>
      <c r="M259" s="31"/>
      <c r="N259" s="32"/>
      <c r="O259" s="36"/>
      <c r="P259" s="33"/>
      <c r="Q259" s="31"/>
      <c r="R259" s="12" t="e">
        <f t="shared" si="26"/>
        <v>#N/A</v>
      </c>
      <c r="S259" s="12" t="e">
        <f t="shared" si="28"/>
        <v>#N/A</v>
      </c>
      <c r="T259" s="12" t="e">
        <f t="shared" si="27"/>
        <v>#N/A</v>
      </c>
      <c r="U259" s="34"/>
      <c r="V259" s="2" t="str">
        <f t="shared" si="30"/>
        <v>Chofer</v>
      </c>
      <c r="W259" s="31"/>
      <c r="X259" s="32"/>
      <c r="Y259" s="36"/>
      <c r="Z259" s="33"/>
      <c r="AA259" s="31"/>
      <c r="AB259" s="32"/>
      <c r="AC259" s="36"/>
      <c r="AD259" s="33"/>
    </row>
    <row r="260" spans="1:30" x14ac:dyDescent="0.2">
      <c r="A260" s="4">
        <f t="shared" si="29"/>
        <v>-999651</v>
      </c>
      <c r="G260" s="6"/>
      <c r="H260" s="11">
        <f t="shared" si="31"/>
        <v>0</v>
      </c>
      <c r="K260" s="6"/>
      <c r="R260" s="12" t="e">
        <f t="shared" si="26"/>
        <v>#N/A</v>
      </c>
      <c r="S260" s="12" t="e">
        <f t="shared" si="28"/>
        <v>#N/A</v>
      </c>
      <c r="T260" s="12" t="e">
        <f t="shared" si="27"/>
        <v>#N/A</v>
      </c>
      <c r="U260" s="8"/>
      <c r="V260" s="2" t="str">
        <f t="shared" si="30"/>
        <v>Chofer</v>
      </c>
    </row>
    <row r="261" spans="1:30" x14ac:dyDescent="0.2">
      <c r="A261" s="4">
        <f t="shared" si="29"/>
        <v>-999650</v>
      </c>
      <c r="G261" s="6"/>
      <c r="H261" s="11">
        <f t="shared" si="31"/>
        <v>0</v>
      </c>
      <c r="R261" s="12" t="e">
        <f t="shared" si="26"/>
        <v>#N/A</v>
      </c>
      <c r="S261" s="12" t="e">
        <f t="shared" si="28"/>
        <v>#N/A</v>
      </c>
      <c r="T261" s="12" t="e">
        <f t="shared" si="27"/>
        <v>#N/A</v>
      </c>
      <c r="U261" s="8"/>
      <c r="V261" s="2" t="str">
        <f t="shared" si="30"/>
        <v>Chofer</v>
      </c>
    </row>
    <row r="262" spans="1:30" x14ac:dyDescent="0.2">
      <c r="A262" s="4">
        <f t="shared" si="29"/>
        <v>-999649</v>
      </c>
      <c r="H262" s="11">
        <f t="shared" si="31"/>
        <v>0</v>
      </c>
      <c r="R262" s="12" t="e">
        <f t="shared" ref="R262:R322" si="32">VLOOKUP(Q262,$Q$323:$T$382,2,FALSE)</f>
        <v>#N/A</v>
      </c>
      <c r="S262" s="12" t="e">
        <f t="shared" si="28"/>
        <v>#N/A</v>
      </c>
      <c r="T262" s="12" t="e">
        <f t="shared" ref="T262:T322" si="33">VLOOKUP(Q262,$Q$323:$T$382,4,FALSE)</f>
        <v>#N/A</v>
      </c>
      <c r="U262" s="8"/>
      <c r="V262" s="2" t="str">
        <f t="shared" si="30"/>
        <v>Chofer</v>
      </c>
    </row>
    <row r="263" spans="1:30" ht="16.5" customHeight="1" x14ac:dyDescent="0.2">
      <c r="A263" s="4">
        <f t="shared" si="29"/>
        <v>-999648</v>
      </c>
      <c r="H263" s="11">
        <f t="shared" si="31"/>
        <v>0</v>
      </c>
      <c r="I263" s="29"/>
      <c r="R263" s="12" t="e">
        <f t="shared" si="32"/>
        <v>#N/A</v>
      </c>
      <c r="S263" s="12" t="e">
        <f t="shared" si="28"/>
        <v>#N/A</v>
      </c>
      <c r="T263" s="12" t="e">
        <f t="shared" si="33"/>
        <v>#N/A</v>
      </c>
      <c r="U263" s="8"/>
      <c r="V263" s="2" t="str">
        <f t="shared" si="30"/>
        <v>Chofer</v>
      </c>
    </row>
    <row r="264" spans="1:30" x14ac:dyDescent="0.2">
      <c r="A264" s="4">
        <f t="shared" si="29"/>
        <v>-999647</v>
      </c>
      <c r="G264" s="6"/>
      <c r="H264" s="11">
        <f t="shared" si="31"/>
        <v>0</v>
      </c>
      <c r="K264" s="5"/>
      <c r="N264" s="5"/>
      <c r="R264" s="12" t="e">
        <f t="shared" si="32"/>
        <v>#N/A</v>
      </c>
      <c r="S264" s="12" t="e">
        <f t="shared" si="28"/>
        <v>#N/A</v>
      </c>
      <c r="T264" s="12" t="e">
        <f t="shared" si="33"/>
        <v>#N/A</v>
      </c>
      <c r="U264" s="8"/>
      <c r="V264" s="2" t="str">
        <f t="shared" si="30"/>
        <v>Chofer</v>
      </c>
      <c r="X264" s="5"/>
      <c r="AB264" s="5"/>
    </row>
    <row r="265" spans="1:30" x14ac:dyDescent="0.2">
      <c r="A265" s="4">
        <f t="shared" si="29"/>
        <v>-999646</v>
      </c>
      <c r="D265" s="6"/>
      <c r="H265" s="11">
        <f t="shared" si="31"/>
        <v>0</v>
      </c>
      <c r="R265" s="12" t="e">
        <f t="shared" si="32"/>
        <v>#N/A</v>
      </c>
      <c r="S265" s="12" t="e">
        <f t="shared" ref="S265:S322" si="34">VLOOKUP(Q265,$Q$323:$T$382,3,FALSE)</f>
        <v>#N/A</v>
      </c>
      <c r="T265" s="12" t="e">
        <f t="shared" si="33"/>
        <v>#N/A</v>
      </c>
      <c r="U265" s="8"/>
      <c r="V265" s="2" t="str">
        <f t="shared" si="30"/>
        <v>Chofer</v>
      </c>
    </row>
    <row r="266" spans="1:30" x14ac:dyDescent="0.2">
      <c r="A266" s="4">
        <f t="shared" si="29"/>
        <v>-999645</v>
      </c>
      <c r="G266" s="6"/>
      <c r="H266" s="11">
        <f t="shared" si="31"/>
        <v>0</v>
      </c>
      <c r="K266" s="6"/>
      <c r="R266" s="12" t="e">
        <f t="shared" si="32"/>
        <v>#N/A</v>
      </c>
      <c r="S266" s="12" t="e">
        <f t="shared" si="34"/>
        <v>#N/A</v>
      </c>
      <c r="T266" s="12" t="e">
        <f t="shared" si="33"/>
        <v>#N/A</v>
      </c>
      <c r="U266" s="8"/>
      <c r="V266" s="2" t="str">
        <f t="shared" si="30"/>
        <v>Chofer</v>
      </c>
    </row>
    <row r="267" spans="1:30" x14ac:dyDescent="0.2">
      <c r="A267" s="4">
        <f t="shared" si="29"/>
        <v>-999644</v>
      </c>
      <c r="G267" s="6"/>
      <c r="H267" s="11">
        <f t="shared" si="31"/>
        <v>0</v>
      </c>
      <c r="K267" s="6"/>
      <c r="R267" s="12" t="e">
        <f t="shared" si="32"/>
        <v>#N/A</v>
      </c>
      <c r="S267" s="12" t="e">
        <f t="shared" si="34"/>
        <v>#N/A</v>
      </c>
      <c r="T267" s="12" t="e">
        <f t="shared" si="33"/>
        <v>#N/A</v>
      </c>
      <c r="U267" s="8"/>
      <c r="V267" s="2" t="str">
        <f t="shared" si="30"/>
        <v>Chofer</v>
      </c>
    </row>
    <row r="268" spans="1:30" x14ac:dyDescent="0.2">
      <c r="A268" s="4">
        <f t="shared" si="29"/>
        <v>-999643</v>
      </c>
      <c r="G268" s="6"/>
      <c r="H268" s="11">
        <f t="shared" si="31"/>
        <v>0</v>
      </c>
      <c r="R268" s="12" t="e">
        <f t="shared" si="32"/>
        <v>#N/A</v>
      </c>
      <c r="S268" s="12" t="e">
        <f t="shared" si="34"/>
        <v>#N/A</v>
      </c>
      <c r="T268" s="12" t="e">
        <f t="shared" si="33"/>
        <v>#N/A</v>
      </c>
      <c r="U268" s="8"/>
      <c r="V268" s="2" t="str">
        <f t="shared" si="30"/>
        <v>Chofer</v>
      </c>
    </row>
    <row r="269" spans="1:30" x14ac:dyDescent="0.2">
      <c r="A269" s="4">
        <f t="shared" si="29"/>
        <v>-999642</v>
      </c>
      <c r="G269" s="6"/>
      <c r="H269" s="11">
        <f t="shared" si="31"/>
        <v>0</v>
      </c>
      <c r="K269" s="6"/>
      <c r="O269" s="6"/>
      <c r="P269" s="3"/>
      <c r="R269" s="12" t="e">
        <f t="shared" si="32"/>
        <v>#N/A</v>
      </c>
      <c r="S269" s="12" t="e">
        <f t="shared" si="34"/>
        <v>#N/A</v>
      </c>
      <c r="T269" s="12" t="e">
        <f t="shared" si="33"/>
        <v>#N/A</v>
      </c>
      <c r="U269" s="8"/>
      <c r="V269" s="2" t="str">
        <f t="shared" si="30"/>
        <v>Chofer</v>
      </c>
      <c r="Y269" s="6"/>
      <c r="Z269" s="3"/>
      <c r="AC269" s="6"/>
      <c r="AD269" s="3"/>
    </row>
    <row r="270" spans="1:30" s="35" customFormat="1" x14ac:dyDescent="0.2">
      <c r="A270" s="4">
        <f t="shared" si="29"/>
        <v>-999641</v>
      </c>
      <c r="B270" s="31"/>
      <c r="C270" s="31"/>
      <c r="D270" s="31"/>
      <c r="E270" s="31"/>
      <c r="F270" s="32"/>
      <c r="G270" s="36"/>
      <c r="H270" s="11">
        <f t="shared" si="31"/>
        <v>0</v>
      </c>
      <c r="I270" s="31"/>
      <c r="J270" s="32"/>
      <c r="K270" s="36"/>
      <c r="L270" s="33"/>
      <c r="M270" s="31"/>
      <c r="N270" s="32"/>
      <c r="O270" s="36"/>
      <c r="P270" s="33"/>
      <c r="Q270" s="31"/>
      <c r="R270" s="12" t="e">
        <f t="shared" si="32"/>
        <v>#N/A</v>
      </c>
      <c r="S270" s="12" t="e">
        <f t="shared" si="34"/>
        <v>#N/A</v>
      </c>
      <c r="T270" s="12" t="e">
        <f t="shared" si="33"/>
        <v>#N/A</v>
      </c>
      <c r="U270" s="34"/>
      <c r="V270" s="2" t="str">
        <f t="shared" si="30"/>
        <v>Chofer</v>
      </c>
      <c r="W270" s="31"/>
      <c r="X270" s="32"/>
      <c r="Y270" s="36"/>
      <c r="Z270" s="33"/>
      <c r="AA270" s="31"/>
      <c r="AB270" s="32"/>
      <c r="AC270" s="36"/>
      <c r="AD270" s="33"/>
    </row>
    <row r="271" spans="1:30" x14ac:dyDescent="0.2">
      <c r="A271" s="4">
        <f t="shared" si="29"/>
        <v>-999640</v>
      </c>
      <c r="H271" s="11">
        <f t="shared" si="31"/>
        <v>0</v>
      </c>
      <c r="R271" s="12" t="e">
        <f t="shared" si="32"/>
        <v>#N/A</v>
      </c>
      <c r="S271" s="12" t="e">
        <f t="shared" si="34"/>
        <v>#N/A</v>
      </c>
      <c r="T271" s="12" t="e">
        <f t="shared" si="33"/>
        <v>#N/A</v>
      </c>
      <c r="U271" s="8"/>
      <c r="V271" s="2" t="str">
        <f t="shared" si="30"/>
        <v>Chofer</v>
      </c>
    </row>
    <row r="272" spans="1:30" x14ac:dyDescent="0.2">
      <c r="A272" s="4">
        <f t="shared" si="29"/>
        <v>-999639</v>
      </c>
      <c r="G272" s="6"/>
      <c r="H272" s="11">
        <f t="shared" si="31"/>
        <v>0</v>
      </c>
      <c r="K272" s="5"/>
      <c r="N272" s="5"/>
      <c r="R272" s="12" t="e">
        <f t="shared" si="32"/>
        <v>#N/A</v>
      </c>
      <c r="S272" s="12" t="e">
        <f t="shared" si="34"/>
        <v>#N/A</v>
      </c>
      <c r="T272" s="12" t="e">
        <f t="shared" si="33"/>
        <v>#N/A</v>
      </c>
      <c r="U272" s="8"/>
      <c r="V272" s="2" t="str">
        <f t="shared" si="30"/>
        <v>Chofer</v>
      </c>
      <c r="X272" s="5"/>
      <c r="AB272" s="5"/>
    </row>
    <row r="273" spans="1:30" x14ac:dyDescent="0.2">
      <c r="A273" s="4">
        <f t="shared" si="29"/>
        <v>-999638</v>
      </c>
      <c r="D273" s="6"/>
      <c r="G273" s="6"/>
      <c r="H273" s="11">
        <f t="shared" si="31"/>
        <v>0</v>
      </c>
      <c r="R273" s="12" t="e">
        <f t="shared" si="32"/>
        <v>#N/A</v>
      </c>
      <c r="S273" s="12" t="e">
        <f t="shared" si="34"/>
        <v>#N/A</v>
      </c>
      <c r="T273" s="12" t="e">
        <f t="shared" si="33"/>
        <v>#N/A</v>
      </c>
      <c r="U273" s="8"/>
      <c r="V273" s="2" t="str">
        <f t="shared" si="30"/>
        <v>Chofer</v>
      </c>
    </row>
    <row r="274" spans="1:30" x14ac:dyDescent="0.2">
      <c r="A274" s="4">
        <f t="shared" si="29"/>
        <v>-999637</v>
      </c>
      <c r="G274" s="6"/>
      <c r="H274" s="11">
        <f t="shared" si="31"/>
        <v>0</v>
      </c>
      <c r="R274" s="12" t="e">
        <f t="shared" si="32"/>
        <v>#N/A</v>
      </c>
      <c r="S274" s="12" t="e">
        <f t="shared" si="34"/>
        <v>#N/A</v>
      </c>
      <c r="T274" s="12" t="e">
        <f t="shared" si="33"/>
        <v>#N/A</v>
      </c>
      <c r="U274" s="8"/>
      <c r="V274" s="2" t="str">
        <f t="shared" si="30"/>
        <v>Chofer</v>
      </c>
    </row>
    <row r="275" spans="1:30" x14ac:dyDescent="0.2">
      <c r="A275" s="4">
        <f t="shared" si="29"/>
        <v>-999636</v>
      </c>
      <c r="H275" s="11">
        <f t="shared" si="31"/>
        <v>0</v>
      </c>
      <c r="R275" s="12" t="e">
        <f t="shared" si="32"/>
        <v>#N/A</v>
      </c>
      <c r="S275" s="12" t="e">
        <f t="shared" si="34"/>
        <v>#N/A</v>
      </c>
      <c r="T275" s="12" t="e">
        <f t="shared" si="33"/>
        <v>#N/A</v>
      </c>
      <c r="U275" s="8"/>
      <c r="V275" s="2" t="str">
        <f t="shared" si="30"/>
        <v>Chofer</v>
      </c>
    </row>
    <row r="276" spans="1:30" ht="13.5" customHeight="1" x14ac:dyDescent="0.2">
      <c r="A276" s="4">
        <f t="shared" si="29"/>
        <v>-999635</v>
      </c>
      <c r="H276" s="11">
        <f t="shared" si="31"/>
        <v>0</v>
      </c>
      <c r="R276" s="12" t="e">
        <f t="shared" si="32"/>
        <v>#N/A</v>
      </c>
      <c r="S276" s="12" t="e">
        <f t="shared" si="34"/>
        <v>#N/A</v>
      </c>
      <c r="T276" s="12" t="e">
        <f t="shared" si="33"/>
        <v>#N/A</v>
      </c>
      <c r="U276" s="8"/>
      <c r="V276" s="2" t="str">
        <f t="shared" si="30"/>
        <v>Chofer</v>
      </c>
    </row>
    <row r="277" spans="1:30" s="35" customFormat="1" x14ac:dyDescent="0.2">
      <c r="A277" s="4">
        <f t="shared" si="29"/>
        <v>-999634</v>
      </c>
      <c r="B277" s="31"/>
      <c r="C277" s="31"/>
      <c r="D277" s="31"/>
      <c r="E277" s="31"/>
      <c r="F277" s="32"/>
      <c r="G277" s="36"/>
      <c r="H277" s="11">
        <f t="shared" si="31"/>
        <v>0</v>
      </c>
      <c r="I277" s="31"/>
      <c r="J277" s="32"/>
      <c r="K277" s="36"/>
      <c r="L277" s="33"/>
      <c r="M277" s="31"/>
      <c r="N277" s="32"/>
      <c r="O277" s="36"/>
      <c r="P277" s="33"/>
      <c r="Q277" s="31"/>
      <c r="R277" s="12" t="e">
        <f t="shared" si="32"/>
        <v>#N/A</v>
      </c>
      <c r="S277" s="12" t="e">
        <f t="shared" si="34"/>
        <v>#N/A</v>
      </c>
      <c r="T277" s="12" t="e">
        <f t="shared" si="33"/>
        <v>#N/A</v>
      </c>
      <c r="U277" s="34"/>
      <c r="V277" s="2" t="str">
        <f t="shared" si="30"/>
        <v>Chofer</v>
      </c>
      <c r="W277" s="31"/>
      <c r="X277" s="32"/>
      <c r="Y277" s="36"/>
      <c r="Z277" s="33"/>
      <c r="AA277" s="31"/>
      <c r="AB277" s="32"/>
      <c r="AC277" s="36"/>
      <c r="AD277" s="33"/>
    </row>
    <row r="278" spans="1:30" s="35" customFormat="1" x14ac:dyDescent="0.2">
      <c r="A278" s="4">
        <f t="shared" si="29"/>
        <v>-999633</v>
      </c>
      <c r="B278" s="31"/>
      <c r="C278" s="31"/>
      <c r="D278" s="31"/>
      <c r="E278" s="31"/>
      <c r="F278" s="32"/>
      <c r="G278" s="36"/>
      <c r="H278" s="11">
        <f t="shared" si="31"/>
        <v>0</v>
      </c>
      <c r="I278" s="31"/>
      <c r="J278" s="32"/>
      <c r="K278" s="36"/>
      <c r="L278" s="33"/>
      <c r="M278" s="31"/>
      <c r="N278" s="32"/>
      <c r="O278" s="36"/>
      <c r="P278" s="33"/>
      <c r="Q278" s="31"/>
      <c r="R278" s="12" t="e">
        <f t="shared" si="32"/>
        <v>#N/A</v>
      </c>
      <c r="S278" s="12" t="e">
        <f t="shared" si="34"/>
        <v>#N/A</v>
      </c>
      <c r="T278" s="12" t="e">
        <f t="shared" si="33"/>
        <v>#N/A</v>
      </c>
      <c r="U278" s="34"/>
      <c r="V278" s="2" t="str">
        <f t="shared" si="30"/>
        <v>Chofer</v>
      </c>
      <c r="W278" s="31"/>
      <c r="X278" s="32"/>
      <c r="Y278" s="36"/>
      <c r="Z278" s="33"/>
      <c r="AA278" s="31"/>
      <c r="AB278" s="32"/>
      <c r="AC278" s="36"/>
      <c r="AD278" s="33"/>
    </row>
    <row r="279" spans="1:30" s="35" customFormat="1" x14ac:dyDescent="0.2">
      <c r="A279" s="4">
        <f t="shared" si="29"/>
        <v>-999632</v>
      </c>
      <c r="B279" s="31"/>
      <c r="C279" s="31"/>
      <c r="D279" s="31"/>
      <c r="E279" s="31"/>
      <c r="F279" s="32"/>
      <c r="G279" s="36"/>
      <c r="H279" s="11">
        <f t="shared" si="31"/>
        <v>0</v>
      </c>
      <c r="I279" s="31"/>
      <c r="J279" s="32"/>
      <c r="K279" s="36"/>
      <c r="L279" s="33"/>
      <c r="M279" s="31"/>
      <c r="N279" s="32"/>
      <c r="O279" s="36"/>
      <c r="P279" s="33"/>
      <c r="Q279" s="31"/>
      <c r="R279" s="12" t="e">
        <f t="shared" si="32"/>
        <v>#N/A</v>
      </c>
      <c r="S279" s="12" t="e">
        <f t="shared" si="34"/>
        <v>#N/A</v>
      </c>
      <c r="T279" s="12" t="e">
        <f t="shared" si="33"/>
        <v>#N/A</v>
      </c>
      <c r="U279" s="34"/>
      <c r="V279" s="2" t="str">
        <f t="shared" si="30"/>
        <v>Chofer</v>
      </c>
      <c r="W279" s="31"/>
      <c r="X279" s="32"/>
      <c r="Y279" s="36"/>
      <c r="Z279" s="33"/>
      <c r="AA279" s="31"/>
      <c r="AB279" s="32"/>
      <c r="AC279" s="36"/>
      <c r="AD279" s="33"/>
    </row>
    <row r="280" spans="1:30" x14ac:dyDescent="0.2">
      <c r="A280" s="4">
        <f t="shared" si="29"/>
        <v>-999631</v>
      </c>
      <c r="G280" s="6"/>
      <c r="H280" s="11">
        <f t="shared" si="31"/>
        <v>0</v>
      </c>
      <c r="K280" s="6"/>
      <c r="R280" s="12" t="e">
        <f t="shared" si="32"/>
        <v>#N/A</v>
      </c>
      <c r="S280" s="12" t="e">
        <f t="shared" si="34"/>
        <v>#N/A</v>
      </c>
      <c r="T280" s="12" t="e">
        <f t="shared" si="33"/>
        <v>#N/A</v>
      </c>
      <c r="U280" s="8"/>
      <c r="V280" s="2" t="str">
        <f t="shared" si="30"/>
        <v>Chofer</v>
      </c>
    </row>
    <row r="281" spans="1:30" x14ac:dyDescent="0.2">
      <c r="A281" s="4">
        <f t="shared" si="29"/>
        <v>-999630</v>
      </c>
      <c r="H281" s="11">
        <f t="shared" si="31"/>
        <v>0</v>
      </c>
      <c r="R281" s="12" t="e">
        <f t="shared" si="32"/>
        <v>#N/A</v>
      </c>
      <c r="S281" s="12" t="e">
        <f t="shared" si="34"/>
        <v>#N/A</v>
      </c>
      <c r="T281" s="12" t="e">
        <f t="shared" si="33"/>
        <v>#N/A</v>
      </c>
      <c r="U281" s="8"/>
      <c r="V281" s="2" t="str">
        <f t="shared" si="30"/>
        <v>Chofer</v>
      </c>
    </row>
    <row r="282" spans="1:30" x14ac:dyDescent="0.2">
      <c r="A282" s="4">
        <f t="shared" si="29"/>
        <v>-999629</v>
      </c>
      <c r="G282" s="6"/>
      <c r="H282" s="11">
        <f t="shared" si="31"/>
        <v>0</v>
      </c>
      <c r="J282" s="5"/>
      <c r="K282" s="5"/>
      <c r="R282" s="12" t="e">
        <f t="shared" si="32"/>
        <v>#N/A</v>
      </c>
      <c r="S282" s="12" t="e">
        <f t="shared" si="34"/>
        <v>#N/A</v>
      </c>
      <c r="T282" s="12" t="e">
        <f t="shared" si="33"/>
        <v>#N/A</v>
      </c>
      <c r="U282" s="8"/>
      <c r="V282" s="2" t="str">
        <f t="shared" si="30"/>
        <v>Chofer</v>
      </c>
    </row>
    <row r="283" spans="1:30" x14ac:dyDescent="0.2">
      <c r="A283" s="4">
        <f t="shared" si="29"/>
        <v>-999628</v>
      </c>
      <c r="G283" s="6"/>
      <c r="H283" s="11">
        <f t="shared" si="31"/>
        <v>0</v>
      </c>
      <c r="K283" s="5"/>
      <c r="R283" s="12" t="e">
        <f t="shared" si="32"/>
        <v>#N/A</v>
      </c>
      <c r="S283" s="12" t="e">
        <f t="shared" si="34"/>
        <v>#N/A</v>
      </c>
      <c r="T283" s="12" t="e">
        <f t="shared" si="33"/>
        <v>#N/A</v>
      </c>
      <c r="U283" s="8"/>
      <c r="V283" s="2" t="str">
        <f t="shared" si="30"/>
        <v>Chofer</v>
      </c>
    </row>
    <row r="284" spans="1:30" x14ac:dyDescent="0.2">
      <c r="A284" s="4">
        <f t="shared" si="29"/>
        <v>-999627</v>
      </c>
      <c r="G284" s="6"/>
      <c r="H284" s="11">
        <f t="shared" si="31"/>
        <v>0</v>
      </c>
      <c r="R284" s="12" t="e">
        <f t="shared" si="32"/>
        <v>#N/A</v>
      </c>
      <c r="S284" s="12" t="e">
        <f t="shared" si="34"/>
        <v>#N/A</v>
      </c>
      <c r="T284" s="12" t="e">
        <f t="shared" si="33"/>
        <v>#N/A</v>
      </c>
      <c r="U284" s="8"/>
      <c r="V284" s="2" t="str">
        <f t="shared" si="30"/>
        <v>Chofer</v>
      </c>
    </row>
    <row r="285" spans="1:30" x14ac:dyDescent="0.2">
      <c r="A285" s="4">
        <f t="shared" si="29"/>
        <v>-999626</v>
      </c>
      <c r="H285" s="11">
        <f t="shared" si="31"/>
        <v>0</v>
      </c>
      <c r="R285" s="12" t="e">
        <f t="shared" si="32"/>
        <v>#N/A</v>
      </c>
      <c r="S285" s="12" t="e">
        <f t="shared" si="34"/>
        <v>#N/A</v>
      </c>
      <c r="T285" s="12" t="e">
        <f t="shared" si="33"/>
        <v>#N/A</v>
      </c>
      <c r="U285" s="8"/>
      <c r="V285" s="2" t="str">
        <f t="shared" si="30"/>
        <v>Chofer</v>
      </c>
    </row>
    <row r="286" spans="1:30" x14ac:dyDescent="0.2">
      <c r="A286" s="4">
        <f t="shared" si="29"/>
        <v>-999625</v>
      </c>
      <c r="H286" s="11">
        <f t="shared" si="31"/>
        <v>0</v>
      </c>
      <c r="R286" s="12" t="e">
        <f t="shared" si="32"/>
        <v>#N/A</v>
      </c>
      <c r="S286" s="12" t="e">
        <f t="shared" si="34"/>
        <v>#N/A</v>
      </c>
      <c r="T286" s="12" t="e">
        <f t="shared" si="33"/>
        <v>#N/A</v>
      </c>
      <c r="U286" s="8"/>
      <c r="V286" s="2" t="str">
        <f t="shared" si="30"/>
        <v>Chofer</v>
      </c>
    </row>
    <row r="287" spans="1:30" x14ac:dyDescent="0.2">
      <c r="A287" s="4">
        <f t="shared" ref="A287:A318" si="35">IF(MONTH(U287)=MONTH(U286),A286+1,MONTH(U287)*100+1+1000)</f>
        <v>-999624</v>
      </c>
      <c r="G287" s="6"/>
      <c r="H287" s="11">
        <f t="shared" si="31"/>
        <v>0</v>
      </c>
      <c r="R287" s="12" t="e">
        <f t="shared" si="32"/>
        <v>#N/A</v>
      </c>
      <c r="S287" s="12" t="e">
        <f t="shared" si="34"/>
        <v>#N/A</v>
      </c>
      <c r="T287" s="12" t="e">
        <f t="shared" si="33"/>
        <v>#N/A</v>
      </c>
      <c r="U287" s="8"/>
      <c r="V287" s="2" t="str">
        <f t="shared" si="30"/>
        <v>Chofer</v>
      </c>
    </row>
    <row r="288" spans="1:30" x14ac:dyDescent="0.2">
      <c r="A288" s="4">
        <f t="shared" si="35"/>
        <v>-999623</v>
      </c>
      <c r="G288" s="6"/>
      <c r="H288" s="11">
        <f t="shared" si="31"/>
        <v>0</v>
      </c>
      <c r="R288" s="12" t="e">
        <f t="shared" si="32"/>
        <v>#N/A</v>
      </c>
      <c r="S288" s="12" t="e">
        <f t="shared" si="34"/>
        <v>#N/A</v>
      </c>
      <c r="T288" s="12" t="e">
        <f t="shared" si="33"/>
        <v>#N/A</v>
      </c>
      <c r="U288" s="8"/>
      <c r="V288" s="2" t="str">
        <f t="shared" si="30"/>
        <v>Chofer</v>
      </c>
    </row>
    <row r="289" spans="1:29" x14ac:dyDescent="0.2">
      <c r="A289" s="4">
        <f t="shared" si="35"/>
        <v>-999622</v>
      </c>
      <c r="G289" s="30"/>
      <c r="H289" s="11">
        <f t="shared" si="31"/>
        <v>0</v>
      </c>
      <c r="R289" s="12" t="e">
        <f t="shared" si="32"/>
        <v>#N/A</v>
      </c>
      <c r="S289" s="12" t="e">
        <f t="shared" si="34"/>
        <v>#N/A</v>
      </c>
      <c r="T289" s="12" t="e">
        <f t="shared" si="33"/>
        <v>#N/A</v>
      </c>
      <c r="U289" s="8"/>
      <c r="V289" s="2" t="str">
        <f t="shared" si="30"/>
        <v>Chofer</v>
      </c>
    </row>
    <row r="290" spans="1:29" x14ac:dyDescent="0.2">
      <c r="A290" s="4">
        <f t="shared" si="35"/>
        <v>-999621</v>
      </c>
      <c r="G290" s="6"/>
      <c r="H290" s="11">
        <f t="shared" si="31"/>
        <v>0</v>
      </c>
      <c r="K290" s="5"/>
      <c r="R290" s="12" t="e">
        <f t="shared" si="32"/>
        <v>#N/A</v>
      </c>
      <c r="S290" s="12" t="e">
        <f t="shared" si="34"/>
        <v>#N/A</v>
      </c>
      <c r="T290" s="12" t="e">
        <f t="shared" si="33"/>
        <v>#N/A</v>
      </c>
      <c r="U290" s="8"/>
      <c r="V290" s="2" t="str">
        <f t="shared" si="30"/>
        <v>Chofer</v>
      </c>
    </row>
    <row r="291" spans="1:29" x14ac:dyDescent="0.2">
      <c r="A291" s="4">
        <f t="shared" si="35"/>
        <v>-999620</v>
      </c>
      <c r="G291" s="6"/>
      <c r="H291" s="11">
        <f t="shared" si="31"/>
        <v>0</v>
      </c>
      <c r="R291" s="12" t="e">
        <f t="shared" si="32"/>
        <v>#N/A</v>
      </c>
      <c r="S291" s="12" t="e">
        <f t="shared" si="34"/>
        <v>#N/A</v>
      </c>
      <c r="T291" s="12" t="e">
        <f t="shared" si="33"/>
        <v>#N/A</v>
      </c>
      <c r="U291" s="8"/>
      <c r="V291" s="2" t="str">
        <f t="shared" si="30"/>
        <v>Chofer</v>
      </c>
    </row>
    <row r="292" spans="1:29" x14ac:dyDescent="0.2">
      <c r="A292" s="4">
        <f t="shared" si="35"/>
        <v>-999619</v>
      </c>
      <c r="G292" s="6"/>
      <c r="H292" s="11">
        <f t="shared" si="31"/>
        <v>0</v>
      </c>
      <c r="R292" s="12" t="e">
        <f t="shared" si="32"/>
        <v>#N/A</v>
      </c>
      <c r="S292" s="12" t="e">
        <f t="shared" si="34"/>
        <v>#N/A</v>
      </c>
      <c r="T292" s="12" t="e">
        <f t="shared" si="33"/>
        <v>#N/A</v>
      </c>
      <c r="U292" s="8"/>
      <c r="V292" s="2" t="str">
        <f t="shared" si="30"/>
        <v>Chofer</v>
      </c>
    </row>
    <row r="293" spans="1:29" x14ac:dyDescent="0.2">
      <c r="A293" s="4">
        <f t="shared" si="35"/>
        <v>-999618</v>
      </c>
      <c r="G293" s="6"/>
      <c r="H293" s="11">
        <f t="shared" si="31"/>
        <v>0</v>
      </c>
      <c r="K293" s="6"/>
      <c r="R293" s="12" t="e">
        <f t="shared" si="32"/>
        <v>#N/A</v>
      </c>
      <c r="S293" s="12" t="e">
        <f t="shared" si="34"/>
        <v>#N/A</v>
      </c>
      <c r="T293" s="12" t="e">
        <f t="shared" si="33"/>
        <v>#N/A</v>
      </c>
      <c r="U293" s="8"/>
      <c r="V293" s="2" t="str">
        <f t="shared" si="30"/>
        <v>Chofer</v>
      </c>
    </row>
    <row r="294" spans="1:29" x14ac:dyDescent="0.2">
      <c r="A294" s="4">
        <f t="shared" si="35"/>
        <v>-999617</v>
      </c>
      <c r="G294" s="6"/>
      <c r="H294" s="11">
        <f t="shared" si="31"/>
        <v>0</v>
      </c>
      <c r="R294" s="12" t="e">
        <f t="shared" si="32"/>
        <v>#N/A</v>
      </c>
      <c r="S294" s="12" t="e">
        <f t="shared" si="34"/>
        <v>#N/A</v>
      </c>
      <c r="T294" s="12" t="e">
        <f t="shared" si="33"/>
        <v>#N/A</v>
      </c>
      <c r="U294" s="8"/>
      <c r="V294" s="2" t="str">
        <f t="shared" si="30"/>
        <v>Chofer</v>
      </c>
    </row>
    <row r="295" spans="1:29" x14ac:dyDescent="0.2">
      <c r="A295" s="4">
        <f t="shared" si="35"/>
        <v>-999616</v>
      </c>
      <c r="G295" s="6"/>
      <c r="H295" s="11">
        <f t="shared" si="31"/>
        <v>0</v>
      </c>
      <c r="R295" s="12" t="e">
        <f t="shared" si="32"/>
        <v>#N/A</v>
      </c>
      <c r="S295" s="12" t="e">
        <f t="shared" si="34"/>
        <v>#N/A</v>
      </c>
      <c r="T295" s="12" t="e">
        <f t="shared" si="33"/>
        <v>#N/A</v>
      </c>
      <c r="U295" s="8"/>
      <c r="V295" s="2" t="str">
        <f t="shared" si="30"/>
        <v>Chofer</v>
      </c>
    </row>
    <row r="296" spans="1:29" x14ac:dyDescent="0.2">
      <c r="A296" s="4">
        <f t="shared" si="35"/>
        <v>-999615</v>
      </c>
      <c r="G296" s="6"/>
      <c r="H296" s="11">
        <f t="shared" si="31"/>
        <v>0</v>
      </c>
      <c r="K296" s="6"/>
      <c r="O296" s="6"/>
      <c r="R296" s="12" t="e">
        <f t="shared" si="32"/>
        <v>#N/A</v>
      </c>
      <c r="S296" s="12" t="e">
        <f t="shared" si="34"/>
        <v>#N/A</v>
      </c>
      <c r="T296" s="12" t="e">
        <f t="shared" si="33"/>
        <v>#N/A</v>
      </c>
      <c r="U296" s="8"/>
      <c r="V296" s="2" t="str">
        <f t="shared" ref="V296:V322" si="36">V295</f>
        <v>Chofer</v>
      </c>
      <c r="Y296" s="6"/>
      <c r="AC296" s="6"/>
    </row>
    <row r="297" spans="1:29" x14ac:dyDescent="0.2">
      <c r="A297" s="4">
        <f t="shared" si="35"/>
        <v>-999614</v>
      </c>
      <c r="H297" s="11">
        <f t="shared" si="31"/>
        <v>0</v>
      </c>
      <c r="R297" s="12" t="e">
        <f t="shared" si="32"/>
        <v>#N/A</v>
      </c>
      <c r="S297" s="12" t="e">
        <f t="shared" si="34"/>
        <v>#N/A</v>
      </c>
      <c r="T297" s="12" t="e">
        <f t="shared" si="33"/>
        <v>#N/A</v>
      </c>
      <c r="U297" s="8"/>
      <c r="V297" s="2" t="str">
        <f t="shared" si="36"/>
        <v>Chofer</v>
      </c>
    </row>
    <row r="298" spans="1:29" x14ac:dyDescent="0.2">
      <c r="A298" s="4">
        <f t="shared" si="35"/>
        <v>-999613</v>
      </c>
      <c r="G298" s="6"/>
      <c r="H298" s="11">
        <f t="shared" si="31"/>
        <v>0</v>
      </c>
      <c r="K298" s="6"/>
      <c r="O298" s="6"/>
      <c r="R298" s="12" t="e">
        <f t="shared" si="32"/>
        <v>#N/A</v>
      </c>
      <c r="S298" s="12" t="e">
        <f t="shared" si="34"/>
        <v>#N/A</v>
      </c>
      <c r="T298" s="12" t="e">
        <f t="shared" si="33"/>
        <v>#N/A</v>
      </c>
      <c r="U298" s="8"/>
      <c r="V298" s="2" t="str">
        <f t="shared" si="36"/>
        <v>Chofer</v>
      </c>
      <c r="Y298" s="6"/>
      <c r="AC298" s="6"/>
    </row>
    <row r="299" spans="1:29" x14ac:dyDescent="0.2">
      <c r="A299" s="4">
        <f t="shared" si="35"/>
        <v>-999612</v>
      </c>
      <c r="G299" s="6"/>
      <c r="H299" s="11">
        <f t="shared" si="31"/>
        <v>0</v>
      </c>
      <c r="K299" s="6"/>
      <c r="R299" s="12" t="e">
        <f t="shared" si="32"/>
        <v>#N/A</v>
      </c>
      <c r="S299" s="12" t="e">
        <f t="shared" si="34"/>
        <v>#N/A</v>
      </c>
      <c r="T299" s="12" t="e">
        <f t="shared" si="33"/>
        <v>#N/A</v>
      </c>
      <c r="U299" s="8"/>
      <c r="V299" s="2" t="str">
        <f t="shared" si="36"/>
        <v>Chofer</v>
      </c>
    </row>
    <row r="300" spans="1:29" x14ac:dyDescent="0.2">
      <c r="A300" s="4">
        <f t="shared" si="35"/>
        <v>-999611</v>
      </c>
      <c r="G300" s="6"/>
      <c r="H300" s="11">
        <f t="shared" si="31"/>
        <v>0</v>
      </c>
      <c r="K300" s="5"/>
      <c r="R300" s="12" t="e">
        <f t="shared" si="32"/>
        <v>#N/A</v>
      </c>
      <c r="S300" s="12" t="e">
        <f t="shared" si="34"/>
        <v>#N/A</v>
      </c>
      <c r="T300" s="12" t="e">
        <f t="shared" si="33"/>
        <v>#N/A</v>
      </c>
      <c r="U300" s="8"/>
      <c r="V300" s="2" t="str">
        <f t="shared" si="36"/>
        <v>Chofer</v>
      </c>
    </row>
    <row r="301" spans="1:29" x14ac:dyDescent="0.2">
      <c r="A301" s="4">
        <f t="shared" si="35"/>
        <v>-999610</v>
      </c>
      <c r="G301" s="6"/>
      <c r="H301" s="11">
        <f t="shared" si="31"/>
        <v>0</v>
      </c>
      <c r="R301" s="12" t="e">
        <f t="shared" si="32"/>
        <v>#N/A</v>
      </c>
      <c r="S301" s="12" t="e">
        <f t="shared" si="34"/>
        <v>#N/A</v>
      </c>
      <c r="T301" s="12" t="e">
        <f t="shared" si="33"/>
        <v>#N/A</v>
      </c>
      <c r="U301" s="8"/>
      <c r="V301" s="2" t="str">
        <f t="shared" si="36"/>
        <v>Chofer</v>
      </c>
    </row>
    <row r="302" spans="1:29" x14ac:dyDescent="0.2">
      <c r="A302" s="4">
        <f t="shared" si="35"/>
        <v>-999609</v>
      </c>
      <c r="H302" s="11">
        <f t="shared" si="31"/>
        <v>0</v>
      </c>
      <c r="R302" s="12" t="e">
        <f t="shared" si="32"/>
        <v>#N/A</v>
      </c>
      <c r="S302" s="12" t="e">
        <f t="shared" si="34"/>
        <v>#N/A</v>
      </c>
      <c r="T302" s="12" t="e">
        <f t="shared" si="33"/>
        <v>#N/A</v>
      </c>
      <c r="U302" s="8"/>
      <c r="V302" s="2" t="str">
        <f t="shared" si="36"/>
        <v>Chofer</v>
      </c>
    </row>
    <row r="303" spans="1:29" x14ac:dyDescent="0.2">
      <c r="A303" s="4">
        <f t="shared" si="35"/>
        <v>-999608</v>
      </c>
      <c r="H303" s="11">
        <f t="shared" si="31"/>
        <v>0</v>
      </c>
      <c r="R303" s="12" t="e">
        <f t="shared" si="32"/>
        <v>#N/A</v>
      </c>
      <c r="S303" s="12" t="e">
        <f t="shared" si="34"/>
        <v>#N/A</v>
      </c>
      <c r="T303" s="12" t="e">
        <f t="shared" si="33"/>
        <v>#N/A</v>
      </c>
      <c r="U303" s="8"/>
      <c r="V303" s="2" t="str">
        <f t="shared" si="36"/>
        <v>Chofer</v>
      </c>
    </row>
    <row r="304" spans="1:29" x14ac:dyDescent="0.2">
      <c r="A304" s="4">
        <f t="shared" si="35"/>
        <v>-999607</v>
      </c>
      <c r="H304" s="11">
        <f t="shared" si="31"/>
        <v>0</v>
      </c>
      <c r="R304" s="12" t="e">
        <f t="shared" si="32"/>
        <v>#N/A</v>
      </c>
      <c r="S304" s="12" t="e">
        <f t="shared" si="34"/>
        <v>#N/A</v>
      </c>
      <c r="T304" s="12" t="e">
        <f t="shared" si="33"/>
        <v>#N/A</v>
      </c>
      <c r="U304" s="8"/>
      <c r="V304" s="2" t="str">
        <f t="shared" si="36"/>
        <v>Chofer</v>
      </c>
    </row>
    <row r="305" spans="1:29" x14ac:dyDescent="0.2">
      <c r="A305" s="4">
        <f t="shared" si="35"/>
        <v>-999606</v>
      </c>
      <c r="H305" s="11">
        <f t="shared" si="31"/>
        <v>0</v>
      </c>
      <c r="R305" s="12" t="e">
        <f t="shared" si="32"/>
        <v>#N/A</v>
      </c>
      <c r="S305" s="12" t="e">
        <f t="shared" si="34"/>
        <v>#N/A</v>
      </c>
      <c r="T305" s="12" t="e">
        <f t="shared" si="33"/>
        <v>#N/A</v>
      </c>
      <c r="U305" s="8"/>
      <c r="V305" s="2" t="str">
        <f t="shared" si="36"/>
        <v>Chofer</v>
      </c>
    </row>
    <row r="306" spans="1:29" x14ac:dyDescent="0.2">
      <c r="A306" s="4">
        <f t="shared" si="35"/>
        <v>-999605</v>
      </c>
      <c r="G306" s="6"/>
      <c r="H306" s="11">
        <f t="shared" si="31"/>
        <v>0</v>
      </c>
      <c r="K306" s="6"/>
      <c r="O306" s="6"/>
      <c r="R306" s="12" t="e">
        <f t="shared" si="32"/>
        <v>#N/A</v>
      </c>
      <c r="S306" s="12" t="e">
        <f t="shared" si="34"/>
        <v>#N/A</v>
      </c>
      <c r="T306" s="12" t="e">
        <f t="shared" si="33"/>
        <v>#N/A</v>
      </c>
      <c r="U306" s="8"/>
      <c r="V306" s="2" t="str">
        <f t="shared" si="36"/>
        <v>Chofer</v>
      </c>
      <c r="Y306" s="6"/>
      <c r="AC306" s="6"/>
    </row>
    <row r="307" spans="1:29" x14ac:dyDescent="0.2">
      <c r="A307" s="4">
        <f t="shared" si="35"/>
        <v>-999604</v>
      </c>
      <c r="H307" s="11">
        <f t="shared" si="31"/>
        <v>0</v>
      </c>
      <c r="L307" s="11" t="str">
        <f>IF(J307="Litros",1,IF(J307="","",K307))</f>
        <v/>
      </c>
      <c r="R307" s="12" t="e">
        <f t="shared" si="32"/>
        <v>#N/A</v>
      </c>
      <c r="S307" s="12" t="e">
        <f t="shared" si="34"/>
        <v>#N/A</v>
      </c>
      <c r="T307" s="12" t="e">
        <f t="shared" si="33"/>
        <v>#N/A</v>
      </c>
      <c r="V307" s="2" t="str">
        <f t="shared" si="36"/>
        <v>Chofer</v>
      </c>
    </row>
    <row r="308" spans="1:29" x14ac:dyDescent="0.2">
      <c r="A308" s="4">
        <f t="shared" si="35"/>
        <v>-999603</v>
      </c>
      <c r="H308" s="11">
        <f t="shared" si="31"/>
        <v>0</v>
      </c>
      <c r="L308" s="11" t="str">
        <f>IF(J308="Litros",1,IF(J308="","",K308))</f>
        <v/>
      </c>
      <c r="R308" s="12" t="e">
        <f t="shared" si="32"/>
        <v>#N/A</v>
      </c>
      <c r="S308" s="12" t="e">
        <f t="shared" si="34"/>
        <v>#N/A</v>
      </c>
      <c r="T308" s="12" t="e">
        <f t="shared" si="33"/>
        <v>#N/A</v>
      </c>
      <c r="V308" s="2" t="str">
        <f t="shared" si="36"/>
        <v>Chofer</v>
      </c>
    </row>
    <row r="309" spans="1:29" x14ac:dyDescent="0.2">
      <c r="A309" s="4">
        <f t="shared" si="35"/>
        <v>-999602</v>
      </c>
      <c r="H309" s="11">
        <f t="shared" si="31"/>
        <v>0</v>
      </c>
      <c r="L309" s="11" t="str">
        <f>IF(J309="Litros",1,IF(J309="","",K309))</f>
        <v/>
      </c>
      <c r="R309" s="12" t="e">
        <f t="shared" si="32"/>
        <v>#N/A</v>
      </c>
      <c r="S309" s="12" t="e">
        <f t="shared" si="34"/>
        <v>#N/A</v>
      </c>
      <c r="T309" s="12" t="e">
        <f t="shared" si="33"/>
        <v>#N/A</v>
      </c>
      <c r="V309" s="2" t="str">
        <f t="shared" si="36"/>
        <v>Chofer</v>
      </c>
    </row>
    <row r="310" spans="1:29" x14ac:dyDescent="0.2">
      <c r="A310" s="4">
        <f t="shared" si="35"/>
        <v>-999601</v>
      </c>
      <c r="H310" s="11">
        <f t="shared" si="31"/>
        <v>0</v>
      </c>
      <c r="L310" s="11" t="str">
        <f>IF(J310="Litros",1,IF(J310="","",K310))</f>
        <v/>
      </c>
      <c r="R310" s="12" t="e">
        <f t="shared" si="32"/>
        <v>#N/A</v>
      </c>
      <c r="S310" s="12" t="e">
        <f t="shared" si="34"/>
        <v>#N/A</v>
      </c>
      <c r="T310" s="12" t="e">
        <f t="shared" si="33"/>
        <v>#N/A</v>
      </c>
      <c r="V310" s="2" t="str">
        <f t="shared" si="36"/>
        <v>Chofer</v>
      </c>
    </row>
    <row r="311" spans="1:29" x14ac:dyDescent="0.2">
      <c r="A311" s="4">
        <f t="shared" si="35"/>
        <v>-999600</v>
      </c>
      <c r="H311" s="11">
        <f t="shared" si="31"/>
        <v>0</v>
      </c>
      <c r="R311" s="12" t="e">
        <f t="shared" si="32"/>
        <v>#N/A</v>
      </c>
      <c r="S311" s="12" t="e">
        <f t="shared" si="34"/>
        <v>#N/A</v>
      </c>
      <c r="T311" s="12" t="e">
        <f t="shared" si="33"/>
        <v>#N/A</v>
      </c>
      <c r="V311" s="2" t="str">
        <f t="shared" si="36"/>
        <v>Chofer</v>
      </c>
    </row>
    <row r="312" spans="1:29" x14ac:dyDescent="0.2">
      <c r="A312" s="4">
        <f t="shared" si="35"/>
        <v>-999599</v>
      </c>
      <c r="H312" s="11">
        <f t="shared" si="31"/>
        <v>0</v>
      </c>
      <c r="R312" s="12" t="e">
        <f t="shared" si="32"/>
        <v>#N/A</v>
      </c>
      <c r="S312" s="12" t="e">
        <f t="shared" si="34"/>
        <v>#N/A</v>
      </c>
      <c r="T312" s="12" t="e">
        <f t="shared" si="33"/>
        <v>#N/A</v>
      </c>
      <c r="V312" s="2" t="str">
        <f t="shared" si="36"/>
        <v>Chofer</v>
      </c>
    </row>
    <row r="313" spans="1:29" x14ac:dyDescent="0.2">
      <c r="A313" s="4">
        <f t="shared" si="35"/>
        <v>-999598</v>
      </c>
      <c r="H313" s="11">
        <f t="shared" si="31"/>
        <v>0</v>
      </c>
      <c r="R313" s="12" t="e">
        <f t="shared" si="32"/>
        <v>#N/A</v>
      </c>
      <c r="S313" s="12" t="e">
        <f t="shared" si="34"/>
        <v>#N/A</v>
      </c>
      <c r="T313" s="12" t="e">
        <f t="shared" si="33"/>
        <v>#N/A</v>
      </c>
      <c r="V313" s="2" t="str">
        <f t="shared" si="36"/>
        <v>Chofer</v>
      </c>
    </row>
    <row r="314" spans="1:29" x14ac:dyDescent="0.2">
      <c r="A314" s="4">
        <f t="shared" si="35"/>
        <v>-999597</v>
      </c>
      <c r="H314" s="11">
        <f t="shared" ref="H314:H318" si="37">IF(F314="Litros",1,G314)</f>
        <v>0</v>
      </c>
      <c r="R314" s="12" t="e">
        <f t="shared" si="32"/>
        <v>#N/A</v>
      </c>
      <c r="S314" s="12" t="e">
        <f t="shared" si="34"/>
        <v>#N/A</v>
      </c>
      <c r="T314" s="12" t="e">
        <f t="shared" si="33"/>
        <v>#N/A</v>
      </c>
      <c r="V314" s="2" t="str">
        <f t="shared" si="36"/>
        <v>Chofer</v>
      </c>
    </row>
    <row r="315" spans="1:29" x14ac:dyDescent="0.2">
      <c r="A315" s="4">
        <f t="shared" si="35"/>
        <v>-999596</v>
      </c>
      <c r="H315" s="11">
        <f t="shared" si="37"/>
        <v>0</v>
      </c>
      <c r="R315" s="12" t="e">
        <f t="shared" si="32"/>
        <v>#N/A</v>
      </c>
      <c r="S315" s="12" t="e">
        <f t="shared" si="34"/>
        <v>#N/A</v>
      </c>
      <c r="T315" s="12" t="e">
        <f t="shared" si="33"/>
        <v>#N/A</v>
      </c>
      <c r="V315" s="2" t="str">
        <f t="shared" si="36"/>
        <v>Chofer</v>
      </c>
    </row>
    <row r="316" spans="1:29" x14ac:dyDescent="0.2">
      <c r="A316" s="4">
        <f t="shared" si="35"/>
        <v>-999595</v>
      </c>
      <c r="H316" s="11">
        <f t="shared" si="37"/>
        <v>0</v>
      </c>
      <c r="R316" s="12" t="e">
        <f t="shared" si="32"/>
        <v>#N/A</v>
      </c>
      <c r="S316" s="12" t="e">
        <f t="shared" si="34"/>
        <v>#N/A</v>
      </c>
      <c r="T316" s="12" t="e">
        <f t="shared" si="33"/>
        <v>#N/A</v>
      </c>
      <c r="V316" s="2" t="str">
        <f t="shared" si="36"/>
        <v>Chofer</v>
      </c>
    </row>
    <row r="317" spans="1:29" x14ac:dyDescent="0.2">
      <c r="A317" s="4">
        <f t="shared" si="35"/>
        <v>-999594</v>
      </c>
      <c r="H317" s="11">
        <f t="shared" si="37"/>
        <v>0</v>
      </c>
      <c r="R317" s="12" t="e">
        <f t="shared" si="32"/>
        <v>#N/A</v>
      </c>
      <c r="S317" s="12" t="e">
        <f t="shared" si="34"/>
        <v>#N/A</v>
      </c>
      <c r="T317" s="12" t="e">
        <f t="shared" si="33"/>
        <v>#N/A</v>
      </c>
      <c r="V317" s="2" t="str">
        <f t="shared" si="36"/>
        <v>Chofer</v>
      </c>
    </row>
    <row r="318" spans="1:29" x14ac:dyDescent="0.2">
      <c r="A318" s="4">
        <f t="shared" si="35"/>
        <v>-999593</v>
      </c>
      <c r="H318" s="11">
        <f t="shared" si="37"/>
        <v>0</v>
      </c>
      <c r="R318" s="12" t="e">
        <f t="shared" si="32"/>
        <v>#N/A</v>
      </c>
      <c r="S318" s="12" t="e">
        <f t="shared" si="34"/>
        <v>#N/A</v>
      </c>
      <c r="T318" s="12" t="e">
        <f t="shared" si="33"/>
        <v>#N/A</v>
      </c>
      <c r="V318" s="2" t="str">
        <f t="shared" si="36"/>
        <v>Chofer</v>
      </c>
    </row>
    <row r="319" spans="1:29" x14ac:dyDescent="0.2">
      <c r="R319" s="12" t="e">
        <f t="shared" si="32"/>
        <v>#N/A</v>
      </c>
      <c r="S319" s="12" t="e">
        <f t="shared" si="34"/>
        <v>#N/A</v>
      </c>
      <c r="T319" s="12" t="e">
        <f t="shared" si="33"/>
        <v>#N/A</v>
      </c>
      <c r="V319" s="2" t="str">
        <f t="shared" si="36"/>
        <v>Chofer</v>
      </c>
    </row>
    <row r="320" spans="1:29" x14ac:dyDescent="0.2">
      <c r="R320" s="12" t="e">
        <f t="shared" si="32"/>
        <v>#N/A</v>
      </c>
      <c r="S320" s="12" t="e">
        <f t="shared" si="34"/>
        <v>#N/A</v>
      </c>
      <c r="T320" s="12" t="e">
        <f t="shared" si="33"/>
        <v>#N/A</v>
      </c>
      <c r="V320" s="2" t="str">
        <f t="shared" si="36"/>
        <v>Chofer</v>
      </c>
    </row>
    <row r="321" spans="2:22" x14ac:dyDescent="0.2">
      <c r="R321" s="12" t="e">
        <f t="shared" si="32"/>
        <v>#N/A</v>
      </c>
      <c r="S321" s="12" t="e">
        <f t="shared" si="34"/>
        <v>#N/A</v>
      </c>
      <c r="T321" s="12" t="e">
        <f t="shared" si="33"/>
        <v>#N/A</v>
      </c>
      <c r="V321" s="2" t="str">
        <f t="shared" si="36"/>
        <v>Chofer</v>
      </c>
    </row>
    <row r="322" spans="2:22" x14ac:dyDescent="0.2">
      <c r="R322" s="12" t="e">
        <f t="shared" si="32"/>
        <v>#N/A</v>
      </c>
      <c r="S322" s="12" t="e">
        <f t="shared" si="34"/>
        <v>#N/A</v>
      </c>
      <c r="T322" s="12" t="e">
        <f t="shared" si="33"/>
        <v>#N/A</v>
      </c>
      <c r="V322" s="2" t="str">
        <f t="shared" si="36"/>
        <v>Chofer</v>
      </c>
    </row>
    <row r="323" spans="2:22" x14ac:dyDescent="0.2">
      <c r="B323" s="5" t="s">
        <v>40</v>
      </c>
      <c r="C323" s="5" t="s">
        <v>80</v>
      </c>
      <c r="D323" s="5" t="s">
        <v>80</v>
      </c>
      <c r="E323" s="5" t="s">
        <v>75</v>
      </c>
      <c r="F323" s="6" t="s">
        <v>36</v>
      </c>
      <c r="G323" s="6"/>
      <c r="Q323" s="27" t="s">
        <v>55</v>
      </c>
      <c r="R323" s="27">
        <v>54111507884</v>
      </c>
      <c r="S323" s="131" t="s">
        <v>139</v>
      </c>
      <c r="T323" s="37" t="s">
        <v>59</v>
      </c>
    </row>
    <row r="324" spans="2:22" x14ac:dyDescent="0.2">
      <c r="Q324" s="27" t="s">
        <v>42</v>
      </c>
      <c r="R324" s="27">
        <v>67102210247</v>
      </c>
      <c r="S324" s="38" t="s">
        <v>116</v>
      </c>
      <c r="T324" s="37" t="s">
        <v>43</v>
      </c>
    </row>
    <row r="325" spans="2:22" x14ac:dyDescent="0.2">
      <c r="Q325" s="27" t="s">
        <v>62</v>
      </c>
      <c r="R325" s="27">
        <v>55052810148</v>
      </c>
      <c r="S325" s="38" t="s">
        <v>63</v>
      </c>
      <c r="T325" s="37" t="s">
        <v>64</v>
      </c>
      <c r="V325" s="39"/>
    </row>
    <row r="326" spans="2:22" x14ac:dyDescent="0.2">
      <c r="Q326" s="27" t="s">
        <v>88</v>
      </c>
      <c r="R326" s="27">
        <v>61011513160</v>
      </c>
      <c r="S326" s="38" t="s">
        <v>89</v>
      </c>
      <c r="T326" s="37" t="s">
        <v>90</v>
      </c>
      <c r="V326" s="39"/>
    </row>
    <row r="327" spans="2:22" x14ac:dyDescent="0.2">
      <c r="Q327" s="45" t="s">
        <v>112</v>
      </c>
      <c r="R327" s="27">
        <v>55030812369</v>
      </c>
      <c r="S327" s="42" t="s">
        <v>109</v>
      </c>
      <c r="T327" s="37" t="s">
        <v>113</v>
      </c>
      <c r="V327" s="39"/>
    </row>
    <row r="328" spans="2:22" x14ac:dyDescent="0.2">
      <c r="Q328" s="27" t="s">
        <v>58</v>
      </c>
      <c r="R328" s="27">
        <v>59051705840</v>
      </c>
      <c r="S328" s="38" t="s">
        <v>38</v>
      </c>
      <c r="T328" s="37" t="s">
        <v>60</v>
      </c>
      <c r="V328" s="39"/>
    </row>
    <row r="329" spans="2:22" x14ac:dyDescent="0.2">
      <c r="Q329" s="27" t="s">
        <v>53</v>
      </c>
      <c r="R329" s="27">
        <v>65040631747</v>
      </c>
      <c r="S329" s="42" t="s">
        <v>108</v>
      </c>
      <c r="T329" s="37" t="s">
        <v>54</v>
      </c>
    </row>
    <row r="330" spans="2:22" x14ac:dyDescent="0.2">
      <c r="Q330" s="27" t="s">
        <v>48</v>
      </c>
      <c r="R330" s="27">
        <v>65061102347</v>
      </c>
      <c r="S330" s="38" t="s">
        <v>124</v>
      </c>
      <c r="T330" s="37" t="s">
        <v>69</v>
      </c>
    </row>
    <row r="331" spans="2:22" x14ac:dyDescent="0.2">
      <c r="Q331" s="27" t="s">
        <v>122</v>
      </c>
      <c r="R331" s="27">
        <v>63041002749</v>
      </c>
      <c r="S331" s="38" t="s">
        <v>67</v>
      </c>
      <c r="T331" s="37" t="s">
        <v>47</v>
      </c>
    </row>
    <row r="332" spans="2:22" x14ac:dyDescent="0.2">
      <c r="Q332" s="27" t="s">
        <v>50</v>
      </c>
      <c r="R332" s="27">
        <v>62121531144</v>
      </c>
      <c r="S332" s="38" t="s">
        <v>51</v>
      </c>
      <c r="T332" s="37" t="s">
        <v>52</v>
      </c>
    </row>
    <row r="333" spans="2:22" x14ac:dyDescent="0.2">
      <c r="Q333" s="27" t="s">
        <v>81</v>
      </c>
      <c r="R333" s="27">
        <v>58033112121</v>
      </c>
      <c r="S333" s="38" t="s">
        <v>82</v>
      </c>
      <c r="T333" s="37" t="s">
        <v>83</v>
      </c>
    </row>
    <row r="334" spans="2:22" x14ac:dyDescent="0.2">
      <c r="Q334" s="27" t="s">
        <v>56</v>
      </c>
      <c r="R334" s="27">
        <v>66050932487</v>
      </c>
      <c r="S334" s="38" t="s">
        <v>106</v>
      </c>
      <c r="T334" s="37" t="s">
        <v>57</v>
      </c>
    </row>
    <row r="335" spans="2:22" x14ac:dyDescent="0.2">
      <c r="Q335" s="27" t="s">
        <v>104</v>
      </c>
      <c r="R335" s="27">
        <v>57050927784</v>
      </c>
      <c r="S335" s="27" t="s">
        <v>129</v>
      </c>
      <c r="T335" s="37" t="s">
        <v>105</v>
      </c>
    </row>
    <row r="336" spans="2:22" x14ac:dyDescent="0.2">
      <c r="Q336" s="27" t="s">
        <v>70</v>
      </c>
      <c r="R336" s="27">
        <v>70101010681</v>
      </c>
      <c r="S336" s="38" t="s">
        <v>96</v>
      </c>
      <c r="T336" s="37" t="s">
        <v>68</v>
      </c>
    </row>
    <row r="337" spans="17:21" x14ac:dyDescent="0.2">
      <c r="Q337" s="27" t="s">
        <v>102</v>
      </c>
      <c r="R337" s="27">
        <v>75022142845</v>
      </c>
      <c r="S337" s="27" t="s">
        <v>100</v>
      </c>
      <c r="T337" s="37" t="s">
        <v>101</v>
      </c>
    </row>
    <row r="338" spans="17:21" x14ac:dyDescent="0.2">
      <c r="Q338" s="45" t="s">
        <v>65</v>
      </c>
      <c r="R338" s="27">
        <v>75042811781</v>
      </c>
      <c r="S338" s="40" t="s">
        <v>111</v>
      </c>
      <c r="T338" s="37" t="s">
        <v>66</v>
      </c>
    </row>
    <row r="339" spans="17:21" x14ac:dyDescent="0.2">
      <c r="Q339" s="27" t="s">
        <v>39</v>
      </c>
      <c r="R339" s="27">
        <v>65082910721</v>
      </c>
      <c r="S339" s="40" t="s">
        <v>97</v>
      </c>
      <c r="T339" s="37" t="s">
        <v>61</v>
      </c>
    </row>
    <row r="340" spans="17:21" x14ac:dyDescent="0.2">
      <c r="Q340" s="27" t="s">
        <v>45</v>
      </c>
      <c r="R340" s="27">
        <v>59101924924</v>
      </c>
      <c r="S340" s="38" t="s">
        <v>71</v>
      </c>
      <c r="T340" s="37" t="s">
        <v>44</v>
      </c>
    </row>
    <row r="341" spans="17:21" x14ac:dyDescent="0.2">
      <c r="Q341" s="27" t="s">
        <v>95</v>
      </c>
      <c r="R341" s="27">
        <v>62092306309</v>
      </c>
      <c r="S341" s="38" t="s">
        <v>110</v>
      </c>
      <c r="T341" s="37">
        <v>8748279</v>
      </c>
    </row>
    <row r="342" spans="17:21" x14ac:dyDescent="0.2">
      <c r="Q342" s="27" t="s">
        <v>86</v>
      </c>
      <c r="R342" s="27">
        <v>68122626687</v>
      </c>
      <c r="S342" s="38" t="s">
        <v>108</v>
      </c>
      <c r="T342" s="37" t="s">
        <v>87</v>
      </c>
    </row>
    <row r="343" spans="17:21" x14ac:dyDescent="0.2">
      <c r="Q343" s="27" t="s">
        <v>49</v>
      </c>
      <c r="R343" s="27">
        <v>68122020467</v>
      </c>
      <c r="S343" s="40" t="s">
        <v>98</v>
      </c>
      <c r="T343" s="37" t="s">
        <v>46</v>
      </c>
    </row>
    <row r="344" spans="17:21" x14ac:dyDescent="0.2">
      <c r="Q344" s="27" t="s">
        <v>84</v>
      </c>
      <c r="R344" s="27">
        <v>68012932085</v>
      </c>
      <c r="S344" s="38" t="s">
        <v>108</v>
      </c>
      <c r="T344" s="37" t="s">
        <v>85</v>
      </c>
    </row>
    <row r="345" spans="17:21" x14ac:dyDescent="0.2">
      <c r="Q345" s="27" t="s">
        <v>93</v>
      </c>
      <c r="R345" s="27">
        <v>72101108741</v>
      </c>
      <c r="S345" s="38" t="s">
        <v>107</v>
      </c>
      <c r="T345" s="27">
        <v>72101108741</v>
      </c>
    </row>
    <row r="346" spans="17:21" x14ac:dyDescent="0.2">
      <c r="Q346" s="43" t="s">
        <v>91</v>
      </c>
      <c r="R346" s="43">
        <v>62092613609</v>
      </c>
      <c r="S346" s="43" t="s">
        <v>114</v>
      </c>
      <c r="T346" s="44" t="s">
        <v>115</v>
      </c>
    </row>
    <row r="347" spans="17:21" x14ac:dyDescent="0.2">
      <c r="Q347" s="43" t="s">
        <v>119</v>
      </c>
      <c r="R347" s="43">
        <v>75011016104</v>
      </c>
      <c r="S347" s="43" t="s">
        <v>120</v>
      </c>
      <c r="T347" s="44" t="s">
        <v>121</v>
      </c>
    </row>
    <row r="348" spans="17:21" x14ac:dyDescent="0.2">
      <c r="Q348" s="43" t="s">
        <v>118</v>
      </c>
      <c r="R348" s="43">
        <v>78082726664</v>
      </c>
      <c r="S348" s="43" t="s">
        <v>133</v>
      </c>
      <c r="T348" s="44" t="s">
        <v>117</v>
      </c>
    </row>
    <row r="349" spans="17:21" x14ac:dyDescent="0.2">
      <c r="Q349" s="43" t="s">
        <v>125</v>
      </c>
      <c r="R349" s="43">
        <v>57081606206</v>
      </c>
      <c r="S349" s="43" t="s">
        <v>126</v>
      </c>
      <c r="T349" s="43">
        <v>57081606206</v>
      </c>
      <c r="U349" s="8"/>
    </row>
    <row r="350" spans="17:21" x14ac:dyDescent="0.2">
      <c r="Q350" s="43" t="s">
        <v>127</v>
      </c>
      <c r="R350" s="43">
        <v>74072929028</v>
      </c>
      <c r="S350" s="43">
        <v>74072929028</v>
      </c>
      <c r="T350" s="44" t="s">
        <v>128</v>
      </c>
      <c r="U350" s="8"/>
    </row>
    <row r="351" spans="17:21" x14ac:dyDescent="0.2">
      <c r="Q351" s="5" t="s">
        <v>136</v>
      </c>
      <c r="R351" s="2">
        <v>67012613022</v>
      </c>
      <c r="S351" s="12" t="s">
        <v>135</v>
      </c>
      <c r="T351" s="12">
        <f>R351</f>
        <v>67012613022</v>
      </c>
      <c r="U351" s="8"/>
    </row>
    <row r="352" spans="17:21" x14ac:dyDescent="0.2">
      <c r="Q352" s="43" t="s">
        <v>137</v>
      </c>
      <c r="R352" s="43">
        <v>67072026780</v>
      </c>
      <c r="S352" s="43" t="s">
        <v>123</v>
      </c>
      <c r="T352" s="43">
        <f>R352</f>
        <v>67072026780</v>
      </c>
      <c r="U352" s="8"/>
    </row>
    <row r="353" spans="17:21" x14ac:dyDescent="0.2">
      <c r="Q353" s="5" t="s">
        <v>147</v>
      </c>
      <c r="R353" s="12">
        <v>74112710525</v>
      </c>
      <c r="S353" s="12" t="s">
        <v>145</v>
      </c>
      <c r="T353" s="12" t="s">
        <v>148</v>
      </c>
      <c r="U353" s="8"/>
    </row>
    <row r="354" spans="17:21" x14ac:dyDescent="0.2">
      <c r="Q354" s="5" t="s">
        <v>149</v>
      </c>
      <c r="R354" s="12">
        <v>67040912468</v>
      </c>
      <c r="S354" s="12" t="s">
        <v>111</v>
      </c>
      <c r="T354" s="12" t="s">
        <v>150</v>
      </c>
      <c r="U354" s="8"/>
    </row>
    <row r="355" spans="17:21" x14ac:dyDescent="0.2">
      <c r="R355" s="12"/>
      <c r="S355" s="12"/>
      <c r="T355" s="12"/>
      <c r="U355" s="8"/>
    </row>
    <row r="356" spans="17:21" x14ac:dyDescent="0.2">
      <c r="R356" s="12"/>
      <c r="S356" s="12"/>
      <c r="T356" s="12"/>
      <c r="U356" s="8"/>
    </row>
    <row r="357" spans="17:21" x14ac:dyDescent="0.2">
      <c r="R357" s="12"/>
      <c r="S357" s="12"/>
      <c r="T357" s="12"/>
      <c r="U357" s="8"/>
    </row>
    <row r="358" spans="17:21" x14ac:dyDescent="0.2">
      <c r="R358" s="12"/>
      <c r="S358" s="12"/>
      <c r="T358" s="12"/>
      <c r="U358" s="8"/>
    </row>
    <row r="359" spans="17:21" x14ac:dyDescent="0.2">
      <c r="R359" s="12"/>
      <c r="S359" s="12"/>
      <c r="T359" s="12"/>
      <c r="U359" s="8"/>
    </row>
    <row r="360" spans="17:21" x14ac:dyDescent="0.2">
      <c r="R360" s="12"/>
      <c r="S360" s="12"/>
      <c r="T360" s="12"/>
      <c r="U360" s="8"/>
    </row>
    <row r="361" spans="17:21" x14ac:dyDescent="0.2">
      <c r="R361" s="12"/>
      <c r="S361" s="12"/>
      <c r="T361" s="12"/>
      <c r="U361" s="8"/>
    </row>
    <row r="362" spans="17:21" x14ac:dyDescent="0.2">
      <c r="R362" s="12"/>
      <c r="S362" s="12"/>
      <c r="T362" s="12"/>
      <c r="U362" s="8"/>
    </row>
    <row r="363" spans="17:21" x14ac:dyDescent="0.2">
      <c r="R363" s="12"/>
      <c r="S363" s="12"/>
      <c r="T363" s="12"/>
      <c r="U363" s="8"/>
    </row>
    <row r="364" spans="17:21" x14ac:dyDescent="0.2">
      <c r="R364" s="12"/>
      <c r="S364" s="12"/>
      <c r="T364" s="12"/>
      <c r="U364" s="8"/>
    </row>
    <row r="365" spans="17:21" x14ac:dyDescent="0.2">
      <c r="R365" s="12"/>
      <c r="S365" s="12"/>
      <c r="T365" s="12"/>
      <c r="U365" s="8"/>
    </row>
    <row r="366" spans="17:21" x14ac:dyDescent="0.2">
      <c r="R366" s="12"/>
      <c r="S366" s="12"/>
      <c r="T366" s="12"/>
      <c r="U366" s="8"/>
    </row>
    <row r="367" spans="17:21" x14ac:dyDescent="0.2">
      <c r="R367" s="12"/>
      <c r="S367" s="12"/>
      <c r="T367" s="12"/>
      <c r="U367" s="8"/>
    </row>
    <row r="368" spans="17:21" x14ac:dyDescent="0.2">
      <c r="R368" s="12"/>
      <c r="S368" s="12"/>
      <c r="T368" s="12"/>
      <c r="U368" s="8"/>
    </row>
    <row r="369" spans="18:21" x14ac:dyDescent="0.2">
      <c r="R369" s="12"/>
      <c r="S369" s="12"/>
      <c r="T369" s="12"/>
      <c r="U369" s="8"/>
    </row>
    <row r="370" spans="18:21" x14ac:dyDescent="0.2">
      <c r="R370" s="12"/>
      <c r="S370" s="12"/>
      <c r="T370" s="12"/>
      <c r="U370" s="8"/>
    </row>
    <row r="371" spans="18:21" x14ac:dyDescent="0.2">
      <c r="R371" s="12"/>
      <c r="S371" s="12"/>
      <c r="T371" s="12"/>
      <c r="U371" s="8"/>
    </row>
    <row r="372" spans="18:21" x14ac:dyDescent="0.2">
      <c r="R372" s="12"/>
      <c r="S372" s="12"/>
      <c r="T372" s="12"/>
      <c r="U372" s="8"/>
    </row>
    <row r="373" spans="18:21" x14ac:dyDescent="0.2">
      <c r="R373" s="12"/>
      <c r="S373" s="12"/>
      <c r="T373" s="12"/>
      <c r="U373" s="8"/>
    </row>
    <row r="374" spans="18:21" x14ac:dyDescent="0.2">
      <c r="R374" s="12"/>
      <c r="S374" s="12"/>
      <c r="T374" s="12"/>
      <c r="U374" s="8"/>
    </row>
    <row r="375" spans="18:21" x14ac:dyDescent="0.2">
      <c r="R375" s="12"/>
      <c r="S375" s="12"/>
      <c r="T375" s="12"/>
      <c r="U375" s="8"/>
    </row>
    <row r="376" spans="18:21" x14ac:dyDescent="0.2">
      <c r="R376" s="12"/>
      <c r="S376" s="12"/>
      <c r="T376" s="12"/>
      <c r="U376" s="8"/>
    </row>
    <row r="377" spans="18:21" x14ac:dyDescent="0.2">
      <c r="R377" s="12"/>
      <c r="S377" s="12"/>
      <c r="T377" s="12"/>
      <c r="U377" s="8"/>
    </row>
    <row r="378" spans="18:21" x14ac:dyDescent="0.2">
      <c r="R378" s="12"/>
      <c r="S378" s="12"/>
      <c r="T378" s="12"/>
      <c r="U378" s="8"/>
    </row>
    <row r="379" spans="18:21" x14ac:dyDescent="0.2">
      <c r="R379" s="12"/>
      <c r="S379" s="12"/>
      <c r="T379" s="12"/>
      <c r="U379" s="8"/>
    </row>
    <row r="380" spans="18:21" x14ac:dyDescent="0.2">
      <c r="R380" s="12"/>
      <c r="S380" s="12"/>
      <c r="T380" s="12"/>
      <c r="U380" s="8"/>
    </row>
    <row r="381" spans="18:21" x14ac:dyDescent="0.2">
      <c r="R381" s="12"/>
      <c r="S381" s="12"/>
      <c r="T381" s="12"/>
      <c r="U381" s="8"/>
    </row>
    <row r="382" spans="18:21" x14ac:dyDescent="0.2">
      <c r="R382" s="12"/>
      <c r="S382" s="12"/>
      <c r="T382" s="12"/>
      <c r="U382" s="8"/>
    </row>
    <row r="383" spans="18:21" x14ac:dyDescent="0.2">
      <c r="R383" s="12"/>
      <c r="S383" s="12"/>
      <c r="T383" s="12"/>
      <c r="U383" s="8"/>
    </row>
    <row r="384" spans="18:21" x14ac:dyDescent="0.2">
      <c r="R384" s="12"/>
      <c r="S384" s="12"/>
      <c r="T384" s="12"/>
      <c r="U384" s="8"/>
    </row>
    <row r="385" spans="18:21" x14ac:dyDescent="0.2">
      <c r="R385" s="12"/>
      <c r="S385" s="12"/>
      <c r="T385" s="12"/>
      <c r="U385" s="8"/>
    </row>
    <row r="386" spans="18:21" x14ac:dyDescent="0.2">
      <c r="R386" s="12"/>
      <c r="S386" s="12"/>
      <c r="T386" s="12"/>
      <c r="U386" s="8"/>
    </row>
    <row r="387" spans="18:21" x14ac:dyDescent="0.2">
      <c r="R387" s="12"/>
      <c r="S387" s="12"/>
      <c r="T387" s="12"/>
      <c r="U387" s="8"/>
    </row>
    <row r="388" spans="18:21" x14ac:dyDescent="0.2">
      <c r="R388" s="12"/>
      <c r="S388" s="12"/>
      <c r="T388" s="12"/>
      <c r="U388" s="8"/>
    </row>
    <row r="389" spans="18:21" x14ac:dyDescent="0.2">
      <c r="R389" s="12"/>
      <c r="S389" s="12"/>
      <c r="T389" s="12"/>
      <c r="U389" s="8"/>
    </row>
    <row r="390" spans="18:21" x14ac:dyDescent="0.2">
      <c r="R390" s="12"/>
      <c r="S390" s="12"/>
      <c r="T390" s="12"/>
      <c r="U390" s="8"/>
    </row>
    <row r="391" spans="18:21" x14ac:dyDescent="0.2">
      <c r="R391" s="12"/>
      <c r="S391" s="12"/>
      <c r="T391" s="12"/>
      <c r="U391" s="8"/>
    </row>
    <row r="392" spans="18:21" x14ac:dyDescent="0.2">
      <c r="R392" s="12"/>
      <c r="S392" s="12"/>
      <c r="T392" s="12"/>
      <c r="U392" s="8"/>
    </row>
    <row r="393" spans="18:21" x14ac:dyDescent="0.2">
      <c r="R393" s="12"/>
      <c r="S393" s="12"/>
      <c r="T393" s="12"/>
      <c r="U393" s="8"/>
    </row>
    <row r="394" spans="18:21" x14ac:dyDescent="0.2">
      <c r="R394" s="12"/>
      <c r="S394" s="12"/>
      <c r="T394" s="12"/>
      <c r="U394" s="8"/>
    </row>
    <row r="395" spans="18:21" x14ac:dyDescent="0.2">
      <c r="R395" s="12"/>
      <c r="S395" s="12"/>
      <c r="T395" s="12"/>
      <c r="U395" s="8"/>
    </row>
    <row r="396" spans="18:21" x14ac:dyDescent="0.2">
      <c r="R396" s="12"/>
      <c r="S396" s="12"/>
      <c r="T396" s="12"/>
      <c r="U396" s="8"/>
    </row>
    <row r="397" spans="18:21" x14ac:dyDescent="0.2">
      <c r="R397" s="12"/>
      <c r="S397" s="12"/>
      <c r="T397" s="12"/>
      <c r="U397" s="8"/>
    </row>
    <row r="398" spans="18:21" x14ac:dyDescent="0.2">
      <c r="R398" s="12"/>
      <c r="S398" s="12"/>
      <c r="T398" s="12"/>
      <c r="U398" s="8"/>
    </row>
    <row r="399" spans="18:21" x14ac:dyDescent="0.2">
      <c r="R399" s="12"/>
      <c r="S399" s="12"/>
      <c r="T399" s="12"/>
      <c r="U399" s="8"/>
    </row>
    <row r="400" spans="18:21" x14ac:dyDescent="0.2">
      <c r="R400" s="12"/>
      <c r="S400" s="12"/>
      <c r="T400" s="12"/>
      <c r="U400" s="8"/>
    </row>
    <row r="401" spans="18:21" x14ac:dyDescent="0.2">
      <c r="R401" s="12"/>
      <c r="S401" s="12"/>
      <c r="T401" s="12"/>
      <c r="U401" s="8"/>
    </row>
    <row r="402" spans="18:21" x14ac:dyDescent="0.2">
      <c r="R402" s="12"/>
      <c r="S402" s="12"/>
      <c r="T402" s="12"/>
      <c r="U402" s="8"/>
    </row>
    <row r="403" spans="18:21" x14ac:dyDescent="0.2">
      <c r="R403" s="12"/>
      <c r="S403" s="12"/>
      <c r="T403" s="12"/>
      <c r="U403" s="8"/>
    </row>
    <row r="404" spans="18:21" x14ac:dyDescent="0.2">
      <c r="R404" s="12"/>
      <c r="S404" s="12"/>
      <c r="T404" s="12"/>
      <c r="U404" s="8"/>
    </row>
    <row r="405" spans="18:21" x14ac:dyDescent="0.2">
      <c r="R405" s="12"/>
      <c r="S405" s="12"/>
      <c r="T405" s="12"/>
      <c r="U405" s="8"/>
    </row>
    <row r="406" spans="18:21" x14ac:dyDescent="0.2">
      <c r="R406" s="12"/>
      <c r="S406" s="12"/>
      <c r="T406" s="12"/>
      <c r="U406" s="8"/>
    </row>
    <row r="407" spans="18:21" x14ac:dyDescent="0.2">
      <c r="R407" s="12"/>
      <c r="S407" s="12"/>
      <c r="T407" s="12"/>
      <c r="U407" s="8"/>
    </row>
    <row r="408" spans="18:21" x14ac:dyDescent="0.2">
      <c r="R408" s="12"/>
      <c r="S408" s="12"/>
      <c r="T408" s="12"/>
      <c r="U408" s="8"/>
    </row>
    <row r="409" spans="18:21" x14ac:dyDescent="0.2">
      <c r="R409" s="12"/>
      <c r="S409" s="12"/>
      <c r="T409" s="12"/>
      <c r="U409" s="8"/>
    </row>
    <row r="410" spans="18:21" x14ac:dyDescent="0.2">
      <c r="R410" s="12"/>
      <c r="S410" s="12"/>
      <c r="T410" s="12"/>
      <c r="U410" s="8"/>
    </row>
    <row r="411" spans="18:21" x14ac:dyDescent="0.2">
      <c r="R411" s="12"/>
      <c r="S411" s="12"/>
      <c r="T411" s="12"/>
      <c r="U411" s="8"/>
    </row>
    <row r="412" spans="18:21" x14ac:dyDescent="0.2">
      <c r="R412" s="12"/>
      <c r="S412" s="12"/>
      <c r="T412" s="12"/>
      <c r="U412" s="8"/>
    </row>
    <row r="413" spans="18:21" x14ac:dyDescent="0.2">
      <c r="R413" s="12"/>
      <c r="S413" s="12"/>
      <c r="T413" s="12"/>
      <c r="U413" s="8"/>
    </row>
    <row r="414" spans="18:21" x14ac:dyDescent="0.2">
      <c r="R414" s="12"/>
      <c r="S414" s="12"/>
      <c r="T414" s="12"/>
      <c r="U414" s="8"/>
    </row>
    <row r="415" spans="18:21" x14ac:dyDescent="0.2">
      <c r="R415" s="12"/>
      <c r="S415" s="12"/>
      <c r="T415" s="12"/>
      <c r="U415" s="8"/>
    </row>
    <row r="416" spans="18:21" x14ac:dyDescent="0.2">
      <c r="R416" s="12"/>
      <c r="S416" s="12"/>
      <c r="T416" s="12"/>
      <c r="U416" s="8"/>
    </row>
    <row r="417" spans="18:21" x14ac:dyDescent="0.2">
      <c r="R417" s="12"/>
      <c r="S417" s="12"/>
      <c r="T417" s="12"/>
      <c r="U417" s="8"/>
    </row>
    <row r="418" spans="18:21" x14ac:dyDescent="0.2">
      <c r="R418" s="12"/>
      <c r="S418" s="12"/>
      <c r="T418" s="12"/>
      <c r="U418" s="8"/>
    </row>
    <row r="419" spans="18:21" x14ac:dyDescent="0.2">
      <c r="R419" s="12"/>
      <c r="S419" s="12"/>
      <c r="T419" s="12"/>
      <c r="U419" s="8"/>
    </row>
    <row r="420" spans="18:21" x14ac:dyDescent="0.2">
      <c r="R420" s="12"/>
      <c r="S420" s="12"/>
      <c r="T420" s="12"/>
      <c r="U420" s="8"/>
    </row>
    <row r="421" spans="18:21" x14ac:dyDescent="0.2">
      <c r="R421" s="12"/>
      <c r="S421" s="12"/>
      <c r="T421" s="12"/>
      <c r="U421" s="8"/>
    </row>
    <row r="422" spans="18:21" x14ac:dyDescent="0.2">
      <c r="R422" s="12"/>
      <c r="S422" s="12"/>
      <c r="T422" s="12"/>
      <c r="U422" s="8"/>
    </row>
    <row r="423" spans="18:21" x14ac:dyDescent="0.2">
      <c r="R423" s="12"/>
      <c r="S423" s="12"/>
      <c r="T423" s="12"/>
      <c r="U423" s="8"/>
    </row>
    <row r="424" spans="18:21" x14ac:dyDescent="0.2">
      <c r="R424" s="12"/>
      <c r="S424" s="12"/>
      <c r="T424" s="12"/>
      <c r="U424" s="8"/>
    </row>
    <row r="425" spans="18:21" x14ac:dyDescent="0.2">
      <c r="R425" s="12"/>
      <c r="S425" s="12"/>
      <c r="T425" s="12"/>
      <c r="U425" s="8"/>
    </row>
    <row r="426" spans="18:21" x14ac:dyDescent="0.2">
      <c r="R426" s="12"/>
      <c r="S426" s="12"/>
      <c r="T426" s="12"/>
      <c r="U426" s="8"/>
    </row>
    <row r="427" spans="18:21" x14ac:dyDescent="0.2">
      <c r="R427" s="12"/>
      <c r="S427" s="12"/>
      <c r="T427" s="12"/>
      <c r="U427" s="8"/>
    </row>
    <row r="428" spans="18:21" x14ac:dyDescent="0.2">
      <c r="R428" s="12"/>
      <c r="S428" s="12"/>
      <c r="T428" s="12"/>
      <c r="U428" s="8"/>
    </row>
    <row r="429" spans="18:21" x14ac:dyDescent="0.2">
      <c r="R429" s="12"/>
      <c r="S429" s="12"/>
      <c r="T429" s="12"/>
      <c r="U429" s="8"/>
    </row>
    <row r="430" spans="18:21" x14ac:dyDescent="0.2">
      <c r="R430" s="12"/>
      <c r="S430" s="12"/>
      <c r="T430" s="12"/>
      <c r="U430" s="8"/>
    </row>
    <row r="431" spans="18:21" x14ac:dyDescent="0.2">
      <c r="R431" s="12"/>
      <c r="S431" s="12"/>
      <c r="T431" s="12"/>
      <c r="U431" s="8"/>
    </row>
    <row r="432" spans="18:21" x14ac:dyDescent="0.2">
      <c r="R432" s="12"/>
      <c r="S432" s="12"/>
      <c r="T432" s="12"/>
      <c r="U432" s="8"/>
    </row>
    <row r="433" spans="18:21" x14ac:dyDescent="0.2">
      <c r="R433" s="12"/>
      <c r="S433" s="12"/>
      <c r="T433" s="12"/>
      <c r="U433" s="8"/>
    </row>
    <row r="434" spans="18:21" x14ac:dyDescent="0.2">
      <c r="R434" s="12"/>
      <c r="S434" s="12"/>
      <c r="T434" s="12"/>
      <c r="U434" s="8"/>
    </row>
    <row r="435" spans="18:21" x14ac:dyDescent="0.2">
      <c r="R435" s="12"/>
      <c r="S435" s="12"/>
      <c r="T435" s="12"/>
      <c r="U435" s="8"/>
    </row>
    <row r="436" spans="18:21" x14ac:dyDescent="0.2">
      <c r="R436" s="12"/>
      <c r="S436" s="12"/>
      <c r="T436" s="12"/>
      <c r="U436" s="8"/>
    </row>
    <row r="437" spans="18:21" x14ac:dyDescent="0.2">
      <c r="R437" s="12"/>
      <c r="S437" s="12"/>
      <c r="T437" s="12"/>
      <c r="U437" s="8"/>
    </row>
    <row r="438" spans="18:21" x14ac:dyDescent="0.2">
      <c r="R438" s="12"/>
      <c r="S438" s="12"/>
      <c r="T438" s="12"/>
      <c r="U438" s="8"/>
    </row>
    <row r="439" spans="18:21" x14ac:dyDescent="0.2">
      <c r="R439" s="12"/>
      <c r="S439" s="12"/>
      <c r="T439" s="12"/>
      <c r="U439" s="8"/>
    </row>
    <row r="440" spans="18:21" x14ac:dyDescent="0.2">
      <c r="R440" s="12"/>
      <c r="S440" s="12"/>
      <c r="T440" s="12"/>
      <c r="U440" s="8"/>
    </row>
    <row r="441" spans="18:21" x14ac:dyDescent="0.2">
      <c r="R441" s="12"/>
      <c r="S441" s="12"/>
      <c r="T441" s="12"/>
      <c r="U441" s="8"/>
    </row>
    <row r="442" spans="18:21" x14ac:dyDescent="0.2">
      <c r="R442" s="12"/>
      <c r="S442" s="12"/>
      <c r="T442" s="12"/>
      <c r="U442" s="8"/>
    </row>
    <row r="443" spans="18:21" x14ac:dyDescent="0.2">
      <c r="R443" s="12"/>
      <c r="S443" s="12"/>
      <c r="T443" s="12"/>
      <c r="U443" s="8"/>
    </row>
    <row r="444" spans="18:21" x14ac:dyDescent="0.2">
      <c r="R444" s="12"/>
      <c r="S444" s="12"/>
      <c r="T444" s="12"/>
      <c r="U444" s="8"/>
    </row>
    <row r="445" spans="18:21" x14ac:dyDescent="0.2">
      <c r="R445" s="12"/>
      <c r="S445" s="12"/>
      <c r="T445" s="12"/>
      <c r="U445" s="8"/>
    </row>
    <row r="446" spans="18:21" x14ac:dyDescent="0.2">
      <c r="R446" s="12"/>
      <c r="S446" s="12"/>
      <c r="T446" s="12"/>
      <c r="U446" s="8"/>
    </row>
    <row r="447" spans="18:21" x14ac:dyDescent="0.2">
      <c r="R447" s="12"/>
      <c r="S447" s="12"/>
      <c r="T447" s="12"/>
      <c r="U447" s="8"/>
    </row>
    <row r="448" spans="18:21" x14ac:dyDescent="0.2">
      <c r="R448" s="12"/>
      <c r="S448" s="12"/>
      <c r="T448" s="12"/>
      <c r="U448" s="8"/>
    </row>
    <row r="449" spans="18:21" x14ac:dyDescent="0.2">
      <c r="R449" s="12"/>
      <c r="S449" s="12"/>
      <c r="T449" s="12"/>
      <c r="U449" s="8"/>
    </row>
    <row r="450" spans="18:21" x14ac:dyDescent="0.2">
      <c r="R450" s="12"/>
      <c r="S450" s="12"/>
      <c r="T450" s="12"/>
      <c r="U450" s="8"/>
    </row>
    <row r="451" spans="18:21" x14ac:dyDescent="0.2">
      <c r="R451" s="12"/>
      <c r="S451" s="12"/>
      <c r="T451" s="12"/>
      <c r="U451" s="8"/>
    </row>
    <row r="452" spans="18:21" x14ac:dyDescent="0.2">
      <c r="R452" s="12"/>
      <c r="S452" s="12"/>
      <c r="T452" s="12"/>
      <c r="U452" s="8"/>
    </row>
    <row r="453" spans="18:21" x14ac:dyDescent="0.2">
      <c r="R453" s="12"/>
      <c r="S453" s="12"/>
      <c r="T453" s="12"/>
      <c r="U453" s="8"/>
    </row>
    <row r="454" spans="18:21" x14ac:dyDescent="0.2">
      <c r="R454" s="12"/>
      <c r="S454" s="12"/>
      <c r="T454" s="12"/>
      <c r="U454" s="8"/>
    </row>
    <row r="455" spans="18:21" x14ac:dyDescent="0.2">
      <c r="R455" s="12"/>
      <c r="S455" s="12"/>
      <c r="T455" s="12"/>
      <c r="U455" s="8"/>
    </row>
    <row r="456" spans="18:21" x14ac:dyDescent="0.2">
      <c r="R456" s="12"/>
      <c r="S456" s="12"/>
      <c r="T456" s="12"/>
      <c r="U456" s="8"/>
    </row>
    <row r="457" spans="18:21" x14ac:dyDescent="0.2">
      <c r="R457" s="12"/>
      <c r="S457" s="12"/>
      <c r="T457" s="12"/>
      <c r="U457" s="8"/>
    </row>
    <row r="458" spans="18:21" x14ac:dyDescent="0.2">
      <c r="R458" s="12"/>
      <c r="S458" s="12"/>
      <c r="T458" s="12"/>
      <c r="U458" s="8"/>
    </row>
    <row r="459" spans="18:21" x14ac:dyDescent="0.2">
      <c r="R459" s="12"/>
      <c r="S459" s="12"/>
      <c r="T459" s="12"/>
      <c r="U459" s="8"/>
    </row>
    <row r="460" spans="18:21" x14ac:dyDescent="0.2">
      <c r="R460" s="12"/>
      <c r="S460" s="12"/>
      <c r="T460" s="12"/>
      <c r="U460" s="8"/>
    </row>
    <row r="461" spans="18:21" x14ac:dyDescent="0.2">
      <c r="R461" s="12"/>
      <c r="S461" s="12"/>
      <c r="T461" s="12"/>
      <c r="U461" s="8"/>
    </row>
    <row r="462" spans="18:21" x14ac:dyDescent="0.2">
      <c r="R462" s="12"/>
      <c r="S462" s="12"/>
      <c r="T462" s="12"/>
      <c r="U462" s="8"/>
    </row>
    <row r="463" spans="18:21" x14ac:dyDescent="0.2">
      <c r="R463" s="12"/>
      <c r="S463" s="12"/>
      <c r="T463" s="12"/>
      <c r="U463" s="8"/>
    </row>
    <row r="464" spans="18:21" x14ac:dyDescent="0.2">
      <c r="R464" s="12"/>
      <c r="S464" s="12"/>
      <c r="T464" s="12"/>
      <c r="U464" s="8"/>
    </row>
    <row r="465" spans="18:21" x14ac:dyDescent="0.2">
      <c r="R465" s="12"/>
      <c r="S465" s="12"/>
      <c r="T465" s="12"/>
      <c r="U465" s="8"/>
    </row>
    <row r="466" spans="18:21" x14ac:dyDescent="0.2">
      <c r="R466" s="12"/>
      <c r="S466" s="12"/>
      <c r="T466" s="12"/>
      <c r="U466" s="8"/>
    </row>
    <row r="467" spans="18:21" x14ac:dyDescent="0.2">
      <c r="R467" s="12"/>
      <c r="S467" s="12"/>
      <c r="T467" s="12"/>
      <c r="U467" s="8"/>
    </row>
    <row r="468" spans="18:21" x14ac:dyDescent="0.2">
      <c r="R468" s="12"/>
      <c r="S468" s="12"/>
      <c r="T468" s="12"/>
      <c r="U468" s="8"/>
    </row>
    <row r="469" spans="18:21" x14ac:dyDescent="0.2">
      <c r="R469" s="12"/>
      <c r="S469" s="12"/>
      <c r="T469" s="12"/>
      <c r="U469" s="8"/>
    </row>
    <row r="470" spans="18:21" x14ac:dyDescent="0.2">
      <c r="R470" s="12"/>
      <c r="S470" s="12"/>
      <c r="T470" s="12"/>
      <c r="U470" s="8"/>
    </row>
    <row r="471" spans="18:21" x14ac:dyDescent="0.2">
      <c r="R471" s="12"/>
      <c r="S471" s="12"/>
      <c r="T471" s="12"/>
      <c r="U471" s="8"/>
    </row>
    <row r="472" spans="18:21" x14ac:dyDescent="0.2">
      <c r="R472" s="12"/>
      <c r="S472" s="12"/>
      <c r="T472" s="12"/>
      <c r="U472" s="8"/>
    </row>
    <row r="473" spans="18:21" x14ac:dyDescent="0.2">
      <c r="R473" s="12"/>
      <c r="S473" s="12"/>
      <c r="T473" s="12"/>
      <c r="U473" s="8"/>
    </row>
    <row r="474" spans="18:21" x14ac:dyDescent="0.2">
      <c r="R474" s="12"/>
      <c r="S474" s="12"/>
      <c r="T474" s="12"/>
      <c r="U474" s="8"/>
    </row>
    <row r="475" spans="18:21" x14ac:dyDescent="0.2">
      <c r="R475" s="12"/>
      <c r="S475" s="12"/>
      <c r="T475" s="12"/>
      <c r="U475" s="8"/>
    </row>
    <row r="476" spans="18:21" x14ac:dyDescent="0.2">
      <c r="R476" s="12"/>
      <c r="S476" s="12"/>
      <c r="T476" s="12"/>
      <c r="U476" s="8"/>
    </row>
    <row r="477" spans="18:21" x14ac:dyDescent="0.2">
      <c r="R477" s="12"/>
      <c r="S477" s="12"/>
      <c r="T477" s="12"/>
      <c r="U477" s="8"/>
    </row>
    <row r="478" spans="18:21" x14ac:dyDescent="0.2">
      <c r="R478" s="12"/>
      <c r="S478" s="12"/>
      <c r="T478" s="12"/>
      <c r="U478" s="8"/>
    </row>
    <row r="479" spans="18:21" x14ac:dyDescent="0.2">
      <c r="R479" s="12"/>
      <c r="S479" s="12"/>
      <c r="T479" s="12"/>
      <c r="U479" s="8"/>
    </row>
    <row r="480" spans="18:21" x14ac:dyDescent="0.2">
      <c r="R480" s="12"/>
      <c r="S480" s="12"/>
      <c r="T480" s="12"/>
      <c r="U480" s="8"/>
    </row>
    <row r="481" spans="18:21" x14ac:dyDescent="0.2">
      <c r="R481" s="12"/>
      <c r="S481" s="12"/>
      <c r="T481" s="12"/>
      <c r="U481" s="8"/>
    </row>
    <row r="482" spans="18:21" x14ac:dyDescent="0.2">
      <c r="R482" s="12"/>
      <c r="S482" s="12"/>
      <c r="T482" s="12"/>
      <c r="U482" s="8"/>
    </row>
  </sheetData>
  <autoFilter ref="A2:V348"/>
  <conditionalFormatting sqref="A3:A318">
    <cfRule type="expression" dxfId="182" priority="571" stopIfTrue="1">
      <formula>G3&gt;=0</formula>
    </cfRule>
  </conditionalFormatting>
  <conditionalFormatting sqref="L215 P296 P298 P216:P251 L217:L252 P306 L257:L310 L255 P255:P268 P270:P277 H127:H318 H69:H91 L67:L91 P16:P20 H95:H97 H99:H103 H105:H109 H111:H113 H115:H117 P93:P151 H121:H124 L94:L213 P3 P22:P23 P26:P30 P32:P33 P35:P39 Q37 P41:P51 P53 P55:P58 P63:P91 P5:P14">
    <cfRule type="cellIs" dxfId="181" priority="570" stopIfTrue="1" operator="equal">
      <formula>0</formula>
    </cfRule>
  </conditionalFormatting>
  <conditionalFormatting sqref="H70">
    <cfRule type="cellIs" dxfId="180" priority="543" stopIfTrue="1" operator="equal">
      <formula>0</formula>
    </cfRule>
  </conditionalFormatting>
  <conditionalFormatting sqref="H76">
    <cfRule type="cellIs" dxfId="179" priority="542" stopIfTrue="1" operator="equal">
      <formula>0</formula>
    </cfRule>
  </conditionalFormatting>
  <conditionalFormatting sqref="H82">
    <cfRule type="cellIs" dxfId="178" priority="541" stopIfTrue="1" operator="equal">
      <formula>0</formula>
    </cfRule>
  </conditionalFormatting>
  <conditionalFormatting sqref="H89">
    <cfRule type="cellIs" dxfId="177" priority="540" stopIfTrue="1" operator="equal">
      <formula>0</formula>
    </cfRule>
  </conditionalFormatting>
  <conditionalFormatting sqref="H99">
    <cfRule type="cellIs" dxfId="176" priority="539" stopIfTrue="1" operator="equal">
      <formula>0</formula>
    </cfRule>
  </conditionalFormatting>
  <conditionalFormatting sqref="H100">
    <cfRule type="cellIs" dxfId="175" priority="538" stopIfTrue="1" operator="equal">
      <formula>0</formula>
    </cfRule>
  </conditionalFormatting>
  <conditionalFormatting sqref="H103">
    <cfRule type="cellIs" dxfId="174" priority="537" stopIfTrue="1" operator="equal">
      <formula>0</formula>
    </cfRule>
  </conditionalFormatting>
  <conditionalFormatting sqref="H106">
    <cfRule type="cellIs" dxfId="173" priority="536" stopIfTrue="1" operator="equal">
      <formula>0</formula>
    </cfRule>
  </conditionalFormatting>
  <conditionalFormatting sqref="H115">
    <cfRule type="cellIs" dxfId="172" priority="535" stopIfTrue="1" operator="equal">
      <formula>0</formula>
    </cfRule>
  </conditionalFormatting>
  <conditionalFormatting sqref="L8 L11:L13 L17 L19:L20 L22:L23 L32 L36 L38:L39 L42:L45 L47 L49:L50 L53 L56 L63:L65">
    <cfRule type="cellIs" dxfId="171" priority="450" stopIfTrue="1" operator="equal">
      <formula>0</formula>
    </cfRule>
  </conditionalFormatting>
  <conditionalFormatting sqref="L8 L11:L13 L17 L19:L20 L22:L23 L32 L36 L38:L39 L42:L45 L47 L49:L50 L53 L56 L63:L65">
    <cfRule type="cellIs" dxfId="170" priority="449" stopIfTrue="1" operator="equal">
      <formula>0</formula>
    </cfRule>
  </conditionalFormatting>
  <conditionalFormatting sqref="H3">
    <cfRule type="cellIs" dxfId="169" priority="422" stopIfTrue="1" operator="equal">
      <formula>0</formula>
    </cfRule>
  </conditionalFormatting>
  <conditionalFormatting sqref="H3">
    <cfRule type="cellIs" dxfId="168" priority="421" stopIfTrue="1" operator="equal">
      <formula>0</formula>
    </cfRule>
  </conditionalFormatting>
  <conditionalFormatting sqref="H8">
    <cfRule type="cellIs" dxfId="167" priority="414" stopIfTrue="1" operator="equal">
      <formula>0</formula>
    </cfRule>
  </conditionalFormatting>
  <conditionalFormatting sqref="H8">
    <cfRule type="cellIs" dxfId="166" priority="413" stopIfTrue="1" operator="equal">
      <formula>0</formula>
    </cfRule>
  </conditionalFormatting>
  <conditionalFormatting sqref="H9">
    <cfRule type="cellIs" dxfId="165" priority="412" stopIfTrue="1" operator="equal">
      <formula>0</formula>
    </cfRule>
  </conditionalFormatting>
  <conditionalFormatting sqref="H9">
    <cfRule type="cellIs" dxfId="164" priority="411" stopIfTrue="1" operator="equal">
      <formula>0</formula>
    </cfRule>
  </conditionalFormatting>
  <conditionalFormatting sqref="L10 H10">
    <cfRule type="cellIs" dxfId="163" priority="410" stopIfTrue="1" operator="equal">
      <formula>0</formula>
    </cfRule>
  </conditionalFormatting>
  <conditionalFormatting sqref="H10">
    <cfRule type="cellIs" dxfId="162" priority="409" stopIfTrue="1" operator="equal">
      <formula>0</formula>
    </cfRule>
  </conditionalFormatting>
  <conditionalFormatting sqref="L10 H10">
    <cfRule type="cellIs" dxfId="161" priority="408" stopIfTrue="1" operator="equal">
      <formula>0</formula>
    </cfRule>
  </conditionalFormatting>
  <conditionalFormatting sqref="H11">
    <cfRule type="cellIs" dxfId="160" priority="407" stopIfTrue="1" operator="equal">
      <formula>0</formula>
    </cfRule>
  </conditionalFormatting>
  <conditionalFormatting sqref="H11">
    <cfRule type="cellIs" dxfId="159" priority="406" stopIfTrue="1" operator="equal">
      <formula>0</formula>
    </cfRule>
  </conditionalFormatting>
  <conditionalFormatting sqref="H11">
    <cfRule type="cellIs" dxfId="158" priority="405" stopIfTrue="1" operator="equal">
      <formula>0</formula>
    </cfRule>
  </conditionalFormatting>
  <conditionalFormatting sqref="H12">
    <cfRule type="cellIs" dxfId="157" priority="404" stopIfTrue="1" operator="equal">
      <formula>0</formula>
    </cfRule>
  </conditionalFormatting>
  <conditionalFormatting sqref="H12">
    <cfRule type="cellIs" dxfId="156" priority="403" stopIfTrue="1" operator="equal">
      <formula>0</formula>
    </cfRule>
  </conditionalFormatting>
  <conditionalFormatting sqref="H12">
    <cfRule type="cellIs" dxfId="155" priority="402" stopIfTrue="1" operator="equal">
      <formula>0</formula>
    </cfRule>
  </conditionalFormatting>
  <conditionalFormatting sqref="H13">
    <cfRule type="cellIs" dxfId="154" priority="401" stopIfTrue="1" operator="equal">
      <formula>0</formula>
    </cfRule>
  </conditionalFormatting>
  <conditionalFormatting sqref="H13">
    <cfRule type="cellIs" dxfId="153" priority="400" stopIfTrue="1" operator="equal">
      <formula>0</formula>
    </cfRule>
  </conditionalFormatting>
  <conditionalFormatting sqref="H13">
    <cfRule type="cellIs" dxfId="152" priority="399" stopIfTrue="1" operator="equal">
      <formula>0</formula>
    </cfRule>
  </conditionalFormatting>
  <conditionalFormatting sqref="H14">
    <cfRule type="cellIs" dxfId="151" priority="398" stopIfTrue="1" operator="equal">
      <formula>0</formula>
    </cfRule>
  </conditionalFormatting>
  <conditionalFormatting sqref="H14">
    <cfRule type="cellIs" dxfId="150" priority="397" stopIfTrue="1" operator="equal">
      <formula>0</formula>
    </cfRule>
  </conditionalFormatting>
  <conditionalFormatting sqref="P15">
    <cfRule type="cellIs" dxfId="149" priority="393" stopIfTrue="1" operator="equal">
      <formula>0</formula>
    </cfRule>
  </conditionalFormatting>
  <conditionalFormatting sqref="L15">
    <cfRule type="cellIs" dxfId="148" priority="392" stopIfTrue="1" operator="equal">
      <formula>0</formula>
    </cfRule>
  </conditionalFormatting>
  <conditionalFormatting sqref="L15">
    <cfRule type="cellIs" dxfId="147" priority="391" stopIfTrue="1" operator="equal">
      <formula>0</formula>
    </cfRule>
  </conditionalFormatting>
  <conditionalFormatting sqref="L16 H16">
    <cfRule type="cellIs" dxfId="146" priority="388" stopIfTrue="1" operator="equal">
      <formula>0</formula>
    </cfRule>
  </conditionalFormatting>
  <conditionalFormatting sqref="H16">
    <cfRule type="cellIs" dxfId="145" priority="387" stopIfTrue="1" operator="equal">
      <formula>0</formula>
    </cfRule>
  </conditionalFormatting>
  <conditionalFormatting sqref="L16 H16">
    <cfRule type="cellIs" dxfId="144" priority="386" stopIfTrue="1" operator="equal">
      <formula>0</formula>
    </cfRule>
  </conditionalFormatting>
  <conditionalFormatting sqref="H17">
    <cfRule type="cellIs" dxfId="143" priority="385" stopIfTrue="1" operator="equal">
      <formula>0</formula>
    </cfRule>
  </conditionalFormatting>
  <conditionalFormatting sqref="H19">
    <cfRule type="cellIs" dxfId="142" priority="384" stopIfTrue="1" operator="equal">
      <formula>0</formula>
    </cfRule>
  </conditionalFormatting>
  <conditionalFormatting sqref="H19">
    <cfRule type="cellIs" dxfId="141" priority="383" stopIfTrue="1" operator="equal">
      <formula>0</formula>
    </cfRule>
  </conditionalFormatting>
  <conditionalFormatting sqref="H20">
    <cfRule type="cellIs" dxfId="140" priority="382" stopIfTrue="1" operator="equal">
      <formula>0</formula>
    </cfRule>
  </conditionalFormatting>
  <conditionalFormatting sqref="H20">
    <cfRule type="cellIs" dxfId="139" priority="381" stopIfTrue="1" operator="equal">
      <formula>0</formula>
    </cfRule>
  </conditionalFormatting>
  <conditionalFormatting sqref="P21">
    <cfRule type="cellIs" dxfId="138" priority="380" stopIfTrue="1" operator="equal">
      <formula>0</formula>
    </cfRule>
  </conditionalFormatting>
  <conditionalFormatting sqref="L21">
    <cfRule type="cellIs" dxfId="137" priority="379" stopIfTrue="1" operator="equal">
      <formula>0</formula>
    </cfRule>
  </conditionalFormatting>
  <conditionalFormatting sqref="L21">
    <cfRule type="cellIs" dxfId="136" priority="378" stopIfTrue="1" operator="equal">
      <formula>0</formula>
    </cfRule>
  </conditionalFormatting>
  <conditionalFormatting sqref="H21">
    <cfRule type="cellIs" dxfId="135" priority="377" stopIfTrue="1" operator="equal">
      <formula>0</formula>
    </cfRule>
  </conditionalFormatting>
  <conditionalFormatting sqref="H21">
    <cfRule type="cellIs" dxfId="134" priority="376" stopIfTrue="1" operator="equal">
      <formula>0</formula>
    </cfRule>
  </conditionalFormatting>
  <conditionalFormatting sqref="H22">
    <cfRule type="cellIs" dxfId="133" priority="375" stopIfTrue="1" operator="equal">
      <formula>0</formula>
    </cfRule>
  </conditionalFormatting>
  <conditionalFormatting sqref="H22">
    <cfRule type="cellIs" dxfId="132" priority="374" stopIfTrue="1" operator="equal">
      <formula>0</formula>
    </cfRule>
  </conditionalFormatting>
  <conditionalFormatting sqref="H23">
    <cfRule type="cellIs" dxfId="131" priority="373" stopIfTrue="1" operator="equal">
      <formula>0</formula>
    </cfRule>
  </conditionalFormatting>
  <conditionalFormatting sqref="H23">
    <cfRule type="cellIs" dxfId="130" priority="372" stopIfTrue="1" operator="equal">
      <formula>0</formula>
    </cfRule>
  </conditionalFormatting>
  <conditionalFormatting sqref="H24 L24 P24">
    <cfRule type="cellIs" dxfId="129" priority="371" stopIfTrue="1" operator="equal">
      <formula>0</formula>
    </cfRule>
  </conditionalFormatting>
  <conditionalFormatting sqref="H24">
    <cfRule type="cellIs" dxfId="128" priority="370" stopIfTrue="1" operator="equal">
      <formula>0</formula>
    </cfRule>
  </conditionalFormatting>
  <conditionalFormatting sqref="P25">
    <cfRule type="cellIs" dxfId="127" priority="369" stopIfTrue="1" operator="equal">
      <formula>0</formula>
    </cfRule>
  </conditionalFormatting>
  <conditionalFormatting sqref="L25">
    <cfRule type="cellIs" dxfId="126" priority="368" stopIfTrue="1" operator="equal">
      <formula>0</formula>
    </cfRule>
  </conditionalFormatting>
  <conditionalFormatting sqref="L25">
    <cfRule type="cellIs" dxfId="125" priority="367" stopIfTrue="1" operator="equal">
      <formula>0</formula>
    </cfRule>
  </conditionalFormatting>
  <conditionalFormatting sqref="H25">
    <cfRule type="cellIs" dxfId="124" priority="366" stopIfTrue="1" operator="equal">
      <formula>0</formula>
    </cfRule>
  </conditionalFormatting>
  <conditionalFormatting sqref="H25">
    <cfRule type="cellIs" dxfId="123" priority="365" stopIfTrue="1" operator="equal">
      <formula>0</formula>
    </cfRule>
  </conditionalFormatting>
  <conditionalFormatting sqref="L27 H27">
    <cfRule type="cellIs" dxfId="122" priority="364" stopIfTrue="1" operator="equal">
      <formula>0</formula>
    </cfRule>
  </conditionalFormatting>
  <conditionalFormatting sqref="H27">
    <cfRule type="cellIs" dxfId="121" priority="363" stopIfTrue="1" operator="equal">
      <formula>0</formula>
    </cfRule>
  </conditionalFormatting>
  <conditionalFormatting sqref="L27 H27">
    <cfRule type="cellIs" dxfId="120" priority="362" stopIfTrue="1" operator="equal">
      <formula>0</formula>
    </cfRule>
  </conditionalFormatting>
  <conditionalFormatting sqref="H28 L28">
    <cfRule type="cellIs" dxfId="119" priority="361" stopIfTrue="1" operator="equal">
      <formula>0</formula>
    </cfRule>
  </conditionalFormatting>
  <conditionalFormatting sqref="P31 L31 H31:H32 H36 H38:H39">
    <cfRule type="cellIs" dxfId="118" priority="360" stopIfTrue="1" operator="equal">
      <formula>0</formula>
    </cfRule>
  </conditionalFormatting>
  <conditionalFormatting sqref="H31:H32 H36 H38:H39">
    <cfRule type="cellIs" dxfId="117" priority="359" stopIfTrue="1" operator="equal">
      <formula>0</formula>
    </cfRule>
  </conditionalFormatting>
  <conditionalFormatting sqref="L31 H31:H32 H36 H38:H39">
    <cfRule type="cellIs" dxfId="116" priority="358" stopIfTrue="1" operator="equal">
      <formula>0</formula>
    </cfRule>
  </conditionalFormatting>
  <conditionalFormatting sqref="L33 H33">
    <cfRule type="cellIs" dxfId="115" priority="357" stopIfTrue="1" operator="equal">
      <formula>0</formula>
    </cfRule>
  </conditionalFormatting>
  <conditionalFormatting sqref="H33">
    <cfRule type="cellIs" dxfId="114" priority="356" stopIfTrue="1" operator="equal">
      <formula>0</formula>
    </cfRule>
  </conditionalFormatting>
  <conditionalFormatting sqref="L33 H33">
    <cfRule type="cellIs" dxfId="113" priority="355" stopIfTrue="1" operator="equal">
      <formula>0</formula>
    </cfRule>
  </conditionalFormatting>
  <conditionalFormatting sqref="P34">
    <cfRule type="cellIs" dxfId="112" priority="354" stopIfTrue="1" operator="equal">
      <formula>0</formula>
    </cfRule>
  </conditionalFormatting>
  <conditionalFormatting sqref="H34">
    <cfRule type="cellIs" dxfId="111" priority="353" stopIfTrue="1" operator="equal">
      <formula>0</formula>
    </cfRule>
  </conditionalFormatting>
  <conditionalFormatting sqref="H34">
    <cfRule type="cellIs" dxfId="110" priority="352" stopIfTrue="1" operator="equal">
      <formula>0</formula>
    </cfRule>
  </conditionalFormatting>
  <conditionalFormatting sqref="H35 L35">
    <cfRule type="cellIs" dxfId="109" priority="349" stopIfTrue="1" operator="equal">
      <formula>0</formula>
    </cfRule>
  </conditionalFormatting>
  <conditionalFormatting sqref="H35">
    <cfRule type="cellIs" dxfId="108" priority="348" stopIfTrue="1" operator="equal">
      <formula>0</formula>
    </cfRule>
  </conditionalFormatting>
  <conditionalFormatting sqref="H37 L37">
    <cfRule type="cellIs" dxfId="107" priority="347" stopIfTrue="1" operator="equal">
      <formula>0</formula>
    </cfRule>
  </conditionalFormatting>
  <conditionalFormatting sqref="H37">
    <cfRule type="cellIs" dxfId="106" priority="346" stopIfTrue="1" operator="equal">
      <formula>0</formula>
    </cfRule>
  </conditionalFormatting>
  <conditionalFormatting sqref="H40 L40 P40">
    <cfRule type="cellIs" dxfId="105" priority="345" stopIfTrue="1" operator="equal">
      <formula>0</formula>
    </cfRule>
  </conditionalFormatting>
  <conditionalFormatting sqref="H41 L41">
    <cfRule type="cellIs" dxfId="104" priority="344" stopIfTrue="1" operator="equal">
      <formula>0</formula>
    </cfRule>
  </conditionalFormatting>
  <conditionalFormatting sqref="H41">
    <cfRule type="cellIs" dxfId="103" priority="343" stopIfTrue="1" operator="equal">
      <formula>0</formula>
    </cfRule>
  </conditionalFormatting>
  <conditionalFormatting sqref="H42">
    <cfRule type="cellIs" dxfId="102" priority="342" stopIfTrue="1" operator="equal">
      <formula>0</formula>
    </cfRule>
  </conditionalFormatting>
  <conditionalFormatting sqref="H43">
    <cfRule type="cellIs" dxfId="101" priority="341" stopIfTrue="1" operator="equal">
      <formula>0</formula>
    </cfRule>
  </conditionalFormatting>
  <conditionalFormatting sqref="H43">
    <cfRule type="cellIs" dxfId="100" priority="340" stopIfTrue="1" operator="equal">
      <formula>0</formula>
    </cfRule>
  </conditionalFormatting>
  <conditionalFormatting sqref="H43">
    <cfRule type="cellIs" dxfId="99" priority="339" stopIfTrue="1" operator="equal">
      <formula>0</formula>
    </cfRule>
  </conditionalFormatting>
  <conditionalFormatting sqref="H43">
    <cfRule type="cellIs" dxfId="98" priority="338" stopIfTrue="1" operator="equal">
      <formula>0</formula>
    </cfRule>
  </conditionalFormatting>
  <conditionalFormatting sqref="H43">
    <cfRule type="cellIs" dxfId="97" priority="337" stopIfTrue="1" operator="equal">
      <formula>0</formula>
    </cfRule>
  </conditionalFormatting>
  <conditionalFormatting sqref="H44">
    <cfRule type="cellIs" dxfId="96" priority="336" stopIfTrue="1" operator="equal">
      <formula>0</formula>
    </cfRule>
  </conditionalFormatting>
  <conditionalFormatting sqref="H44">
    <cfRule type="cellIs" dxfId="95" priority="335" stopIfTrue="1" operator="equal">
      <formula>0</formula>
    </cfRule>
  </conditionalFormatting>
  <conditionalFormatting sqref="H44">
    <cfRule type="cellIs" dxfId="94" priority="334" stopIfTrue="1" operator="equal">
      <formula>0</formula>
    </cfRule>
  </conditionalFormatting>
  <conditionalFormatting sqref="H45">
    <cfRule type="cellIs" dxfId="93" priority="333" stopIfTrue="1" operator="equal">
      <formula>0</formula>
    </cfRule>
  </conditionalFormatting>
  <conditionalFormatting sqref="H45">
    <cfRule type="cellIs" dxfId="92" priority="332" stopIfTrue="1" operator="equal">
      <formula>0</formula>
    </cfRule>
  </conditionalFormatting>
  <conditionalFormatting sqref="L46 H46">
    <cfRule type="cellIs" dxfId="91" priority="331" stopIfTrue="1" operator="equal">
      <formula>0</formula>
    </cfRule>
  </conditionalFormatting>
  <conditionalFormatting sqref="H46">
    <cfRule type="cellIs" dxfId="90" priority="330" stopIfTrue="1" operator="equal">
      <formula>0</formula>
    </cfRule>
  </conditionalFormatting>
  <conditionalFormatting sqref="L46 H46">
    <cfRule type="cellIs" dxfId="89" priority="329" stopIfTrue="1" operator="equal">
      <formula>0</formula>
    </cfRule>
  </conditionalFormatting>
  <conditionalFormatting sqref="H47">
    <cfRule type="cellIs" dxfId="88" priority="328" stopIfTrue="1" operator="equal">
      <formula>0</formula>
    </cfRule>
  </conditionalFormatting>
  <conditionalFormatting sqref="H47">
    <cfRule type="cellIs" dxfId="87" priority="327" stopIfTrue="1" operator="equal">
      <formula>0</formula>
    </cfRule>
  </conditionalFormatting>
  <conditionalFormatting sqref="H49">
    <cfRule type="cellIs" dxfId="86" priority="326" stopIfTrue="1" operator="equal">
      <formula>0</formula>
    </cfRule>
  </conditionalFormatting>
  <conditionalFormatting sqref="H49">
    <cfRule type="cellIs" dxfId="85" priority="325" stopIfTrue="1" operator="equal">
      <formula>0</formula>
    </cfRule>
  </conditionalFormatting>
  <conditionalFormatting sqref="H49">
    <cfRule type="cellIs" dxfId="84" priority="324" stopIfTrue="1" operator="equal">
      <formula>0</formula>
    </cfRule>
  </conditionalFormatting>
  <conditionalFormatting sqref="H49">
    <cfRule type="cellIs" dxfId="83" priority="323" stopIfTrue="1" operator="equal">
      <formula>0</formula>
    </cfRule>
  </conditionalFormatting>
  <conditionalFormatting sqref="H49">
    <cfRule type="cellIs" dxfId="82" priority="322" stopIfTrue="1" operator="equal">
      <formula>0</formula>
    </cfRule>
  </conditionalFormatting>
  <conditionalFormatting sqref="H50">
    <cfRule type="cellIs" dxfId="81" priority="321" stopIfTrue="1" operator="equal">
      <formula>0</formula>
    </cfRule>
  </conditionalFormatting>
  <conditionalFormatting sqref="P52">
    <cfRule type="cellIs" dxfId="80" priority="320" stopIfTrue="1" operator="equal">
      <formula>0</formula>
    </cfRule>
  </conditionalFormatting>
  <conditionalFormatting sqref="H52">
    <cfRule type="cellIs" dxfId="79" priority="319" stopIfTrue="1" operator="equal">
      <formula>0</formula>
    </cfRule>
  </conditionalFormatting>
  <conditionalFormatting sqref="H52">
    <cfRule type="cellIs" dxfId="78" priority="318" stopIfTrue="1" operator="equal">
      <formula>0</formula>
    </cfRule>
  </conditionalFormatting>
  <conditionalFormatting sqref="L52">
    <cfRule type="cellIs" dxfId="77" priority="317" stopIfTrue="1" operator="equal">
      <formula>0</formula>
    </cfRule>
  </conditionalFormatting>
  <conditionalFormatting sqref="L52">
    <cfRule type="cellIs" dxfId="76" priority="316" stopIfTrue="1" operator="equal">
      <formula>0</formula>
    </cfRule>
  </conditionalFormatting>
  <conditionalFormatting sqref="H53">
    <cfRule type="cellIs" dxfId="75" priority="315" stopIfTrue="1" operator="equal">
      <formula>0</formula>
    </cfRule>
  </conditionalFormatting>
  <conditionalFormatting sqref="H53">
    <cfRule type="cellIs" dxfId="74" priority="314" stopIfTrue="1" operator="equal">
      <formula>0</formula>
    </cfRule>
  </conditionalFormatting>
  <conditionalFormatting sqref="L54 H54 P54">
    <cfRule type="cellIs" dxfId="73" priority="313" stopIfTrue="1" operator="equal">
      <formula>0</formula>
    </cfRule>
  </conditionalFormatting>
  <conditionalFormatting sqref="H54">
    <cfRule type="cellIs" dxfId="72" priority="312" stopIfTrue="1" operator="equal">
      <formula>0</formula>
    </cfRule>
  </conditionalFormatting>
  <conditionalFormatting sqref="L54 H54">
    <cfRule type="cellIs" dxfId="71" priority="311" stopIfTrue="1" operator="equal">
      <formula>0</formula>
    </cfRule>
  </conditionalFormatting>
  <conditionalFormatting sqref="L55 H55">
    <cfRule type="cellIs" dxfId="70" priority="310" stopIfTrue="1" operator="equal">
      <formula>0</formula>
    </cfRule>
  </conditionalFormatting>
  <conditionalFormatting sqref="H55">
    <cfRule type="cellIs" dxfId="69" priority="309" stopIfTrue="1" operator="equal">
      <formula>0</formula>
    </cfRule>
  </conditionalFormatting>
  <conditionalFormatting sqref="L55 H55">
    <cfRule type="cellIs" dxfId="68" priority="308" stopIfTrue="1" operator="equal">
      <formula>0</formula>
    </cfRule>
  </conditionalFormatting>
  <conditionalFormatting sqref="H56">
    <cfRule type="cellIs" dxfId="67" priority="307" stopIfTrue="1" operator="equal">
      <formula>0</formula>
    </cfRule>
  </conditionalFormatting>
  <conditionalFormatting sqref="P59">
    <cfRule type="cellIs" dxfId="66" priority="305" stopIfTrue="1" operator="equal">
      <formula>0</formula>
    </cfRule>
  </conditionalFormatting>
  <conditionalFormatting sqref="L59">
    <cfRule type="cellIs" dxfId="65" priority="304" stopIfTrue="1" operator="equal">
      <formula>0</formula>
    </cfRule>
  </conditionalFormatting>
  <conditionalFormatting sqref="L59">
    <cfRule type="cellIs" dxfId="64" priority="303" stopIfTrue="1" operator="equal">
      <formula>0</formula>
    </cfRule>
  </conditionalFormatting>
  <conditionalFormatting sqref="H59">
    <cfRule type="cellIs" dxfId="63" priority="302" stopIfTrue="1" operator="equal">
      <formula>0</formula>
    </cfRule>
  </conditionalFormatting>
  <conditionalFormatting sqref="H59">
    <cfRule type="cellIs" dxfId="62" priority="301" stopIfTrue="1" operator="equal">
      <formula>0</formula>
    </cfRule>
  </conditionalFormatting>
  <conditionalFormatting sqref="H59">
    <cfRule type="cellIs" dxfId="61" priority="300" stopIfTrue="1" operator="equal">
      <formula>0</formula>
    </cfRule>
  </conditionalFormatting>
  <conditionalFormatting sqref="H59">
    <cfRule type="cellIs" dxfId="60" priority="299" stopIfTrue="1" operator="equal">
      <formula>0</formula>
    </cfRule>
  </conditionalFormatting>
  <conditionalFormatting sqref="H59">
    <cfRule type="cellIs" dxfId="59" priority="298" stopIfTrue="1" operator="equal">
      <formula>0</formula>
    </cfRule>
  </conditionalFormatting>
  <conditionalFormatting sqref="P60">
    <cfRule type="cellIs" dxfId="58" priority="297" stopIfTrue="1" operator="equal">
      <formula>0</formula>
    </cfRule>
  </conditionalFormatting>
  <conditionalFormatting sqref="L60">
    <cfRule type="cellIs" dxfId="57" priority="296" stopIfTrue="1" operator="equal">
      <formula>0</formula>
    </cfRule>
  </conditionalFormatting>
  <conditionalFormatting sqref="L60">
    <cfRule type="cellIs" dxfId="56" priority="295" stopIfTrue="1" operator="equal">
      <formula>0</formula>
    </cfRule>
  </conditionalFormatting>
  <conditionalFormatting sqref="H60">
    <cfRule type="cellIs" dxfId="55" priority="293" stopIfTrue="1" operator="equal">
      <formula>0</formula>
    </cfRule>
  </conditionalFormatting>
  <conditionalFormatting sqref="H60">
    <cfRule type="cellIs" dxfId="54" priority="292" stopIfTrue="1" operator="equal">
      <formula>0</formula>
    </cfRule>
  </conditionalFormatting>
  <conditionalFormatting sqref="P62">
    <cfRule type="cellIs" dxfId="53" priority="291" stopIfTrue="1" operator="equal">
      <formula>0</formula>
    </cfRule>
  </conditionalFormatting>
  <conditionalFormatting sqref="L62">
    <cfRule type="cellIs" dxfId="52" priority="290" stopIfTrue="1" operator="equal">
      <formula>0</formula>
    </cfRule>
  </conditionalFormatting>
  <conditionalFormatting sqref="L62">
    <cfRule type="cellIs" dxfId="51" priority="289" stopIfTrue="1" operator="equal">
      <formula>0</formula>
    </cfRule>
  </conditionalFormatting>
  <conditionalFormatting sqref="H62">
    <cfRule type="cellIs" dxfId="50" priority="288" stopIfTrue="1" operator="equal">
      <formula>0</formula>
    </cfRule>
  </conditionalFormatting>
  <conditionalFormatting sqref="H62">
    <cfRule type="cellIs" dxfId="49" priority="287" stopIfTrue="1" operator="equal">
      <formula>0</formula>
    </cfRule>
  </conditionalFormatting>
  <conditionalFormatting sqref="H63">
    <cfRule type="cellIs" dxfId="48" priority="285" stopIfTrue="1" operator="equal">
      <formula>0</formula>
    </cfRule>
  </conditionalFormatting>
  <conditionalFormatting sqref="H64">
    <cfRule type="cellIs" dxfId="47" priority="284" stopIfTrue="1" operator="equal">
      <formula>0</formula>
    </cfRule>
  </conditionalFormatting>
  <conditionalFormatting sqref="H65">
    <cfRule type="cellIs" dxfId="46" priority="283" stopIfTrue="1" operator="equal">
      <formula>0</formula>
    </cfRule>
  </conditionalFormatting>
  <conditionalFormatting sqref="L66">
    <cfRule type="cellIs" dxfId="45" priority="282" stopIfTrue="1" operator="equal">
      <formula>0</formula>
    </cfRule>
  </conditionalFormatting>
  <conditionalFormatting sqref="L66">
    <cfRule type="cellIs" dxfId="44" priority="281" stopIfTrue="1" operator="equal">
      <formula>0</formula>
    </cfRule>
  </conditionalFormatting>
  <conditionalFormatting sqref="H66">
    <cfRule type="cellIs" dxfId="43" priority="280" stopIfTrue="1" operator="equal">
      <formula>0</formula>
    </cfRule>
  </conditionalFormatting>
  <conditionalFormatting sqref="H66">
    <cfRule type="cellIs" dxfId="42" priority="279" stopIfTrue="1" operator="equal">
      <formula>0</formula>
    </cfRule>
  </conditionalFormatting>
  <conditionalFormatting sqref="H67">
    <cfRule type="cellIs" dxfId="41" priority="277" stopIfTrue="1" operator="equal">
      <formula>0</formula>
    </cfRule>
  </conditionalFormatting>
  <conditionalFormatting sqref="H67">
    <cfRule type="cellIs" dxfId="40" priority="276" stopIfTrue="1" operator="equal">
      <formula>0</formula>
    </cfRule>
  </conditionalFormatting>
  <conditionalFormatting sqref="H68">
    <cfRule type="cellIs" dxfId="39" priority="275" stopIfTrue="1" operator="equal">
      <formula>0</formula>
    </cfRule>
  </conditionalFormatting>
  <conditionalFormatting sqref="H68">
    <cfRule type="cellIs" dxfId="38" priority="274" stopIfTrue="1" operator="equal">
      <formula>0</formula>
    </cfRule>
  </conditionalFormatting>
  <conditionalFormatting sqref="Z296 Z298 Z216:Z251 Z306 Z255:Z268 Z270:Z277 Z16:Z20 Z93:Z151 Z3:Z14 Z22:Z23 Z26:Z30 Z32:Z33 Z35:Z39 Z41:Z51 Z53 Z55:Z58 Z63:Z91">
    <cfRule type="cellIs" dxfId="37" priority="115" stopIfTrue="1" operator="equal">
      <formula>0</formula>
    </cfRule>
  </conditionalFormatting>
  <conditionalFormatting sqref="Z15">
    <cfRule type="cellIs" dxfId="36" priority="110" stopIfTrue="1" operator="equal">
      <formula>0</formula>
    </cfRule>
  </conditionalFormatting>
  <conditionalFormatting sqref="Z21">
    <cfRule type="cellIs" dxfId="35" priority="109" stopIfTrue="1" operator="equal">
      <formula>0</formula>
    </cfRule>
  </conditionalFormatting>
  <conditionalFormatting sqref="Z24">
    <cfRule type="cellIs" dxfId="34" priority="108" stopIfTrue="1" operator="equal">
      <formula>0</formula>
    </cfRule>
  </conditionalFormatting>
  <conditionalFormatting sqref="Z25">
    <cfRule type="cellIs" dxfId="33" priority="107" stopIfTrue="1" operator="equal">
      <formula>0</formula>
    </cfRule>
  </conditionalFormatting>
  <conditionalFormatting sqref="Z31">
    <cfRule type="cellIs" dxfId="32" priority="106" stopIfTrue="1" operator="equal">
      <formula>0</formula>
    </cfRule>
  </conditionalFormatting>
  <conditionalFormatting sqref="Z34">
    <cfRule type="cellIs" dxfId="31" priority="105" stopIfTrue="1" operator="equal">
      <formula>0</formula>
    </cfRule>
  </conditionalFormatting>
  <conditionalFormatting sqref="Z40">
    <cfRule type="cellIs" dxfId="30" priority="104" stopIfTrue="1" operator="equal">
      <formula>0</formula>
    </cfRule>
  </conditionalFormatting>
  <conditionalFormatting sqref="Z52">
    <cfRule type="cellIs" dxfId="29" priority="103" stopIfTrue="1" operator="equal">
      <formula>0</formula>
    </cfRule>
  </conditionalFormatting>
  <conditionalFormatting sqref="Z54">
    <cfRule type="cellIs" dxfId="28" priority="102" stopIfTrue="1" operator="equal">
      <formula>0</formula>
    </cfRule>
  </conditionalFormatting>
  <conditionalFormatting sqref="Z59">
    <cfRule type="cellIs" dxfId="27" priority="101" stopIfTrue="1" operator="equal">
      <formula>0</formula>
    </cfRule>
  </conditionalFormatting>
  <conditionalFormatting sqref="Z60">
    <cfRule type="cellIs" dxfId="26" priority="100" stopIfTrue="1" operator="equal">
      <formula>0</formula>
    </cfRule>
  </conditionalFormatting>
  <conditionalFormatting sqref="Z62">
    <cfRule type="cellIs" dxfId="25" priority="99" stopIfTrue="1" operator="equal">
      <formula>0</formula>
    </cfRule>
  </conditionalFormatting>
  <conditionalFormatting sqref="AD296 AD298 AD216:AD251 AD306 AD255:AD268 AD270:AD277 AD16:AD20 AD93:AD151 AD3:AD14 AD22:AD23 AD26:AD30 AD32:AD33 AD35:AD39 AD41:AD51 AD53 AD55:AD58 AD63:AD91">
    <cfRule type="cellIs" dxfId="24" priority="82" stopIfTrue="1" operator="equal">
      <formula>0</formula>
    </cfRule>
  </conditionalFormatting>
  <conditionalFormatting sqref="AD15">
    <cfRule type="cellIs" dxfId="23" priority="77" stopIfTrue="1" operator="equal">
      <formula>0</formula>
    </cfRule>
  </conditionalFormatting>
  <conditionalFormatting sqref="AD21">
    <cfRule type="cellIs" dxfId="22" priority="76" stopIfTrue="1" operator="equal">
      <formula>0</formula>
    </cfRule>
  </conditionalFormatting>
  <conditionalFormatting sqref="AD24">
    <cfRule type="cellIs" dxfId="21" priority="75" stopIfTrue="1" operator="equal">
      <formula>0</formula>
    </cfRule>
  </conditionalFormatting>
  <conditionalFormatting sqref="AD25">
    <cfRule type="cellIs" dxfId="20" priority="74" stopIfTrue="1" operator="equal">
      <formula>0</formula>
    </cfRule>
  </conditionalFormatting>
  <conditionalFormatting sqref="AD31">
    <cfRule type="cellIs" dxfId="19" priority="73" stopIfTrue="1" operator="equal">
      <formula>0</formula>
    </cfRule>
  </conditionalFormatting>
  <conditionalFormatting sqref="AD34">
    <cfRule type="cellIs" dxfId="18" priority="72" stopIfTrue="1" operator="equal">
      <formula>0</formula>
    </cfRule>
  </conditionalFormatting>
  <conditionalFormatting sqref="AD40">
    <cfRule type="cellIs" dxfId="17" priority="71" stopIfTrue="1" operator="equal">
      <formula>0</formula>
    </cfRule>
  </conditionalFormatting>
  <conditionalFormatting sqref="AD52">
    <cfRule type="cellIs" dxfId="16" priority="70" stopIfTrue="1" operator="equal">
      <formula>0</formula>
    </cfRule>
  </conditionalFormatting>
  <conditionalFormatting sqref="AD54">
    <cfRule type="cellIs" dxfId="15" priority="69" stopIfTrue="1" operator="equal">
      <formula>0</formula>
    </cfRule>
  </conditionalFormatting>
  <conditionalFormatting sqref="AD59">
    <cfRule type="cellIs" dxfId="14" priority="68" stopIfTrue="1" operator="equal">
      <formula>0</formula>
    </cfRule>
  </conditionalFormatting>
  <conditionalFormatting sqref="AD60">
    <cfRule type="cellIs" dxfId="13" priority="67" stopIfTrue="1" operator="equal">
      <formula>0</formula>
    </cfRule>
  </conditionalFormatting>
  <conditionalFormatting sqref="AD62">
    <cfRule type="cellIs" dxfId="12" priority="66" stopIfTrue="1" operator="equal">
      <formula>0</formula>
    </cfRule>
  </conditionalFormatting>
  <conditionalFormatting sqref="H4:H5">
    <cfRule type="cellIs" dxfId="11" priority="12" stopIfTrue="1" operator="equal">
      <formula>0</formula>
    </cfRule>
  </conditionalFormatting>
  <conditionalFormatting sqref="H4:H5">
    <cfRule type="cellIs" dxfId="10" priority="11" stopIfTrue="1" operator="equal">
      <formula>0</formula>
    </cfRule>
  </conditionalFormatting>
  <conditionalFormatting sqref="L4:L5">
    <cfRule type="cellIs" dxfId="9" priority="10" stopIfTrue="1" operator="equal">
      <formula>0</formula>
    </cfRule>
  </conditionalFormatting>
  <conditionalFormatting sqref="L4:L5">
    <cfRule type="cellIs" dxfId="8" priority="9" stopIfTrue="1" operator="equal">
      <formula>0</formula>
    </cfRule>
  </conditionalFormatting>
  <conditionalFormatting sqref="H6">
    <cfRule type="cellIs" dxfId="7" priority="8" stopIfTrue="1" operator="equal">
      <formula>0</formula>
    </cfRule>
  </conditionalFormatting>
  <conditionalFormatting sqref="H6">
    <cfRule type="cellIs" dxfId="6" priority="7" stopIfTrue="1" operator="equal">
      <formula>0</formula>
    </cfRule>
  </conditionalFormatting>
  <conditionalFormatting sqref="L6">
    <cfRule type="cellIs" dxfId="5" priority="6" stopIfTrue="1" operator="equal">
      <formula>0</formula>
    </cfRule>
  </conditionalFormatting>
  <conditionalFormatting sqref="L6">
    <cfRule type="cellIs" dxfId="4" priority="5" stopIfTrue="1" operator="equal">
      <formula>0</formula>
    </cfRule>
  </conditionalFormatting>
  <conditionalFormatting sqref="H7">
    <cfRule type="cellIs" dxfId="3" priority="4" stopIfTrue="1" operator="equal">
      <formula>0</formula>
    </cfRule>
  </conditionalFormatting>
  <conditionalFormatting sqref="H7">
    <cfRule type="cellIs" dxfId="2" priority="3" stopIfTrue="1" operator="equal">
      <formula>0</formula>
    </cfRule>
  </conditionalFormatting>
  <conditionalFormatting sqref="L7">
    <cfRule type="cellIs" dxfId="1" priority="2" stopIfTrue="1" operator="equal">
      <formula>0</formula>
    </cfRule>
  </conditionalFormatting>
  <conditionalFormatting sqref="L7">
    <cfRule type="cellIs" dxfId="0" priority="1" stopIfTrue="1" operator="equal">
      <formula>0</formula>
    </cfRule>
  </conditionalFormatting>
  <dataValidations count="3">
    <dataValidation type="list" allowBlank="1" showInputMessage="1" showErrorMessage="1" sqref="M253:M254 AA256 AA264 AA272 AA253:AA254 W256 W264 W272 W253:W254 M256 M264 M272">
      <formula1>#REF!</formula1>
    </dataValidation>
    <dataValidation type="list" allowBlank="1" showInputMessage="1" showErrorMessage="1" sqref="Q24 Q40 Q63">
      <formula1>$Q$323:$Q$348</formula1>
    </dataValidation>
    <dataValidation type="list" allowBlank="1" showInputMessage="1" showErrorMessage="1" sqref="Q64:Q322 Q5 Q59:Q60 Q53:Q56 Q42:Q51 Q38 Q30:Q36 Q25:Q28 Q19:Q23 Q16:Q17 Q8:Q12">
      <formula1>$Q$323:$Q$382</formula1>
    </dataValidation>
  </dataValidations>
  <pageMargins left="0.7" right="0.7" top="0.75" bottom="0.75" header="0.3" footer="0.3"/>
  <pageSetup orientation="portrait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Laser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Bermudez Martinez</dc:creator>
  <cp:lastModifiedBy>Ramiro González Almarales</cp:lastModifiedBy>
  <cp:lastPrinted>2021-09-01T00:42:46Z</cp:lastPrinted>
  <dcterms:created xsi:type="dcterms:W3CDTF">2001-01-14T23:19:55Z</dcterms:created>
  <dcterms:modified xsi:type="dcterms:W3CDTF">2021-09-01T23:07:04Z</dcterms:modified>
</cp:coreProperties>
</file>