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275" windowWidth="18180" windowHeight="6690"/>
  </bookViews>
  <sheets>
    <sheet name="zscores_Oct18c" sheetId="1" r:id="rId1"/>
    <sheet name="circumstantial participles" sheetId="2" r:id="rId2"/>
    <sheet name="dependencies of pred-v-adv-v" sheetId="3" r:id="rId3"/>
  </sheets>
  <calcPr calcId="145621"/>
</workbook>
</file>

<file path=xl/calcChain.xml><?xml version="1.0" encoding="utf-8"?>
<calcChain xmlns="http://schemas.openxmlformats.org/spreadsheetml/2006/main">
  <c r="AH17" i="3" l="1"/>
  <c r="AH23" i="3"/>
  <c r="AH34" i="3"/>
  <c r="AH4" i="3"/>
  <c r="AG34" i="3"/>
  <c r="AF34" i="3"/>
  <c r="AG32" i="3"/>
  <c r="AF32" i="3"/>
  <c r="AG23" i="3"/>
  <c r="AF23" i="3"/>
  <c r="AG17" i="3"/>
  <c r="AF17" i="3"/>
  <c r="AG4" i="3"/>
  <c r="AF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" i="3"/>
  <c r="AD42" i="3"/>
  <c r="AD41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4" i="3"/>
  <c r="X17" i="3"/>
  <c r="X23" i="3"/>
  <c r="X34" i="3"/>
  <c r="X4" i="3"/>
  <c r="W34" i="3"/>
  <c r="V34" i="3"/>
  <c r="W32" i="3"/>
  <c r="V32" i="3"/>
  <c r="W23" i="3"/>
  <c r="V23" i="3"/>
  <c r="W17" i="3"/>
  <c r="V17" i="3"/>
  <c r="W4" i="3"/>
  <c r="V4" i="3"/>
  <c r="U14" i="3"/>
  <c r="U5" i="3"/>
  <c r="U6" i="3"/>
  <c r="U7" i="3"/>
  <c r="U8" i="3"/>
  <c r="U9" i="3"/>
  <c r="U10" i="3"/>
  <c r="U11" i="3"/>
  <c r="U12" i="3"/>
  <c r="U13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" i="3"/>
  <c r="T42" i="3"/>
  <c r="T41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" i="3"/>
  <c r="O17" i="3"/>
  <c r="O23" i="3"/>
  <c r="O34" i="3"/>
  <c r="O4" i="3"/>
  <c r="N32" i="3"/>
  <c r="M32" i="3"/>
  <c r="N34" i="3"/>
  <c r="M34" i="3"/>
  <c r="N23" i="3"/>
  <c r="M23" i="3"/>
  <c r="N17" i="3"/>
  <c r="M17" i="3"/>
  <c r="N4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" i="3"/>
  <c r="K42" i="3"/>
  <c r="K41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" i="3"/>
  <c r="AZ46" i="2" l="1"/>
  <c r="AZ44" i="2"/>
  <c r="AZ42" i="2"/>
  <c r="AZ41" i="2"/>
  <c r="BD42" i="2"/>
  <c r="BD41" i="2"/>
  <c r="AW17" i="2"/>
  <c r="AW23" i="2"/>
  <c r="AW34" i="2"/>
  <c r="AW4" i="2"/>
  <c r="AV34" i="2" l="1"/>
  <c r="AU34" i="2"/>
  <c r="AV23" i="2"/>
  <c r="AU23" i="2"/>
  <c r="AV17" i="2"/>
  <c r="AU17" i="2"/>
  <c r="AV32" i="2"/>
  <c r="AU32" i="2"/>
  <c r="AV4" i="2"/>
  <c r="AU4" i="2"/>
  <c r="AJ41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AJ42" i="2" s="1"/>
  <c r="AK11" i="2" l="1"/>
  <c r="AK36" i="2"/>
  <c r="AK32" i="2"/>
  <c r="AK28" i="2"/>
  <c r="AK24" i="2"/>
  <c r="AK16" i="2"/>
  <c r="AK12" i="2"/>
  <c r="AK39" i="2"/>
  <c r="AK35" i="2"/>
  <c r="AK31" i="2"/>
  <c r="AK27" i="2"/>
  <c r="AK23" i="2"/>
  <c r="AK15" i="2"/>
  <c r="AK7" i="2"/>
  <c r="AK19" i="2"/>
  <c r="AK20" i="2"/>
  <c r="AK8" i="2"/>
  <c r="AK5" i="2"/>
  <c r="AK38" i="2"/>
  <c r="AK30" i="2"/>
  <c r="AK22" i="2"/>
  <c r="AK18" i="2"/>
  <c r="AK14" i="2"/>
  <c r="AK10" i="2"/>
  <c r="AK6" i="2"/>
  <c r="AK37" i="2"/>
  <c r="AK25" i="2"/>
  <c r="AK9" i="2"/>
  <c r="AK4" i="2"/>
  <c r="AK34" i="2"/>
  <c r="AK29" i="2"/>
  <c r="AK21" i="2"/>
  <c r="AK17" i="2"/>
  <c r="AK26" i="2"/>
  <c r="AK33" i="2"/>
  <c r="AK13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" i="2"/>
  <c r="AS42" i="2" s="1"/>
  <c r="AO28" i="2"/>
  <c r="Y5" i="2"/>
  <c r="AO5" i="2" s="1"/>
  <c r="Y6" i="2"/>
  <c r="AO6" i="2" s="1"/>
  <c r="Y7" i="2"/>
  <c r="Y8" i="2"/>
  <c r="AO8" i="2" s="1"/>
  <c r="Y9" i="2"/>
  <c r="AO9" i="2" s="1"/>
  <c r="Y10" i="2"/>
  <c r="AO10" i="2" s="1"/>
  <c r="Y11" i="2"/>
  <c r="AO11" i="2" s="1"/>
  <c r="Y12" i="2"/>
  <c r="AO12" i="2" s="1"/>
  <c r="Y13" i="2"/>
  <c r="AO13" i="2" s="1"/>
  <c r="Y14" i="2"/>
  <c r="AO14" i="2" s="1"/>
  <c r="Y15" i="2"/>
  <c r="AO15" i="2" s="1"/>
  <c r="Y16" i="2"/>
  <c r="AO16" i="2" s="1"/>
  <c r="Y17" i="2"/>
  <c r="AO17" i="2" s="1"/>
  <c r="Y18" i="2"/>
  <c r="AO18" i="2" s="1"/>
  <c r="Y19" i="2"/>
  <c r="AO19" i="2" s="1"/>
  <c r="Y20" i="2"/>
  <c r="AO20" i="2" s="1"/>
  <c r="Y21" i="2"/>
  <c r="AO21" i="2" s="1"/>
  <c r="Y22" i="2"/>
  <c r="AO22" i="2" s="1"/>
  <c r="Y23" i="2"/>
  <c r="AO23" i="2" s="1"/>
  <c r="Y24" i="2"/>
  <c r="AO24" i="2" s="1"/>
  <c r="Y25" i="2"/>
  <c r="AO25" i="2" s="1"/>
  <c r="Y26" i="2"/>
  <c r="AO26" i="2" s="1"/>
  <c r="Y27" i="2"/>
  <c r="AO27" i="2" s="1"/>
  <c r="Y28" i="2"/>
  <c r="Y29" i="2"/>
  <c r="AO29" i="2" s="1"/>
  <c r="Y30" i="2"/>
  <c r="AO30" i="2" s="1"/>
  <c r="Y31" i="2"/>
  <c r="AO31" i="2" s="1"/>
  <c r="Y32" i="2"/>
  <c r="AO32" i="2" s="1"/>
  <c r="Y33" i="2"/>
  <c r="AO33" i="2" s="1"/>
  <c r="Y34" i="2"/>
  <c r="AO34" i="2" s="1"/>
  <c r="Y35" i="2"/>
  <c r="AO35" i="2" s="1"/>
  <c r="Y36" i="2"/>
  <c r="AO36" i="2" s="1"/>
  <c r="Y37" i="2"/>
  <c r="AO37" i="2" s="1"/>
  <c r="Y38" i="2"/>
  <c r="AO38" i="2" s="1"/>
  <c r="Y39" i="2"/>
  <c r="AO39" i="2" s="1"/>
  <c r="Y4" i="2"/>
  <c r="AF34" i="2"/>
  <c r="AE34" i="2"/>
  <c r="AF32" i="2"/>
  <c r="AE32" i="2"/>
  <c r="AF23" i="2"/>
  <c r="AE23" i="2"/>
  <c r="AF17" i="2"/>
  <c r="AG17" i="2" s="1"/>
  <c r="AE17" i="2"/>
  <c r="AF4" i="2"/>
  <c r="AE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AC42" i="2"/>
  <c r="AC41" i="2"/>
  <c r="AG4" i="2" l="1"/>
  <c r="AG23" i="2"/>
  <c r="AF42" i="2"/>
  <c r="Y41" i="2"/>
  <c r="Z5" i="2" s="1"/>
  <c r="AO4" i="2"/>
  <c r="Y42" i="2"/>
  <c r="Z25" i="2"/>
  <c r="Z8" i="2"/>
  <c r="Z16" i="2"/>
  <c r="Z24" i="2"/>
  <c r="Z4" i="2"/>
  <c r="AF41" i="2"/>
  <c r="AG34" i="2"/>
  <c r="Z35" i="2"/>
  <c r="Z31" i="2"/>
  <c r="Z23" i="2"/>
  <c r="Z15" i="2"/>
  <c r="Z7" i="2"/>
  <c r="AO7" i="2"/>
  <c r="AO42" i="2" s="1"/>
  <c r="Z34" i="2"/>
  <c r="Z30" i="2"/>
  <c r="Z26" i="2"/>
  <c r="Z14" i="2"/>
  <c r="Z10" i="2"/>
  <c r="Z6" i="2"/>
  <c r="AS41" i="2"/>
  <c r="AT24" i="2" s="1"/>
  <c r="Q36" i="2"/>
  <c r="Q35" i="2"/>
  <c r="Q6" i="2"/>
  <c r="R7" i="2" s="1"/>
  <c r="Q18" i="2"/>
  <c r="R19" i="2" s="1"/>
  <c r="Q24" i="2"/>
  <c r="R25" i="2" s="1"/>
  <c r="Q33" i="2"/>
  <c r="M42" i="2"/>
  <c r="F42" i="2"/>
  <c r="C42" i="2"/>
  <c r="Z17" i="2" l="1"/>
  <c r="Z21" i="2"/>
  <c r="Z18" i="2"/>
  <c r="Z19" i="2"/>
  <c r="Z39" i="2"/>
  <c r="Z32" i="2"/>
  <c r="Z33" i="2"/>
  <c r="AT9" i="2"/>
  <c r="Z22" i="2"/>
  <c r="Z38" i="2"/>
  <c r="Z11" i="2"/>
  <c r="Z27" i="2"/>
  <c r="AT25" i="2"/>
  <c r="Z28" i="2"/>
  <c r="Z12" i="2"/>
  <c r="Z29" i="2"/>
  <c r="Z13" i="2"/>
  <c r="AT4" i="2"/>
  <c r="Z9" i="2"/>
  <c r="Z36" i="2"/>
  <c r="Z20" i="2"/>
  <c r="Z37" i="2"/>
  <c r="AT5" i="2"/>
  <c r="AT21" i="2"/>
  <c r="AT37" i="2"/>
  <c r="AT14" i="2"/>
  <c r="AT30" i="2"/>
  <c r="AT15" i="2"/>
  <c r="AT31" i="2"/>
  <c r="AT12" i="2"/>
  <c r="AT28" i="2"/>
  <c r="AT18" i="2"/>
  <c r="AT34" i="2"/>
  <c r="AT19" i="2"/>
  <c r="AT35" i="2"/>
  <c r="AT16" i="2"/>
  <c r="AT32" i="2"/>
  <c r="AO41" i="2"/>
  <c r="AP7" i="2" s="1"/>
  <c r="AT13" i="2"/>
  <c r="AT29" i="2"/>
  <c r="AT6" i="2"/>
  <c r="AT22" i="2"/>
  <c r="AT38" i="2"/>
  <c r="AT7" i="2"/>
  <c r="AT23" i="2"/>
  <c r="AT39" i="2"/>
  <c r="AT20" i="2"/>
  <c r="AT36" i="2"/>
  <c r="AT17" i="2"/>
  <c r="AT33" i="2"/>
  <c r="AT10" i="2"/>
  <c r="AT26" i="2"/>
  <c r="AT11" i="2"/>
  <c r="AT27" i="2"/>
  <c r="AT8" i="2"/>
  <c r="Q44" i="2"/>
  <c r="Q43" i="2"/>
  <c r="R37" i="2"/>
  <c r="R24" i="2"/>
  <c r="R36" i="2"/>
  <c r="J36" i="2"/>
  <c r="J37" i="2"/>
  <c r="J24" i="2"/>
  <c r="J23" i="2"/>
  <c r="J33" i="2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K37" i="2" l="1"/>
  <c r="AP39" i="2"/>
  <c r="AP23" i="2"/>
  <c r="AP38" i="2"/>
  <c r="AP22" i="2"/>
  <c r="AP6" i="2"/>
  <c r="AP12" i="2"/>
  <c r="AP9" i="2"/>
  <c r="AP4" i="2"/>
  <c r="AP8" i="2"/>
  <c r="AP21" i="2"/>
  <c r="AP35" i="2"/>
  <c r="AP19" i="2"/>
  <c r="AP34" i="2"/>
  <c r="AP18" i="2"/>
  <c r="AP36" i="2"/>
  <c r="AP33" i="2"/>
  <c r="AP32" i="2"/>
  <c r="AP13" i="2"/>
  <c r="AP31" i="2"/>
  <c r="AP15" i="2"/>
  <c r="AP30" i="2"/>
  <c r="AP14" i="2"/>
  <c r="AP28" i="2"/>
  <c r="AP25" i="2"/>
  <c r="AP24" i="2"/>
  <c r="AP37" i="2"/>
  <c r="AP5" i="2"/>
  <c r="AP27" i="2"/>
  <c r="AP11" i="2"/>
  <c r="AP26" i="2"/>
  <c r="AP10" i="2"/>
  <c r="AP20" i="2"/>
  <c r="AP17" i="2"/>
  <c r="AP16" i="2"/>
  <c r="AP29" i="2"/>
  <c r="K24" i="2"/>
  <c r="K18" i="2"/>
  <c r="K6" i="2"/>
  <c r="N10" i="2"/>
  <c r="N24" i="2"/>
  <c r="N28" i="2"/>
  <c r="N32" i="2"/>
  <c r="N38" i="2"/>
  <c r="N6" i="2"/>
  <c r="N8" i="2"/>
  <c r="N12" i="2"/>
  <c r="N14" i="2"/>
  <c r="N16" i="2"/>
  <c r="N18" i="2"/>
  <c r="N22" i="2"/>
  <c r="N26" i="2"/>
  <c r="N34" i="2"/>
  <c r="N30" i="2"/>
  <c r="N20" i="2"/>
  <c r="N36" i="2"/>
  <c r="N33" i="2"/>
  <c r="N35" i="2"/>
  <c r="N19" i="2"/>
  <c r="N37" i="2"/>
  <c r="N29" i="2"/>
  <c r="N25" i="2"/>
  <c r="N31" i="2"/>
  <c r="N11" i="2"/>
  <c r="N17" i="2"/>
  <c r="N13" i="2"/>
  <c r="N21" i="2"/>
  <c r="N27" i="2"/>
  <c r="N7" i="2"/>
  <c r="N9" i="2"/>
  <c r="N4" i="2"/>
  <c r="N39" i="2"/>
  <c r="N23" i="2"/>
  <c r="N15" i="2"/>
  <c r="N5" i="2"/>
  <c r="S18" i="2"/>
  <c r="S6" i="2"/>
  <c r="S24" i="2"/>
  <c r="S33" i="2"/>
  <c r="S36" i="2"/>
</calcChain>
</file>

<file path=xl/sharedStrings.xml><?xml version="1.0" encoding="utf-8"?>
<sst xmlns="http://schemas.openxmlformats.org/spreadsheetml/2006/main" count="2333" uniqueCount="596">
  <si>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</si>
  <si>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</si>
  <si>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</si>
  <si>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</si>
  <si>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</si>
  <si>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</si>
  <si>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</si>
  <si>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</si>
  <si>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</si>
  <si>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</si>
  <si>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</si>
  <si>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</si>
  <si>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</si>
  <si>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</si>
  <si>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</si>
  <si>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</si>
  <si>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</si>
  <si>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</si>
  <si>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</si>
  <si>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</si>
  <si>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</si>
  <si>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</si>
  <si>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</si>
  <si>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</si>
  <si>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</si>
  <si>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</si>
  <si>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</si>
  <si>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</si>
  <si>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</si>
  <si>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</si>
  <si>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</si>
  <si>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</si>
  <si>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</si>
  <si>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</si>
  <si>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</si>
  <si>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</si>
  <si>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</si>
  <si>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</si>
  <si>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</si>
  <si>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</si>
  <si>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</si>
  <si>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</si>
  <si>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</si>
  <si>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</si>
  <si>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</si>
  <si>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</si>
  <si>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</si>
  <si>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</si>
  <si>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</si>
  <si>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</si>
  <si>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</si>
  <si>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</si>
  <si>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</si>
  <si>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</si>
  <si>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</si>
  <si>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</si>
  <si>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</si>
  <si>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</si>
  <si>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</si>
  <si>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</si>
  <si>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</si>
  <si>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</si>
  <si>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</si>
  <si>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</si>
  <si>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</si>
  <si>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</si>
  <si>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</si>
  <si>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</si>
  <si>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</si>
  <si>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</si>
  <si>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</si>
  <si>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</si>
  <si>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</si>
  <si>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</si>
  <si>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</si>
  <si>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</si>
  <si>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</si>
  <si>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</si>
  <si>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</si>
  <si>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</si>
  <si>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</si>
  <si>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</si>
  <si>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</si>
  <si>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</si>
  <si>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</si>
  <si>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</si>
  <si>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</si>
  <si>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</si>
  <si>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</si>
  <si>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</si>
  <si>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</si>
  <si>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</si>
  <si>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</si>
  <si>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</si>
  <si>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</si>
  <si>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</si>
  <si>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</si>
  <si>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</si>
  <si>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</si>
  <si>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</si>
  <si>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</si>
  <si>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</si>
  <si>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</si>
  <si>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</si>
  <si>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</si>
  <si>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</si>
  <si>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</si>
  <si>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</si>
  <si>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</si>
  <si>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</si>
  <si>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</si>
  <si>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</si>
  <si>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</si>
  <si>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</si>
  <si>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</si>
  <si>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</si>
  <si>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</si>
  <si>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</si>
  <si>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</si>
  <si>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</si>
  <si>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</si>
  <si>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</si>
  <si>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</si>
  <si>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</si>
  <si>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</si>
  <si>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</si>
  <si>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</si>
  <si>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</si>
  <si>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</si>
  <si>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</si>
  <si>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</si>
  <si>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</si>
  <si>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</si>
  <si>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</si>
  <si>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</si>
  <si>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</si>
  <si>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</si>
  <si>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</si>
  <si>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</si>
  <si>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</si>
  <si>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</si>
  <si>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</si>
  <si>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</si>
  <si>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</si>
  <si>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</si>
  <si>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</si>
  <si>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</si>
  <si>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</si>
  <si>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</si>
  <si>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</si>
  <si>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</si>
  <si>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</si>
  <si>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</si>
  <si>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</si>
  <si>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</si>
  <si>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</si>
  <si>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</si>
  <si>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</si>
  <si>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</si>
  <si>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</si>
  <si>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</si>
  <si>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</si>
  <si>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</si>
  <si>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</si>
  <si>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</si>
  <si>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</si>
  <si>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</si>
  <si>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</si>
  <si>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</si>
  <si>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</si>
  <si>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</si>
  <si>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</si>
  <si>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</si>
  <si>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</si>
  <si>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</si>
  <si>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</si>
  <si>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</si>
  <si>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</si>
  <si>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</si>
  <si>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</si>
  <si>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</si>
  <si>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</si>
  <si>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</si>
  <si>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</si>
  <si>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</si>
  <si>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</si>
  <si>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</si>
  <si>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</si>
  <si>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</si>
  <si>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</si>
  <si>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</si>
  <si>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</si>
  <si>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</si>
  <si>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</si>
  <si>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</si>
  <si>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</si>
  <si>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</si>
  <si>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</si>
  <si>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</si>
  <si>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</si>
  <si>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</si>
  <si>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</si>
  <si>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</si>
  <si>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</si>
  <si>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</si>
  <si>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</si>
  <si>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</si>
  <si>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</si>
  <si>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</si>
  <si>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</si>
  <si>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</si>
  <si>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</si>
  <si>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</si>
  <si>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</si>
  <si>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</si>
  <si>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</si>
  <si>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</si>
  <si>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</si>
  <si>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</si>
  <si>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</si>
  <si>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</si>
  <si>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</si>
  <si>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</si>
  <si>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</si>
  <si>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</si>
  <si>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</si>
  <si>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</si>
  <si>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</si>
  <si>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</si>
  <si>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</si>
  <si>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</si>
  <si>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</si>
  <si>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</si>
  <si>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</si>
  <si>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</si>
  <si>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</si>
  <si>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</si>
  <si>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</si>
  <si>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</si>
  <si>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</si>
  <si>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</si>
  <si>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</si>
  <si>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</si>
  <si>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</si>
  <si>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</si>
  <si>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</si>
  <si>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</si>
  <si>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</si>
  <si>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</si>
  <si>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</si>
  <si>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</si>
  <si>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</si>
  <si>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</si>
  <si>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</si>
  <si>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</si>
  <si>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</si>
  <si>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</si>
  <si>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</si>
  <si>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</si>
  <si>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</si>
  <si>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</si>
  <si>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</si>
  <si>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</si>
  <si>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</si>
  <si>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</si>
  <si>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</si>
  <si>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</si>
  <si>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</si>
  <si>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</si>
  <si>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</si>
  <si>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</si>
  <si>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</si>
  <si>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</si>
  <si>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</si>
  <si>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</si>
  <si>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</si>
  <si>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</si>
  <si>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</si>
  <si>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</si>
  <si>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</si>
  <si>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</si>
  <si>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</si>
  <si>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</si>
  <si>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</si>
  <si>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</si>
  <si>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</si>
  <si>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</si>
  <si>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</si>
  <si>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</si>
  <si>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</si>
  <si>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</si>
  <si>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</si>
  <si>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</si>
  <si>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</si>
  <si>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</si>
  <si>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</si>
  <si>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</si>
  <si>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</si>
  <si>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</si>
  <si>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</si>
  <si>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</si>
  <si>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</si>
  <si>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</si>
  <si>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</si>
  <si>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</si>
  <si>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</si>
  <si>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</si>
  <si>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</si>
  <si>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</si>
  <si>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</si>
  <si>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</si>
  <si>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</si>
  <si>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</si>
  <si>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</si>
  <si>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</si>
  <si>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</si>
  <si>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</si>
  <si>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</si>
  <si>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</si>
  <si>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</si>
  <si>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</si>
  <si>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</si>
  <si>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</si>
  <si>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</si>
  <si>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</si>
  <si>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</si>
  <si>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</si>
  <si>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</si>
  <si>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</si>
  <si>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</si>
  <si>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</si>
  <si>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</si>
  <si>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</si>
  <si>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</si>
  <si>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</si>
  <si>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</si>
  <si>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</si>
  <si>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</si>
  <si>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</si>
  <si>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</si>
  <si>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</si>
  <si>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</si>
  <si>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</si>
  <si>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</si>
  <si>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</si>
  <si>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</si>
  <si>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</si>
  <si>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</si>
  <si>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</si>
  <si>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</si>
  <si>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</si>
  <si>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</si>
  <si>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</si>
  <si>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</si>
  <si>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</si>
  <si>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</si>
  <si>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</si>
  <si>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</si>
  <si>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</si>
  <si>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</si>
  <si>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</si>
  <si>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</si>
  <si>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</si>
  <si>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</si>
  <si>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</si>
  <si>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</si>
  <si>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</si>
  <si>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</si>
  <si>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</si>
  <si>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</si>
  <si>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</si>
  <si>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</si>
  <si>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</si>
  <si>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</si>
  <si>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</si>
  <si>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</si>
  <si>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</si>
  <si>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</si>
  <si>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</si>
  <si>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</si>
  <si>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</si>
  <si>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</si>
  <si>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</si>
  <si>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</si>
  <si>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</si>
  <si>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</si>
  <si>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</si>
  <si>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</si>
  <si>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</si>
  <si>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</si>
  <si>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</si>
  <si>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</si>
  <si>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</si>
  <si>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</si>
  <si>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</si>
  <si>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</si>
  <si>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</si>
  <si>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</si>
  <si>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</si>
  <si>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</si>
  <si>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</si>
  <si>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</si>
  <si>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</si>
  <si>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</si>
  <si>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</si>
  <si>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</si>
  <si>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</si>
  <si>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</si>
  <si>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</si>
  <si>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</si>
  <si>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</si>
  <si>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</si>
  <si>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</si>
  <si>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</si>
  <si>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</si>
  <si>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</si>
  <si>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</si>
  <si>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</si>
  <si>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</si>
  <si>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</si>
  <si>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</si>
  <si>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</si>
  <si>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</si>
  <si>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</si>
  <si>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</si>
  <si>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</si>
  <si>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</si>
  <si>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</si>
  <si>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</si>
  <si>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</si>
  <si>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</si>
  <si>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</si>
  <si>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</si>
  <si>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</si>
  <si>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</si>
  <si>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</si>
  <si>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</si>
  <si>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</si>
  <si>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</si>
  <si>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</si>
  <si>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</si>
  <si>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</si>
  <si>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</si>
  <si>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</si>
  <si>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</si>
  <si>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</si>
  <si>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</si>
  <si>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</si>
  <si>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</si>
  <si>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</si>
  <si>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</si>
  <si>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</si>
  <si>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</si>
  <si>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</si>
  <si>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</si>
  <si>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</si>
  <si>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</si>
  <si>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</si>
  <si>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</si>
  <si>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</si>
  <si>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</si>
  <si>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</si>
  <si>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</si>
  <si>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</si>
  <si>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</si>
  <si>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</si>
  <si>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</si>
  <si>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</si>
  <si>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</si>
  <si>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</si>
  <si>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</si>
  <si>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</si>
  <si>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</si>
  <si>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</si>
  <si>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</si>
  <si>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</si>
  <si>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</si>
  <si>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</si>
  <si>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</si>
  <si>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</si>
  <si>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</si>
  <si>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</si>
  <si>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</si>
  <si>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</si>
  <si>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</si>
  <si>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</si>
  <si>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</si>
  <si>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</si>
  <si>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</si>
  <si>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</si>
  <si>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</si>
  <si>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</si>
  <si>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</si>
  <si>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</si>
  <si>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</si>
  <si>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</si>
  <si>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</si>
  <si>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</si>
  <si>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</si>
  <si>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</si>
  <si>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</si>
  <si>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</si>
  <si>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</si>
  <si>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</si>
  <si>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</si>
  <si>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</si>
  <si>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</si>
  <si>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</si>
  <si>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</si>
  <si>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</si>
  <si>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</si>
  <si>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</si>
  <si>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</si>
  <si>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</si>
  <si>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</si>
  <si>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</si>
  <si>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</si>
  <si>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</si>
  <si>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</si>
  <si>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</si>
  <si>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</si>
  <si>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</si>
  <si>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</si>
  <si>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</si>
  <si>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</si>
  <si>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</si>
  <si>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</si>
  <si>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</si>
  <si>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</si>
  <si>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</si>
  <si>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</si>
  <si>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</si>
  <si>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</si>
  <si>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</si>
  <si>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</si>
  <si>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</si>
  <si>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</si>
  <si>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</si>
  <si>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</si>
  <si>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</si>
  <si>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</si>
  <si>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</si>
  <si>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</si>
  <si>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</si>
  <si>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</si>
  <si>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</si>
  <si>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</si>
  <si>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</si>
  <si>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</si>
  <si>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</si>
  <si>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</si>
  <si>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</si>
  <si>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</si>
  <si>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</si>
  <si>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</si>
  <si>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</si>
  <si>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</si>
  <si>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</si>
  <si>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</si>
  <si>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</si>
  <si>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</si>
  <si>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</si>
  <si>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</si>
  <si>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</si>
  <si>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</si>
  <si>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</si>
  <si>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</si>
  <si>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</si>
  <si>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</si>
  <si>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</si>
  <si>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</si>
  <si>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</si>
  <si>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</si>
  <si>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</si>
  <si>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</si>
  <si>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</si>
  <si>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</si>
  <si>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</si>
  <si>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</si>
  <si>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</si>
  <si>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</si>
  <si>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</si>
  <si>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</si>
  <si>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</si>
  <si>
    <t>group means</t>
  </si>
  <si>
    <t>group sd</t>
  </si>
  <si>
    <t>ratio: control sd / target sd</t>
  </si>
  <si>
    <t xml:space="preserve">#-pred-v-coord-c </t>
  </si>
  <si>
    <t>#-pred-v + #-pred-v-coord-c</t>
  </si>
  <si>
    <t>#-pred-v-coord-c-adv_co-v / (#-pred-v + #-pred-v-coord-c)</t>
  </si>
  <si>
    <t>(#-pred-v-adv-v + #-pred-v-coord-c-adv_co-v) / (#-pred-v + #-pred-v-coord-c)</t>
  </si>
  <si>
    <t>#-pred-v-adv-v + #-pred-v-coord-c-adv_co-v</t>
  </si>
  <si>
    <t>σ control / σ target</t>
  </si>
  <si>
    <t>#-pred-v-adv-v-obj-n / #-pred-v-adv-v</t>
  </si>
  <si>
    <t>#-pred-v-adv-v-obj-v / #-pred-v-adv-v</t>
  </si>
  <si>
    <t>#-pred-v-adv-v-obj-p / #-pred-v-adv-v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</si>
</sst>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tabSelected="1" workbookViewId="0">
      <pane xSplit="1" ySplit="3" topLeftCell="AI12" activePane="bottomRight" state="frozen"/>
      <selection pane="topRight" activeCell="B1" sqref="B1"/>
      <selection pane="bottomLeft" activeCell="A4" sqref="A4"/>
      <selection pane="bottomRight" activeCell="AY32" sqref="AY32"/>
    </sheetView>
  </sheetViews>
  <sheetFormatPr defaultRowHeight="15" x14ac:dyDescent="0.25"/>
  <cols>
    <col min="1" max="1" width="22.7109375" bestFit="1" customWidth="1"/>
    <col min="2" max="2" width="11.85546875" bestFit="1" customWidth="1"/>
    <col min="3" max="3" width="12.42578125" bestFit="1" customWidth="1"/>
    <col min="4" max="4" width="11.85546875" bestFit="1" customWidth="1"/>
    <col min="5" max="5" width="12.42578125" bestFit="1" customWidth="1"/>
    <col min="6" max="6" width="11.85546875" bestFit="1" customWidth="1"/>
    <col min="7" max="7" width="12.42578125" bestFit="1" customWidth="1"/>
    <col min="8" max="8" width="11.85546875" bestFit="1" customWidth="1"/>
    <col min="9" max="9" width="12.42578125" bestFit="1" customWidth="1"/>
    <col min="10" max="10" width="11.85546875" bestFit="1" customWidth="1"/>
    <col min="11" max="11" width="12.42578125" bestFit="1" customWidth="1"/>
    <col min="12" max="12" width="11.85546875" bestFit="1" customWidth="1"/>
    <col min="13" max="13" width="12.42578125" bestFit="1" customWidth="1"/>
    <col min="14" max="14" width="11.85546875" bestFit="1" customWidth="1"/>
    <col min="15" max="15" width="12.42578125" bestFit="1" customWidth="1"/>
    <col min="16" max="16" width="11.85546875" bestFit="1" customWidth="1"/>
    <col min="17" max="17" width="12.42578125" bestFit="1" customWidth="1"/>
    <col min="18" max="18" width="11.85546875" bestFit="1" customWidth="1"/>
    <col min="19" max="19" width="12.42578125" bestFit="1" customWidth="1"/>
    <col min="20" max="20" width="11.85546875" bestFit="1" customWidth="1"/>
    <col min="21" max="21" width="12.42578125" bestFit="1" customWidth="1"/>
    <col min="22" max="22" width="11.85546875" bestFit="1" customWidth="1"/>
    <col min="23" max="23" width="12.42578125" bestFit="1" customWidth="1"/>
    <col min="24" max="24" width="11.85546875" bestFit="1" customWidth="1"/>
    <col min="25" max="25" width="12.42578125" bestFit="1" customWidth="1"/>
    <col min="26" max="26" width="11.85546875" bestFit="1" customWidth="1"/>
    <col min="27" max="27" width="12.42578125" bestFit="1" customWidth="1"/>
    <col min="28" max="28" width="11.85546875" bestFit="1" customWidth="1"/>
    <col min="29" max="29" width="12.42578125" bestFit="1" customWidth="1"/>
    <col min="30" max="30" width="11.85546875" bestFit="1" customWidth="1"/>
    <col min="31" max="31" width="12.42578125" bestFit="1" customWidth="1"/>
    <col min="32" max="32" width="11.85546875" bestFit="1" customWidth="1"/>
    <col min="33" max="33" width="12.42578125" bestFit="1" customWidth="1"/>
    <col min="34" max="34" width="11.85546875" bestFit="1" customWidth="1"/>
    <col min="35" max="35" width="12.42578125" bestFit="1" customWidth="1"/>
    <col min="36" max="36" width="11.85546875" bestFit="1" customWidth="1"/>
    <col min="37" max="37" width="12.42578125" bestFit="1" customWidth="1"/>
    <col min="38" max="38" width="11.85546875" bestFit="1" customWidth="1"/>
    <col min="39" max="39" width="12.42578125" bestFit="1" customWidth="1"/>
    <col min="40" max="40" width="11.85546875" bestFit="1" customWidth="1"/>
    <col min="41" max="41" width="12.42578125" bestFit="1" customWidth="1"/>
    <col min="42" max="42" width="11.85546875" bestFit="1" customWidth="1"/>
    <col min="43" max="43" width="12.42578125" bestFit="1" customWidth="1"/>
    <col min="44" max="44" width="11.85546875" bestFit="1" customWidth="1"/>
    <col min="45" max="45" width="12.42578125" bestFit="1" customWidth="1"/>
    <col min="46" max="46" width="11.85546875" bestFit="1" customWidth="1"/>
    <col min="47" max="47" width="12.42578125" bestFit="1" customWidth="1"/>
    <col min="48" max="48" width="11.85546875" bestFit="1" customWidth="1"/>
    <col min="49" max="49" width="12.42578125" bestFit="1" customWidth="1"/>
    <col min="50" max="50" width="11.85546875" bestFit="1" customWidth="1"/>
    <col min="51" max="51" width="12.42578125" bestFit="1" customWidth="1"/>
    <col min="52" max="52" width="11.85546875" bestFit="1" customWidth="1"/>
    <col min="53" max="53" width="12.42578125" bestFit="1" customWidth="1"/>
    <col min="54" max="54" width="11.85546875" bestFit="1" customWidth="1"/>
    <col min="55" max="55" width="12.42578125" bestFit="1" customWidth="1"/>
    <col min="56" max="56" width="11.85546875" bestFit="1" customWidth="1"/>
    <col min="57" max="57" width="12.42578125" bestFit="1" customWidth="1"/>
    <col min="58" max="58" width="11.85546875" bestFit="1" customWidth="1"/>
    <col min="59" max="59" width="12.42578125" bestFit="1" customWidth="1"/>
    <col min="60" max="60" width="11.85546875" bestFit="1" customWidth="1"/>
    <col min="61" max="61" width="12.42578125" bestFit="1" customWidth="1"/>
    <col min="62" max="62" width="11.85546875" bestFit="1" customWidth="1"/>
    <col min="63" max="63" width="12.42578125" bestFit="1" customWidth="1"/>
    <col min="64" max="64" width="11.85546875" bestFit="1" customWidth="1"/>
    <col min="65" max="65" width="12.42578125" bestFit="1" customWidth="1"/>
    <col min="66" max="66" width="11.85546875" bestFit="1" customWidth="1"/>
    <col min="67" max="67" width="12.42578125" bestFit="1" customWidth="1"/>
    <col min="68" max="68" width="11.85546875" bestFit="1" customWidth="1"/>
    <col min="69" max="69" width="12.42578125" bestFit="1" customWidth="1"/>
    <col min="70" max="70" width="11.85546875" bestFit="1" customWidth="1"/>
    <col min="71" max="71" width="12.42578125" bestFit="1" customWidth="1"/>
    <col min="72" max="72" width="11.85546875" bestFit="1" customWidth="1"/>
    <col min="73" max="73" width="12.42578125" bestFit="1" customWidth="1"/>
    <col min="74" max="74" width="11.85546875" bestFit="1" customWidth="1"/>
    <col min="75" max="75" width="12.42578125" bestFit="1" customWidth="1"/>
    <col min="76" max="76" width="11.85546875" bestFit="1" customWidth="1"/>
    <col min="77" max="77" width="12.42578125" bestFit="1" customWidth="1"/>
    <col min="78" max="78" width="11.85546875" bestFit="1" customWidth="1"/>
    <col min="79" max="79" width="12.42578125" bestFit="1" customWidth="1"/>
    <col min="80" max="80" width="11.85546875" bestFit="1" customWidth="1"/>
    <col min="81" max="81" width="12.42578125" bestFit="1" customWidth="1"/>
    <col min="82" max="82" width="11.85546875" bestFit="1" customWidth="1"/>
    <col min="83" max="83" width="12.42578125" bestFit="1" customWidth="1"/>
    <col min="84" max="84" width="11.85546875" bestFit="1" customWidth="1"/>
    <col min="85" max="85" width="12.42578125" bestFit="1" customWidth="1"/>
    <col min="86" max="86" width="11.85546875" bestFit="1" customWidth="1"/>
    <col min="87" max="87" width="12.42578125" bestFit="1" customWidth="1"/>
    <col min="88" max="88" width="11.85546875" bestFit="1" customWidth="1"/>
    <col min="89" max="89" width="12.42578125" bestFit="1" customWidth="1"/>
    <col min="90" max="90" width="11.85546875" bestFit="1" customWidth="1"/>
    <col min="91" max="91" width="12.42578125" bestFit="1" customWidth="1"/>
    <col min="92" max="92" width="11.85546875" bestFit="1" customWidth="1"/>
    <col min="93" max="93" width="12.42578125" bestFit="1" customWidth="1"/>
    <col min="94" max="94" width="11.85546875" bestFit="1" customWidth="1"/>
    <col min="95" max="95" width="12.42578125" bestFit="1" customWidth="1"/>
    <col min="96" max="96" width="11.85546875" bestFit="1" customWidth="1"/>
    <col min="97" max="97" width="12.42578125" bestFit="1" customWidth="1"/>
    <col min="98" max="98" width="11.85546875" bestFit="1" customWidth="1"/>
    <col min="99" max="99" width="12.42578125" bestFit="1" customWidth="1"/>
    <col min="100" max="100" width="11.85546875" bestFit="1" customWidth="1"/>
    <col min="101" max="101" width="12.42578125" bestFit="1" customWidth="1"/>
    <col min="102" max="102" width="11.85546875" bestFit="1" customWidth="1"/>
    <col min="103" max="103" width="12.42578125" bestFit="1" customWidth="1"/>
    <col min="104" max="104" width="11.85546875" bestFit="1" customWidth="1"/>
    <col min="105" max="105" width="12.42578125" bestFit="1" customWidth="1"/>
    <col min="106" max="106" width="11.85546875" bestFit="1" customWidth="1"/>
    <col min="107" max="107" width="12.42578125" bestFit="1" customWidth="1"/>
    <col min="108" max="108" width="11.85546875" bestFit="1" customWidth="1"/>
    <col min="109" max="109" width="12.42578125" bestFit="1" customWidth="1"/>
    <col min="110" max="110" width="11.85546875" bestFit="1" customWidth="1"/>
    <col min="111" max="111" width="12.42578125" bestFit="1" customWidth="1"/>
    <col min="112" max="112" width="11.85546875" bestFit="1" customWidth="1"/>
    <col min="113" max="113" width="12.42578125" bestFit="1" customWidth="1"/>
    <col min="114" max="114" width="11.85546875" bestFit="1" customWidth="1"/>
    <col min="115" max="115" width="12.42578125" bestFit="1" customWidth="1"/>
    <col min="116" max="116" width="11.85546875" bestFit="1" customWidth="1"/>
    <col min="117" max="117" width="12.42578125" bestFit="1" customWidth="1"/>
    <col min="118" max="118" width="11.85546875" bestFit="1" customWidth="1"/>
    <col min="119" max="119" width="12.42578125" bestFit="1" customWidth="1"/>
    <col min="120" max="120" width="11.85546875" bestFit="1" customWidth="1"/>
    <col min="121" max="121" width="12.42578125" bestFit="1" customWidth="1"/>
    <col min="122" max="122" width="11.85546875" bestFit="1" customWidth="1"/>
    <col min="123" max="123" width="12.42578125" bestFit="1" customWidth="1"/>
    <col min="124" max="124" width="11.85546875" bestFit="1" customWidth="1"/>
    <col min="125" max="125" width="12.42578125" bestFit="1" customWidth="1"/>
    <col min="126" max="126" width="11.85546875" bestFit="1" customWidth="1"/>
    <col min="127" max="127" width="12.42578125" bestFit="1" customWidth="1"/>
    <col min="128" max="128" width="11.85546875" bestFit="1" customWidth="1"/>
    <col min="129" max="129" width="12.42578125" bestFit="1" customWidth="1"/>
    <col min="130" max="130" width="11.85546875" bestFit="1" customWidth="1"/>
    <col min="131" max="131" width="12.42578125" bestFit="1" customWidth="1"/>
    <col min="132" max="132" width="11.85546875" bestFit="1" customWidth="1"/>
    <col min="133" max="133" width="12.42578125" bestFit="1" customWidth="1"/>
    <col min="134" max="134" width="11.85546875" bestFit="1" customWidth="1"/>
    <col min="135" max="135" width="12.42578125" bestFit="1" customWidth="1"/>
    <col min="136" max="136" width="11.85546875" bestFit="1" customWidth="1"/>
    <col min="137" max="137" width="12.42578125" bestFit="1" customWidth="1"/>
    <col min="138" max="138" width="11.85546875" bestFit="1" customWidth="1"/>
    <col min="139" max="139" width="12.42578125" bestFit="1" customWidth="1"/>
    <col min="140" max="140" width="11.85546875" bestFit="1" customWidth="1"/>
    <col min="141" max="141" width="12.42578125" bestFit="1" customWidth="1"/>
    <col min="142" max="142" width="11.85546875" bestFit="1" customWidth="1"/>
    <col min="143" max="143" width="12.42578125" bestFit="1" customWidth="1"/>
    <col min="144" max="144" width="11.85546875" bestFit="1" customWidth="1"/>
    <col min="145" max="145" width="12.42578125" bestFit="1" customWidth="1"/>
    <col min="146" max="146" width="11.85546875" bestFit="1" customWidth="1"/>
    <col min="147" max="147" width="12.42578125" bestFit="1" customWidth="1"/>
    <col min="148" max="148" width="11.85546875" bestFit="1" customWidth="1"/>
    <col min="149" max="149" width="12.42578125" bestFit="1" customWidth="1"/>
    <col min="150" max="150" width="11.85546875" bestFit="1" customWidth="1"/>
    <col min="151" max="151" width="12.42578125" bestFit="1" customWidth="1"/>
    <col min="152" max="152" width="11.85546875" bestFit="1" customWidth="1"/>
    <col min="153" max="153" width="12.42578125" bestFit="1" customWidth="1"/>
    <col min="154" max="154" width="11.85546875" bestFit="1" customWidth="1"/>
    <col min="155" max="155" width="12.42578125" bestFit="1" customWidth="1"/>
    <col min="156" max="156" width="11.85546875" bestFit="1" customWidth="1"/>
    <col min="157" max="157" width="12.42578125" bestFit="1" customWidth="1"/>
    <col min="158" max="158" width="11.85546875" bestFit="1" customWidth="1"/>
    <col min="159" max="159" width="12.42578125" bestFit="1" customWidth="1"/>
    <col min="160" max="160" width="11.85546875" bestFit="1" customWidth="1"/>
    <col min="161" max="161" width="12.42578125" bestFit="1" customWidth="1"/>
    <col min="162" max="162" width="11.85546875" bestFit="1" customWidth="1"/>
    <col min="163" max="163" width="12.42578125" bestFit="1" customWidth="1"/>
    <col min="164" max="164" width="11.85546875" bestFit="1" customWidth="1"/>
    <col min="165" max="165" width="12.42578125" bestFit="1" customWidth="1"/>
    <col min="166" max="166" width="11.85546875" bestFit="1" customWidth="1"/>
    <col min="167" max="167" width="12.42578125" bestFit="1" customWidth="1"/>
    <col min="168" max="168" width="11.85546875" bestFit="1" customWidth="1"/>
    <col min="169" max="169" width="12.42578125" bestFit="1" customWidth="1"/>
    <col min="170" max="170" width="11.85546875" bestFit="1" customWidth="1"/>
    <col min="171" max="171" width="12.42578125" bestFit="1" customWidth="1"/>
    <col min="172" max="172" width="11.85546875" bestFit="1" customWidth="1"/>
    <col min="173" max="173" width="12.42578125" bestFit="1" customWidth="1"/>
    <col min="174" max="174" width="11.85546875" bestFit="1" customWidth="1"/>
    <col min="175" max="175" width="12.42578125" bestFit="1" customWidth="1"/>
    <col min="176" max="176" width="11.85546875" bestFit="1" customWidth="1"/>
    <col min="177" max="177" width="12.42578125" bestFit="1" customWidth="1"/>
    <col min="178" max="178" width="11.85546875" bestFit="1" customWidth="1"/>
    <col min="179" max="179" width="12.42578125" bestFit="1" customWidth="1"/>
    <col min="180" max="180" width="11.85546875" bestFit="1" customWidth="1"/>
    <col min="181" max="181" width="12.42578125" bestFit="1" customWidth="1"/>
    <col min="182" max="182" width="11.85546875" bestFit="1" customWidth="1"/>
    <col min="183" max="183" width="12.42578125" bestFit="1" customWidth="1"/>
    <col min="184" max="184" width="11.85546875" bestFit="1" customWidth="1"/>
    <col min="185" max="185" width="12.42578125" bestFit="1" customWidth="1"/>
    <col min="186" max="186" width="11.85546875" bestFit="1" customWidth="1"/>
    <col min="187" max="187" width="12.42578125" bestFit="1" customWidth="1"/>
    <col min="188" max="188" width="11.85546875" bestFit="1" customWidth="1"/>
    <col min="189" max="189" width="12.42578125" bestFit="1" customWidth="1"/>
    <col min="190" max="190" width="11.85546875" bestFit="1" customWidth="1"/>
    <col min="191" max="191" width="12.42578125" bestFit="1" customWidth="1"/>
    <col min="192" max="192" width="11.85546875" bestFit="1" customWidth="1"/>
    <col min="193" max="193" width="12.42578125" bestFit="1" customWidth="1"/>
    <col min="194" max="194" width="11.85546875" bestFit="1" customWidth="1"/>
    <col min="195" max="195" width="12.42578125" bestFit="1" customWidth="1"/>
    <col min="196" max="196" width="11.85546875" bestFit="1" customWidth="1"/>
    <col min="197" max="197" width="12.42578125" bestFit="1" customWidth="1"/>
    <col min="198" max="198" width="11.85546875" bestFit="1" customWidth="1"/>
    <col min="199" max="199" width="12.42578125" bestFit="1" customWidth="1"/>
    <col min="200" max="200" width="11.85546875" bestFit="1" customWidth="1"/>
    <col min="201" max="201" width="12.42578125" bestFit="1" customWidth="1"/>
    <col min="202" max="202" width="11.85546875" bestFit="1" customWidth="1"/>
    <col min="203" max="203" width="12.42578125" bestFit="1" customWidth="1"/>
    <col min="204" max="204" width="11.85546875" bestFit="1" customWidth="1"/>
    <col min="205" max="205" width="12.42578125" bestFit="1" customWidth="1"/>
    <col min="206" max="206" width="11.85546875" bestFit="1" customWidth="1"/>
    <col min="207" max="207" width="12.42578125" bestFit="1" customWidth="1"/>
    <col min="208" max="208" width="11.85546875" bestFit="1" customWidth="1"/>
    <col min="209" max="209" width="12.42578125" bestFit="1" customWidth="1"/>
    <col min="210" max="210" width="11.85546875" bestFit="1" customWidth="1"/>
    <col min="211" max="211" width="12.42578125" bestFit="1" customWidth="1"/>
    <col min="212" max="212" width="11.85546875" bestFit="1" customWidth="1"/>
    <col min="213" max="213" width="12.42578125" bestFit="1" customWidth="1"/>
    <col min="214" max="214" width="11.85546875" bestFit="1" customWidth="1"/>
    <col min="215" max="215" width="12.42578125" bestFit="1" customWidth="1"/>
    <col min="216" max="216" width="11.85546875" bestFit="1" customWidth="1"/>
    <col min="217" max="217" width="12.42578125" bestFit="1" customWidth="1"/>
    <col min="218" max="218" width="11.85546875" bestFit="1" customWidth="1"/>
    <col min="219" max="219" width="12.42578125" bestFit="1" customWidth="1"/>
    <col min="220" max="220" width="11.85546875" bestFit="1" customWidth="1"/>
    <col min="221" max="221" width="12.42578125" bestFit="1" customWidth="1"/>
    <col min="222" max="222" width="11.85546875" bestFit="1" customWidth="1"/>
    <col min="223" max="223" width="12.42578125" bestFit="1" customWidth="1"/>
    <col min="224" max="224" width="11.85546875" bestFit="1" customWidth="1"/>
    <col min="225" max="225" width="12.42578125" bestFit="1" customWidth="1"/>
    <col min="226" max="226" width="11.85546875" bestFit="1" customWidth="1"/>
    <col min="227" max="227" width="12.42578125" bestFit="1" customWidth="1"/>
    <col min="228" max="228" width="11.85546875" bestFit="1" customWidth="1"/>
    <col min="229" max="229" width="12.42578125" bestFit="1" customWidth="1"/>
    <col min="230" max="230" width="11.85546875" bestFit="1" customWidth="1"/>
    <col min="231" max="231" width="12.42578125" bestFit="1" customWidth="1"/>
    <col min="232" max="232" width="11.85546875" bestFit="1" customWidth="1"/>
    <col min="233" max="233" width="12.42578125" bestFit="1" customWidth="1"/>
    <col min="234" max="234" width="11.85546875" bestFit="1" customWidth="1"/>
    <col min="235" max="235" width="12.42578125" bestFit="1" customWidth="1"/>
    <col min="236" max="236" width="11.85546875" bestFit="1" customWidth="1"/>
    <col min="237" max="237" width="12.42578125" bestFit="1" customWidth="1"/>
    <col min="238" max="238" width="11.85546875" bestFit="1" customWidth="1"/>
    <col min="239" max="239" width="12.42578125" bestFit="1" customWidth="1"/>
    <col min="240" max="240" width="11.85546875" bestFit="1" customWidth="1"/>
    <col min="241" max="241" width="12.42578125" bestFit="1" customWidth="1"/>
    <col min="242" max="242" width="11.85546875" bestFit="1" customWidth="1"/>
    <col min="243" max="243" width="12.42578125" bestFit="1" customWidth="1"/>
    <col min="244" max="244" width="11.85546875" bestFit="1" customWidth="1"/>
    <col min="245" max="245" width="12.42578125" bestFit="1" customWidth="1"/>
    <col min="246" max="246" width="11.85546875" bestFit="1" customWidth="1"/>
    <col min="247" max="247" width="12.42578125" bestFit="1" customWidth="1"/>
    <col min="248" max="248" width="11.85546875" bestFit="1" customWidth="1"/>
    <col min="249" max="249" width="12.42578125" bestFit="1" customWidth="1"/>
    <col min="250" max="250" width="11.85546875" bestFit="1" customWidth="1"/>
    <col min="251" max="251" width="12.42578125" bestFit="1" customWidth="1"/>
    <col min="252" max="252" width="11.85546875" bestFit="1" customWidth="1"/>
    <col min="253" max="253" width="12.42578125" bestFit="1" customWidth="1"/>
    <col min="254" max="254" width="11.85546875" bestFit="1" customWidth="1"/>
    <col min="255" max="255" width="12.42578125" bestFit="1" customWidth="1"/>
    <col min="256" max="256" width="11.85546875" bestFit="1" customWidth="1"/>
    <col min="257" max="257" width="12.42578125" bestFit="1" customWidth="1"/>
    <col min="258" max="258" width="11.85546875" bestFit="1" customWidth="1"/>
    <col min="259" max="259" width="12.42578125" bestFit="1" customWidth="1"/>
    <col min="260" max="260" width="11.85546875" bestFit="1" customWidth="1"/>
    <col min="261" max="261" width="12.42578125" bestFit="1" customWidth="1"/>
    <col min="262" max="262" width="11.85546875" bestFit="1" customWidth="1"/>
    <col min="263" max="263" width="12.42578125" bestFit="1" customWidth="1"/>
    <col min="264" max="264" width="11.85546875" bestFit="1" customWidth="1"/>
    <col min="265" max="265" width="12.42578125" bestFit="1" customWidth="1"/>
    <col min="266" max="266" width="11.85546875" bestFit="1" customWidth="1"/>
    <col min="267" max="267" width="12.42578125" bestFit="1" customWidth="1"/>
    <col min="268" max="268" width="11.85546875" bestFit="1" customWidth="1"/>
    <col min="269" max="269" width="12.42578125" bestFit="1" customWidth="1"/>
    <col min="270" max="270" width="11.85546875" bestFit="1" customWidth="1"/>
    <col min="271" max="271" width="12.42578125" bestFit="1" customWidth="1"/>
    <col min="272" max="272" width="11.85546875" bestFit="1" customWidth="1"/>
    <col min="273" max="273" width="12.42578125" bestFit="1" customWidth="1"/>
    <col min="274" max="274" width="11.85546875" bestFit="1" customWidth="1"/>
    <col min="275" max="275" width="12.42578125" bestFit="1" customWidth="1"/>
    <col min="276" max="276" width="11.85546875" bestFit="1" customWidth="1"/>
    <col min="277" max="277" width="12.42578125" bestFit="1" customWidth="1"/>
    <col min="278" max="278" width="11.85546875" bestFit="1" customWidth="1"/>
    <col min="279" max="279" width="12.42578125" bestFit="1" customWidth="1"/>
    <col min="280" max="280" width="11.85546875" bestFit="1" customWidth="1"/>
    <col min="281" max="281" width="12.42578125" bestFit="1" customWidth="1"/>
    <col min="282" max="282" width="11.85546875" bestFit="1" customWidth="1"/>
    <col min="283" max="283" width="12.42578125" bestFit="1" customWidth="1"/>
    <col min="284" max="284" width="11.85546875" bestFit="1" customWidth="1"/>
    <col min="285" max="285" width="12.42578125" bestFit="1" customWidth="1"/>
    <col min="286" max="286" width="11.85546875" bestFit="1" customWidth="1"/>
    <col min="287" max="287" width="12.42578125" bestFit="1" customWidth="1"/>
    <col min="288" max="288" width="11.85546875" bestFit="1" customWidth="1"/>
    <col min="289" max="289" width="12.42578125" bestFit="1" customWidth="1"/>
    <col min="290" max="290" width="11.85546875" bestFit="1" customWidth="1"/>
    <col min="291" max="291" width="12.42578125" bestFit="1" customWidth="1"/>
    <col min="292" max="292" width="11.85546875" bestFit="1" customWidth="1"/>
    <col min="293" max="293" width="12.42578125" bestFit="1" customWidth="1"/>
    <col min="294" max="294" width="11.85546875" bestFit="1" customWidth="1"/>
    <col min="295" max="295" width="12.42578125" bestFit="1" customWidth="1"/>
    <col min="296" max="296" width="11.85546875" bestFit="1" customWidth="1"/>
    <col min="297" max="297" width="12.42578125" bestFit="1" customWidth="1"/>
    <col min="298" max="298" width="11.85546875" bestFit="1" customWidth="1"/>
    <col min="299" max="299" width="12.42578125" bestFit="1" customWidth="1"/>
    <col min="300" max="300" width="11.85546875" bestFit="1" customWidth="1"/>
    <col min="301" max="301" width="12.42578125" bestFit="1" customWidth="1"/>
    <col min="302" max="302" width="11.85546875" bestFit="1" customWidth="1"/>
    <col min="303" max="303" width="12.42578125" bestFit="1" customWidth="1"/>
    <col min="304" max="304" width="11.85546875" bestFit="1" customWidth="1"/>
    <col min="305" max="305" width="12.42578125" bestFit="1" customWidth="1"/>
    <col min="306" max="306" width="11.85546875" bestFit="1" customWidth="1"/>
    <col min="307" max="307" width="12.42578125" bestFit="1" customWidth="1"/>
    <col min="308" max="308" width="11.85546875" bestFit="1" customWidth="1"/>
    <col min="309" max="309" width="12.42578125" bestFit="1" customWidth="1"/>
    <col min="310" max="310" width="11.85546875" bestFit="1" customWidth="1"/>
    <col min="311" max="311" width="12.42578125" bestFit="1" customWidth="1"/>
    <col min="312" max="312" width="11.85546875" bestFit="1" customWidth="1"/>
    <col min="313" max="313" width="12.42578125" bestFit="1" customWidth="1"/>
    <col min="314" max="314" width="11.85546875" bestFit="1" customWidth="1"/>
    <col min="315" max="315" width="12.42578125" bestFit="1" customWidth="1"/>
    <col min="316" max="316" width="11.85546875" bestFit="1" customWidth="1"/>
    <col min="317" max="317" width="12.42578125" bestFit="1" customWidth="1"/>
    <col min="318" max="318" width="11.85546875" bestFit="1" customWidth="1"/>
    <col min="319" max="319" width="12.42578125" bestFit="1" customWidth="1"/>
    <col min="320" max="320" width="11.85546875" bestFit="1" customWidth="1"/>
    <col min="321" max="321" width="12.42578125" bestFit="1" customWidth="1"/>
    <col min="322" max="322" width="11.85546875" bestFit="1" customWidth="1"/>
    <col min="323" max="323" width="12.42578125" bestFit="1" customWidth="1"/>
    <col min="324" max="324" width="11.85546875" bestFit="1" customWidth="1"/>
    <col min="325" max="325" width="12.42578125" bestFit="1" customWidth="1"/>
    <col min="326" max="326" width="11.85546875" bestFit="1" customWidth="1"/>
    <col min="327" max="327" width="12.42578125" bestFit="1" customWidth="1"/>
    <col min="328" max="328" width="11.85546875" bestFit="1" customWidth="1"/>
    <col min="329" max="329" width="12.42578125" bestFit="1" customWidth="1"/>
    <col min="330" max="330" width="11.85546875" bestFit="1" customWidth="1"/>
    <col min="331" max="331" width="12.42578125" bestFit="1" customWidth="1"/>
    <col min="332" max="332" width="11.85546875" bestFit="1" customWidth="1"/>
    <col min="333" max="333" width="12.42578125" bestFit="1" customWidth="1"/>
    <col min="334" max="334" width="11.85546875" bestFit="1" customWidth="1"/>
    <col min="335" max="335" width="12.42578125" bestFit="1" customWidth="1"/>
    <col min="336" max="336" width="11.85546875" bestFit="1" customWidth="1"/>
    <col min="337" max="337" width="12.42578125" bestFit="1" customWidth="1"/>
    <col min="338" max="338" width="11.85546875" bestFit="1" customWidth="1"/>
    <col min="339" max="339" width="12.42578125" bestFit="1" customWidth="1"/>
    <col min="340" max="340" width="11.85546875" bestFit="1" customWidth="1"/>
    <col min="341" max="341" width="12.42578125" bestFit="1" customWidth="1"/>
    <col min="342" max="342" width="11.85546875" bestFit="1" customWidth="1"/>
    <col min="343" max="343" width="12.42578125" bestFit="1" customWidth="1"/>
    <col min="344" max="344" width="11.85546875" bestFit="1" customWidth="1"/>
    <col min="345" max="345" width="12.42578125" bestFit="1" customWidth="1"/>
    <col min="346" max="346" width="11.85546875" bestFit="1" customWidth="1"/>
    <col min="347" max="347" width="12.42578125" bestFit="1" customWidth="1"/>
    <col min="348" max="348" width="11.85546875" bestFit="1" customWidth="1"/>
    <col min="349" max="349" width="12.42578125" bestFit="1" customWidth="1"/>
    <col min="350" max="350" width="11.85546875" bestFit="1" customWidth="1"/>
    <col min="351" max="351" width="12.42578125" bestFit="1" customWidth="1"/>
    <col min="352" max="352" width="11.85546875" bestFit="1" customWidth="1"/>
    <col min="353" max="353" width="12.42578125" bestFit="1" customWidth="1"/>
    <col min="354" max="354" width="11.85546875" bestFit="1" customWidth="1"/>
    <col min="355" max="355" width="12.42578125" bestFit="1" customWidth="1"/>
    <col min="356" max="356" width="11.85546875" bestFit="1" customWidth="1"/>
    <col min="357" max="357" width="12.42578125" bestFit="1" customWidth="1"/>
    <col min="358" max="358" width="11.85546875" bestFit="1" customWidth="1"/>
    <col min="359" max="359" width="12.42578125" bestFit="1" customWidth="1"/>
    <col min="360" max="360" width="11.85546875" bestFit="1" customWidth="1"/>
    <col min="361" max="361" width="12.42578125" bestFit="1" customWidth="1"/>
    <col min="362" max="362" width="11.85546875" bestFit="1" customWidth="1"/>
    <col min="363" max="363" width="12.42578125" bestFit="1" customWidth="1"/>
    <col min="364" max="364" width="11.85546875" bestFit="1" customWidth="1"/>
    <col min="365" max="365" width="12.42578125" bestFit="1" customWidth="1"/>
    <col min="366" max="366" width="11.85546875" bestFit="1" customWidth="1"/>
    <col min="367" max="367" width="12.42578125" bestFit="1" customWidth="1"/>
    <col min="368" max="368" width="11.85546875" bestFit="1" customWidth="1"/>
    <col min="369" max="369" width="12.42578125" bestFit="1" customWidth="1"/>
    <col min="370" max="370" width="11.85546875" bestFit="1" customWidth="1"/>
    <col min="371" max="371" width="12.42578125" bestFit="1" customWidth="1"/>
    <col min="372" max="372" width="11.85546875" bestFit="1" customWidth="1"/>
    <col min="373" max="373" width="12.42578125" bestFit="1" customWidth="1"/>
    <col min="374" max="374" width="11.85546875" bestFit="1" customWidth="1"/>
    <col min="375" max="375" width="12.42578125" bestFit="1" customWidth="1"/>
    <col min="376" max="376" width="11.85546875" bestFit="1" customWidth="1"/>
    <col min="377" max="377" width="12.42578125" bestFit="1" customWidth="1"/>
    <col min="378" max="378" width="11.85546875" bestFit="1" customWidth="1"/>
    <col min="379" max="379" width="12.42578125" bestFit="1" customWidth="1"/>
    <col min="380" max="380" width="11.85546875" bestFit="1" customWidth="1"/>
    <col min="381" max="381" width="12.42578125" bestFit="1" customWidth="1"/>
    <col min="382" max="382" width="11.85546875" bestFit="1" customWidth="1"/>
    <col min="383" max="383" width="12.42578125" bestFit="1" customWidth="1"/>
    <col min="384" max="384" width="11.85546875" bestFit="1" customWidth="1"/>
    <col min="385" max="385" width="12.42578125" bestFit="1" customWidth="1"/>
    <col min="386" max="386" width="11.85546875" bestFit="1" customWidth="1"/>
    <col min="387" max="387" width="12.42578125" bestFit="1" customWidth="1"/>
    <col min="388" max="388" width="11.85546875" bestFit="1" customWidth="1"/>
    <col min="389" max="389" width="12.42578125" bestFit="1" customWidth="1"/>
    <col min="390" max="390" width="11.85546875" bestFit="1" customWidth="1"/>
    <col min="391" max="391" width="12.42578125" bestFit="1" customWidth="1"/>
    <col min="392" max="392" width="11.85546875" bestFit="1" customWidth="1"/>
    <col min="393" max="393" width="12.42578125" bestFit="1" customWidth="1"/>
    <col min="394" max="394" width="11.85546875" bestFit="1" customWidth="1"/>
    <col min="395" max="395" width="12.42578125" bestFit="1" customWidth="1"/>
    <col min="396" max="396" width="11.85546875" bestFit="1" customWidth="1"/>
    <col min="397" max="397" width="12.42578125" bestFit="1" customWidth="1"/>
    <col min="398" max="398" width="11.85546875" bestFit="1" customWidth="1"/>
    <col min="399" max="399" width="12.42578125" bestFit="1" customWidth="1"/>
    <col min="400" max="400" width="11.85546875" bestFit="1" customWidth="1"/>
    <col min="401" max="401" width="12.42578125" bestFit="1" customWidth="1"/>
    <col min="402" max="402" width="11.85546875" bestFit="1" customWidth="1"/>
    <col min="403" max="403" width="12.42578125" bestFit="1" customWidth="1"/>
    <col min="404" max="404" width="11.85546875" bestFit="1" customWidth="1"/>
    <col min="405" max="405" width="12.42578125" bestFit="1" customWidth="1"/>
    <col min="406" max="406" width="11.85546875" bestFit="1" customWidth="1"/>
    <col min="407" max="407" width="12.42578125" bestFit="1" customWidth="1"/>
    <col min="408" max="408" width="11.85546875" bestFit="1" customWidth="1"/>
    <col min="409" max="409" width="12.42578125" bestFit="1" customWidth="1"/>
    <col min="410" max="410" width="11.85546875" bestFit="1" customWidth="1"/>
    <col min="411" max="411" width="12.42578125" bestFit="1" customWidth="1"/>
    <col min="412" max="412" width="11.85546875" bestFit="1" customWidth="1"/>
    <col min="413" max="413" width="12.42578125" bestFit="1" customWidth="1"/>
    <col min="414" max="414" width="11.85546875" bestFit="1" customWidth="1"/>
    <col min="415" max="415" width="12.42578125" bestFit="1" customWidth="1"/>
    <col min="416" max="416" width="11.85546875" bestFit="1" customWidth="1"/>
    <col min="417" max="417" width="12.42578125" bestFit="1" customWidth="1"/>
    <col min="418" max="418" width="11.85546875" bestFit="1" customWidth="1"/>
    <col min="419" max="419" width="12.42578125" bestFit="1" customWidth="1"/>
    <col min="420" max="420" width="11.85546875" bestFit="1" customWidth="1"/>
    <col min="421" max="421" width="12.42578125" bestFit="1" customWidth="1"/>
    <col min="422" max="422" width="11.85546875" bestFit="1" customWidth="1"/>
    <col min="423" max="423" width="12.42578125" bestFit="1" customWidth="1"/>
    <col min="424" max="424" width="11.85546875" bestFit="1" customWidth="1"/>
    <col min="425" max="425" width="12.42578125" bestFit="1" customWidth="1"/>
    <col min="426" max="426" width="11.85546875" bestFit="1" customWidth="1"/>
    <col min="427" max="427" width="12.42578125" bestFit="1" customWidth="1"/>
    <col min="428" max="428" width="11.85546875" bestFit="1" customWidth="1"/>
    <col min="429" max="429" width="12.42578125" bestFit="1" customWidth="1"/>
    <col min="430" max="430" width="11.85546875" bestFit="1" customWidth="1"/>
    <col min="431" max="431" width="12.42578125" bestFit="1" customWidth="1"/>
    <col min="432" max="432" width="11.85546875" bestFit="1" customWidth="1"/>
    <col min="433" max="433" width="12.42578125" bestFit="1" customWidth="1"/>
    <col min="434" max="434" width="11.85546875" bestFit="1" customWidth="1"/>
    <col min="435" max="435" width="12.42578125" bestFit="1" customWidth="1"/>
    <col min="436" max="436" width="11.85546875" bestFit="1" customWidth="1"/>
    <col min="437" max="437" width="12.42578125" bestFit="1" customWidth="1"/>
    <col min="438" max="438" width="11.85546875" bestFit="1" customWidth="1"/>
    <col min="439" max="439" width="12.42578125" bestFit="1" customWidth="1"/>
    <col min="440" max="440" width="11.85546875" bestFit="1" customWidth="1"/>
    <col min="441" max="441" width="12.42578125" bestFit="1" customWidth="1"/>
    <col min="442" max="442" width="11.85546875" bestFit="1" customWidth="1"/>
    <col min="443" max="443" width="12.42578125" bestFit="1" customWidth="1"/>
    <col min="444" max="444" width="11.85546875" bestFit="1" customWidth="1"/>
    <col min="445" max="445" width="12.42578125" bestFit="1" customWidth="1"/>
    <col min="446" max="446" width="11.85546875" bestFit="1" customWidth="1"/>
    <col min="447" max="447" width="12.42578125" bestFit="1" customWidth="1"/>
    <col min="448" max="448" width="11.85546875" bestFit="1" customWidth="1"/>
    <col min="449" max="449" width="12.42578125" bestFit="1" customWidth="1"/>
    <col min="450" max="450" width="11.85546875" bestFit="1" customWidth="1"/>
    <col min="451" max="451" width="12.42578125" bestFit="1" customWidth="1"/>
    <col min="452" max="452" width="11.85546875" bestFit="1" customWidth="1"/>
    <col min="453" max="453" width="12.42578125" bestFit="1" customWidth="1"/>
    <col min="454" max="454" width="11.85546875" bestFit="1" customWidth="1"/>
    <col min="455" max="455" width="12.42578125" bestFit="1" customWidth="1"/>
    <col min="456" max="456" width="11.85546875" bestFit="1" customWidth="1"/>
    <col min="457" max="457" width="12.42578125" bestFit="1" customWidth="1"/>
    <col min="458" max="458" width="11.85546875" bestFit="1" customWidth="1"/>
    <col min="459" max="459" width="12.42578125" bestFit="1" customWidth="1"/>
    <col min="460" max="460" width="11.85546875" bestFit="1" customWidth="1"/>
    <col min="461" max="461" width="12.42578125" bestFit="1" customWidth="1"/>
    <col min="462" max="462" width="11.85546875" bestFit="1" customWidth="1"/>
    <col min="463" max="463" width="12.42578125" bestFit="1" customWidth="1"/>
    <col min="464" max="464" width="11.85546875" bestFit="1" customWidth="1"/>
    <col min="465" max="465" width="12.42578125" bestFit="1" customWidth="1"/>
    <col min="466" max="466" width="11.85546875" bestFit="1" customWidth="1"/>
    <col min="467" max="467" width="12.42578125" bestFit="1" customWidth="1"/>
    <col min="468" max="468" width="11.85546875" bestFit="1" customWidth="1"/>
    <col min="469" max="469" width="12.42578125" bestFit="1" customWidth="1"/>
    <col min="470" max="470" width="11.85546875" bestFit="1" customWidth="1"/>
    <col min="471" max="471" width="12.42578125" bestFit="1" customWidth="1"/>
    <col min="472" max="472" width="11.85546875" bestFit="1" customWidth="1"/>
    <col min="473" max="473" width="12.42578125" bestFit="1" customWidth="1"/>
    <col min="474" max="474" width="11.85546875" bestFit="1" customWidth="1"/>
    <col min="475" max="475" width="12.42578125" bestFit="1" customWidth="1"/>
    <col min="476" max="476" width="11.85546875" bestFit="1" customWidth="1"/>
    <col min="477" max="477" width="12.42578125" bestFit="1" customWidth="1"/>
    <col min="478" max="478" width="11.85546875" bestFit="1" customWidth="1"/>
    <col min="479" max="479" width="12.42578125" bestFit="1" customWidth="1"/>
    <col min="480" max="480" width="11.85546875" bestFit="1" customWidth="1"/>
    <col min="481" max="481" width="12.42578125" bestFit="1" customWidth="1"/>
    <col min="482" max="482" width="11.85546875" bestFit="1" customWidth="1"/>
    <col min="483" max="483" width="12.42578125" bestFit="1" customWidth="1"/>
    <col min="484" max="484" width="11.85546875" bestFit="1" customWidth="1"/>
    <col min="485" max="485" width="12.42578125" bestFit="1" customWidth="1"/>
    <col min="486" max="486" width="11.85546875" bestFit="1" customWidth="1"/>
    <col min="487" max="487" width="12.42578125" bestFit="1" customWidth="1"/>
    <col min="488" max="488" width="11.85546875" bestFit="1" customWidth="1"/>
    <col min="489" max="489" width="12.42578125" bestFit="1" customWidth="1"/>
    <col min="490" max="490" width="11.85546875" bestFit="1" customWidth="1"/>
    <col min="491" max="491" width="12.42578125" bestFit="1" customWidth="1"/>
    <col min="492" max="492" width="11.85546875" bestFit="1" customWidth="1"/>
    <col min="493" max="493" width="12.42578125" bestFit="1" customWidth="1"/>
    <col min="494" max="494" width="11.85546875" bestFit="1" customWidth="1"/>
    <col min="495" max="495" width="12.42578125" bestFit="1" customWidth="1"/>
    <col min="496" max="496" width="11.85546875" bestFit="1" customWidth="1"/>
    <col min="497" max="497" width="12.42578125" bestFit="1" customWidth="1"/>
    <col min="498" max="498" width="11.85546875" bestFit="1" customWidth="1"/>
    <col min="499" max="499" width="12.42578125" bestFit="1" customWidth="1"/>
    <col min="500" max="500" width="11.85546875" bestFit="1" customWidth="1"/>
    <col min="501" max="501" width="12.42578125" bestFit="1" customWidth="1"/>
    <col min="502" max="502" width="11.85546875" bestFit="1" customWidth="1"/>
    <col min="503" max="503" width="12.42578125" bestFit="1" customWidth="1"/>
    <col min="504" max="504" width="11.85546875" bestFit="1" customWidth="1"/>
    <col min="505" max="505" width="12.42578125" bestFit="1" customWidth="1"/>
    <col min="506" max="506" width="11.85546875" bestFit="1" customWidth="1"/>
    <col min="507" max="507" width="12.42578125" bestFit="1" customWidth="1"/>
    <col min="508" max="508" width="11.85546875" bestFit="1" customWidth="1"/>
    <col min="509" max="509" width="12.42578125" bestFit="1" customWidth="1"/>
    <col min="510" max="510" width="11.85546875" bestFit="1" customWidth="1"/>
    <col min="511" max="511" width="12.42578125" bestFit="1" customWidth="1"/>
    <col min="512" max="512" width="11.85546875" bestFit="1" customWidth="1"/>
    <col min="513" max="513" width="12.42578125" bestFit="1" customWidth="1"/>
    <col min="514" max="514" width="11.85546875" bestFit="1" customWidth="1"/>
    <col min="515" max="515" width="12.42578125" bestFit="1" customWidth="1"/>
    <col min="516" max="516" width="11.85546875" bestFit="1" customWidth="1"/>
    <col min="517" max="517" width="12.42578125" bestFit="1" customWidth="1"/>
    <col min="518" max="518" width="11.85546875" bestFit="1" customWidth="1"/>
    <col min="519" max="519" width="12.42578125" bestFit="1" customWidth="1"/>
    <col min="520" max="520" width="11.85546875" bestFit="1" customWidth="1"/>
    <col min="521" max="521" width="12.42578125" bestFit="1" customWidth="1"/>
    <col min="522" max="522" width="11.85546875" bestFit="1" customWidth="1"/>
    <col min="523" max="523" width="12.42578125" bestFit="1" customWidth="1"/>
    <col min="524" max="524" width="11.85546875" bestFit="1" customWidth="1"/>
    <col min="525" max="525" width="12.42578125" bestFit="1" customWidth="1"/>
    <col min="526" max="526" width="11.85546875" bestFit="1" customWidth="1"/>
    <col min="527" max="527" width="12.42578125" bestFit="1" customWidth="1"/>
    <col min="528" max="528" width="11.85546875" bestFit="1" customWidth="1"/>
    <col min="529" max="529" width="12.42578125" bestFit="1" customWidth="1"/>
    <col min="530" max="530" width="11.85546875" bestFit="1" customWidth="1"/>
    <col min="531" max="531" width="12.42578125" bestFit="1" customWidth="1"/>
    <col min="532" max="532" width="11.85546875" bestFit="1" customWidth="1"/>
    <col min="533" max="533" width="12.42578125" bestFit="1" customWidth="1"/>
    <col min="534" max="534" width="11.85546875" bestFit="1" customWidth="1"/>
    <col min="535" max="535" width="12.42578125" bestFit="1" customWidth="1"/>
    <col min="536" max="536" width="11.85546875" bestFit="1" customWidth="1"/>
    <col min="537" max="537" width="12.42578125" bestFit="1" customWidth="1"/>
    <col min="538" max="538" width="11.85546875" bestFit="1" customWidth="1"/>
    <col min="539" max="539" width="12.42578125" bestFit="1" customWidth="1"/>
    <col min="540" max="540" width="11.85546875" bestFit="1" customWidth="1"/>
    <col min="541" max="541" width="12.42578125" bestFit="1" customWidth="1"/>
    <col min="542" max="542" width="11.85546875" bestFit="1" customWidth="1"/>
    <col min="543" max="543" width="12.42578125" bestFit="1" customWidth="1"/>
    <col min="544" max="544" width="11.85546875" bestFit="1" customWidth="1"/>
    <col min="545" max="545" width="12.42578125" bestFit="1" customWidth="1"/>
    <col min="546" max="546" width="11.85546875" bestFit="1" customWidth="1"/>
    <col min="547" max="547" width="12.42578125" bestFit="1" customWidth="1"/>
    <col min="548" max="548" width="11.85546875" bestFit="1" customWidth="1"/>
    <col min="549" max="549" width="12.42578125" bestFit="1" customWidth="1"/>
    <col min="550" max="550" width="11.85546875" bestFit="1" customWidth="1"/>
    <col min="551" max="551" width="12.42578125" bestFit="1" customWidth="1"/>
    <col min="552" max="552" width="11.85546875" bestFit="1" customWidth="1"/>
    <col min="553" max="553" width="12.42578125" bestFit="1" customWidth="1"/>
    <col min="554" max="554" width="11.85546875" bestFit="1" customWidth="1"/>
    <col min="555" max="555" width="12.42578125" bestFit="1" customWidth="1"/>
    <col min="556" max="556" width="11.85546875" bestFit="1" customWidth="1"/>
    <col min="557" max="557" width="12.42578125" bestFit="1" customWidth="1"/>
    <col min="558" max="558" width="11.85546875" bestFit="1" customWidth="1"/>
    <col min="559" max="559" width="12.42578125" bestFit="1" customWidth="1"/>
    <col min="560" max="560" width="11.85546875" bestFit="1" customWidth="1"/>
    <col min="561" max="561" width="12.42578125" bestFit="1" customWidth="1"/>
    <col min="562" max="562" width="11.85546875" bestFit="1" customWidth="1"/>
    <col min="563" max="563" width="12.42578125" bestFit="1" customWidth="1"/>
    <col min="564" max="564" width="11.85546875" bestFit="1" customWidth="1"/>
    <col min="565" max="565" width="12.42578125" bestFit="1" customWidth="1"/>
    <col min="566" max="566" width="11.85546875" bestFit="1" customWidth="1"/>
    <col min="567" max="567" width="12.42578125" bestFit="1" customWidth="1"/>
    <col min="568" max="568" width="11.85546875" bestFit="1" customWidth="1"/>
    <col min="569" max="569" width="12.42578125" bestFit="1" customWidth="1"/>
    <col min="570" max="570" width="11.85546875" bestFit="1" customWidth="1"/>
    <col min="571" max="571" width="12.42578125" bestFit="1" customWidth="1"/>
    <col min="572" max="572" width="11.85546875" bestFit="1" customWidth="1"/>
    <col min="573" max="573" width="12.42578125" bestFit="1" customWidth="1"/>
    <col min="574" max="574" width="11.85546875" bestFit="1" customWidth="1"/>
    <col min="575" max="575" width="12.42578125" bestFit="1" customWidth="1"/>
    <col min="576" max="576" width="11.85546875" bestFit="1" customWidth="1"/>
    <col min="577" max="577" width="12.42578125" bestFit="1" customWidth="1"/>
    <col min="578" max="578" width="11.85546875" bestFit="1" customWidth="1"/>
    <col min="579" max="579" width="12.42578125" bestFit="1" customWidth="1"/>
    <col min="580" max="580" width="11.85546875" bestFit="1" customWidth="1"/>
    <col min="581" max="581" width="12.42578125" bestFit="1" customWidth="1"/>
    <col min="582" max="582" width="11.85546875" bestFit="1" customWidth="1"/>
    <col min="583" max="583" width="12.42578125" bestFit="1" customWidth="1"/>
    <col min="584" max="584" width="11.85546875" bestFit="1" customWidth="1"/>
    <col min="585" max="585" width="12.42578125" bestFit="1" customWidth="1"/>
    <col min="586" max="586" width="11.85546875" bestFit="1" customWidth="1"/>
    <col min="587" max="587" width="12.42578125" bestFit="1" customWidth="1"/>
    <col min="588" max="588" width="11.85546875" bestFit="1" customWidth="1"/>
    <col min="589" max="589" width="12.42578125" bestFit="1" customWidth="1"/>
    <col min="590" max="590" width="11.85546875" bestFit="1" customWidth="1"/>
    <col min="591" max="591" width="12.42578125" bestFit="1" customWidth="1"/>
    <col min="592" max="592" width="11.85546875" bestFit="1" customWidth="1"/>
    <col min="593" max="593" width="12.42578125" bestFit="1" customWidth="1"/>
    <col min="594" max="594" width="11.85546875" bestFit="1" customWidth="1"/>
    <col min="595" max="595" width="12.42578125" bestFit="1" customWidth="1"/>
    <col min="596" max="596" width="11.85546875" bestFit="1" customWidth="1"/>
    <col min="597" max="597" width="12.42578125" bestFit="1" customWidth="1"/>
    <col min="598" max="598" width="11.85546875" bestFit="1" customWidth="1"/>
    <col min="599" max="599" width="12.42578125" bestFit="1" customWidth="1"/>
    <col min="600" max="600" width="11.85546875" bestFit="1" customWidth="1"/>
    <col min="601" max="601" width="12.42578125" bestFit="1" customWidth="1"/>
    <col min="602" max="602" width="11.85546875" bestFit="1" customWidth="1"/>
    <col min="603" max="603" width="12.42578125" bestFit="1" customWidth="1"/>
    <col min="604" max="604" width="11.85546875" bestFit="1" customWidth="1"/>
    <col min="605" max="605" width="12.42578125" bestFit="1" customWidth="1"/>
    <col min="606" max="606" width="11.85546875" bestFit="1" customWidth="1"/>
    <col min="607" max="607" width="12.42578125" bestFit="1" customWidth="1"/>
    <col min="608" max="608" width="11.85546875" bestFit="1" customWidth="1"/>
    <col min="609" max="609" width="12.42578125" bestFit="1" customWidth="1"/>
    <col min="610" max="610" width="11.85546875" bestFit="1" customWidth="1"/>
    <col min="611" max="611" width="12.42578125" bestFit="1" customWidth="1"/>
    <col min="612" max="612" width="11.85546875" bestFit="1" customWidth="1"/>
    <col min="613" max="613" width="12.42578125" bestFit="1" customWidth="1"/>
    <col min="614" max="614" width="11.85546875" bestFit="1" customWidth="1"/>
    <col min="615" max="615" width="12.42578125" bestFit="1" customWidth="1"/>
    <col min="616" max="616" width="11.85546875" bestFit="1" customWidth="1"/>
    <col min="617" max="617" width="12.42578125" bestFit="1" customWidth="1"/>
    <col min="618" max="618" width="11.85546875" bestFit="1" customWidth="1"/>
    <col min="619" max="619" width="12.42578125" bestFit="1" customWidth="1"/>
    <col min="620" max="620" width="11.85546875" bestFit="1" customWidth="1"/>
    <col min="621" max="621" width="12.42578125" bestFit="1" customWidth="1"/>
    <col min="622" max="622" width="11.85546875" bestFit="1" customWidth="1"/>
    <col min="623" max="623" width="12.42578125" bestFit="1" customWidth="1"/>
    <col min="624" max="624" width="11.85546875" bestFit="1" customWidth="1"/>
    <col min="625" max="625" width="12.42578125" bestFit="1" customWidth="1"/>
    <col min="626" max="626" width="11.85546875" bestFit="1" customWidth="1"/>
    <col min="627" max="627" width="12.42578125" bestFit="1" customWidth="1"/>
    <col min="628" max="628" width="11.85546875" bestFit="1" customWidth="1"/>
    <col min="629" max="629" width="12.42578125" bestFit="1" customWidth="1"/>
    <col min="630" max="630" width="11.85546875" bestFit="1" customWidth="1"/>
    <col min="631" max="631" width="12.42578125" bestFit="1" customWidth="1"/>
    <col min="632" max="632" width="11.85546875" bestFit="1" customWidth="1"/>
    <col min="633" max="633" width="12.42578125" bestFit="1" customWidth="1"/>
    <col min="634" max="634" width="11.85546875" bestFit="1" customWidth="1"/>
    <col min="635" max="635" width="12.42578125" bestFit="1" customWidth="1"/>
    <col min="636" max="636" width="11.85546875" bestFit="1" customWidth="1"/>
    <col min="637" max="637" width="12.42578125" bestFit="1" customWidth="1"/>
    <col min="638" max="638" width="11.85546875" bestFit="1" customWidth="1"/>
    <col min="639" max="639" width="12.42578125" bestFit="1" customWidth="1"/>
    <col min="640" max="640" width="11.85546875" bestFit="1" customWidth="1"/>
    <col min="641" max="641" width="12.42578125" bestFit="1" customWidth="1"/>
    <col min="642" max="642" width="11.85546875" bestFit="1" customWidth="1"/>
    <col min="643" max="643" width="12.42578125" bestFit="1" customWidth="1"/>
    <col min="644" max="644" width="11.85546875" bestFit="1" customWidth="1"/>
    <col min="645" max="645" width="12.42578125" bestFit="1" customWidth="1"/>
    <col min="646" max="646" width="11.85546875" bestFit="1" customWidth="1"/>
    <col min="647" max="647" width="12.42578125" bestFit="1" customWidth="1"/>
    <col min="648" max="648" width="11.85546875" bestFit="1" customWidth="1"/>
    <col min="649" max="649" width="12.42578125" bestFit="1" customWidth="1"/>
    <col min="650" max="650" width="11.85546875" bestFit="1" customWidth="1"/>
    <col min="651" max="651" width="12.42578125" bestFit="1" customWidth="1"/>
    <col min="652" max="652" width="11.85546875" bestFit="1" customWidth="1"/>
    <col min="653" max="653" width="12.42578125" bestFit="1" customWidth="1"/>
    <col min="654" max="654" width="11.85546875" bestFit="1" customWidth="1"/>
    <col min="655" max="655" width="12.42578125" bestFit="1" customWidth="1"/>
    <col min="656" max="656" width="11.85546875" bestFit="1" customWidth="1"/>
    <col min="657" max="657" width="12.42578125" bestFit="1" customWidth="1"/>
    <col min="658" max="658" width="11.85546875" bestFit="1" customWidth="1"/>
    <col min="659" max="659" width="12.42578125" bestFit="1" customWidth="1"/>
    <col min="660" max="660" width="11.85546875" bestFit="1" customWidth="1"/>
    <col min="661" max="661" width="12.42578125" bestFit="1" customWidth="1"/>
    <col min="662" max="662" width="11.85546875" bestFit="1" customWidth="1"/>
    <col min="663" max="663" width="12.42578125" bestFit="1" customWidth="1"/>
    <col min="664" max="664" width="11.85546875" bestFit="1" customWidth="1"/>
    <col min="665" max="665" width="12.42578125" bestFit="1" customWidth="1"/>
    <col min="666" max="666" width="11.85546875" bestFit="1" customWidth="1"/>
    <col min="667" max="667" width="12.42578125" bestFit="1" customWidth="1"/>
    <col min="668" max="668" width="11.85546875" bestFit="1" customWidth="1"/>
    <col min="669" max="669" width="12.42578125" bestFit="1" customWidth="1"/>
    <col min="670" max="670" width="11.85546875" bestFit="1" customWidth="1"/>
    <col min="671" max="671" width="12.42578125" bestFit="1" customWidth="1"/>
    <col min="672" max="672" width="11.85546875" bestFit="1" customWidth="1"/>
    <col min="673" max="673" width="12.42578125" bestFit="1" customWidth="1"/>
    <col min="674" max="674" width="11.85546875" bestFit="1" customWidth="1"/>
    <col min="675" max="675" width="12.42578125" bestFit="1" customWidth="1"/>
    <col min="676" max="676" width="11.85546875" bestFit="1" customWidth="1"/>
    <col min="677" max="677" width="12.42578125" bestFit="1" customWidth="1"/>
    <col min="678" max="678" width="11.85546875" bestFit="1" customWidth="1"/>
    <col min="679" max="679" width="12.42578125" bestFit="1" customWidth="1"/>
    <col min="680" max="680" width="11.85546875" bestFit="1" customWidth="1"/>
    <col min="681" max="681" width="12.42578125" bestFit="1" customWidth="1"/>
    <col min="682" max="682" width="11.85546875" bestFit="1" customWidth="1"/>
    <col min="683" max="683" width="12.42578125" bestFit="1" customWidth="1"/>
    <col min="684" max="684" width="11.85546875" bestFit="1" customWidth="1"/>
    <col min="685" max="685" width="12.42578125" bestFit="1" customWidth="1"/>
    <col min="686" max="686" width="11.85546875" bestFit="1" customWidth="1"/>
    <col min="687" max="687" width="12.42578125" bestFit="1" customWidth="1"/>
    <col min="688" max="688" width="11.85546875" bestFit="1" customWidth="1"/>
    <col min="689" max="689" width="12.42578125" bestFit="1" customWidth="1"/>
    <col min="690" max="690" width="11.85546875" bestFit="1" customWidth="1"/>
    <col min="691" max="691" width="12.42578125" bestFit="1" customWidth="1"/>
    <col min="692" max="692" width="11.85546875" bestFit="1" customWidth="1"/>
    <col min="693" max="693" width="12.42578125" bestFit="1" customWidth="1"/>
    <col min="694" max="694" width="11.85546875" bestFit="1" customWidth="1"/>
    <col min="695" max="695" width="12.42578125" bestFit="1" customWidth="1"/>
    <col min="696" max="696" width="11.85546875" bestFit="1" customWidth="1"/>
    <col min="697" max="697" width="12.42578125" bestFit="1" customWidth="1"/>
    <col min="698" max="698" width="11.85546875" bestFit="1" customWidth="1"/>
    <col min="699" max="699" width="12.42578125" bestFit="1" customWidth="1"/>
    <col min="700" max="700" width="11.85546875" bestFit="1" customWidth="1"/>
    <col min="701" max="701" width="12.42578125" bestFit="1" customWidth="1"/>
    <col min="702" max="702" width="11.85546875" bestFit="1" customWidth="1"/>
    <col min="703" max="703" width="12.42578125" bestFit="1" customWidth="1"/>
    <col min="704" max="704" width="11.85546875" bestFit="1" customWidth="1"/>
    <col min="705" max="705" width="12.42578125" bestFit="1" customWidth="1"/>
    <col min="706" max="706" width="11.85546875" bestFit="1" customWidth="1"/>
    <col min="707" max="707" width="12.42578125" bestFit="1" customWidth="1"/>
    <col min="708" max="708" width="11.85546875" bestFit="1" customWidth="1"/>
    <col min="709" max="709" width="12.42578125" bestFit="1" customWidth="1"/>
    <col min="710" max="710" width="11.85546875" bestFit="1" customWidth="1"/>
    <col min="711" max="711" width="12.42578125" bestFit="1" customWidth="1"/>
    <col min="712" max="712" width="11.85546875" bestFit="1" customWidth="1"/>
    <col min="713" max="713" width="12.42578125" bestFit="1" customWidth="1"/>
    <col min="714" max="714" width="11.85546875" bestFit="1" customWidth="1"/>
    <col min="715" max="715" width="12.42578125" bestFit="1" customWidth="1"/>
    <col min="716" max="716" width="11.85546875" bestFit="1" customWidth="1"/>
    <col min="717" max="717" width="12.42578125" bestFit="1" customWidth="1"/>
    <col min="718" max="718" width="11.85546875" bestFit="1" customWidth="1"/>
    <col min="719" max="719" width="12.42578125" bestFit="1" customWidth="1"/>
    <col min="720" max="720" width="11.85546875" bestFit="1" customWidth="1"/>
    <col min="721" max="721" width="12.42578125" bestFit="1" customWidth="1"/>
    <col min="722" max="722" width="11.85546875" bestFit="1" customWidth="1"/>
    <col min="723" max="723" width="12.42578125" bestFit="1" customWidth="1"/>
    <col min="724" max="724" width="11.85546875" bestFit="1" customWidth="1"/>
    <col min="725" max="725" width="12.42578125" bestFit="1" customWidth="1"/>
    <col min="726" max="726" width="11.85546875" bestFit="1" customWidth="1"/>
    <col min="727" max="727" width="12.42578125" bestFit="1" customWidth="1"/>
    <col min="728" max="728" width="11.85546875" bestFit="1" customWidth="1"/>
    <col min="729" max="729" width="12.42578125" bestFit="1" customWidth="1"/>
    <col min="730" max="730" width="11.85546875" bestFit="1" customWidth="1"/>
    <col min="731" max="731" width="12.42578125" bestFit="1" customWidth="1"/>
    <col min="732" max="732" width="11.85546875" bestFit="1" customWidth="1"/>
    <col min="733" max="733" width="12.42578125" bestFit="1" customWidth="1"/>
    <col min="734" max="734" width="11.85546875" bestFit="1" customWidth="1"/>
    <col min="735" max="735" width="12.42578125" bestFit="1" customWidth="1"/>
    <col min="736" max="736" width="11.85546875" bestFit="1" customWidth="1"/>
    <col min="737" max="737" width="12.42578125" bestFit="1" customWidth="1"/>
    <col min="738" max="738" width="11.85546875" bestFit="1" customWidth="1"/>
    <col min="739" max="739" width="12.42578125" bestFit="1" customWidth="1"/>
    <col min="740" max="740" width="11.85546875" bestFit="1" customWidth="1"/>
    <col min="741" max="741" width="12.42578125" bestFit="1" customWidth="1"/>
    <col min="742" max="742" width="11.85546875" bestFit="1" customWidth="1"/>
    <col min="743" max="743" width="12.42578125" bestFit="1" customWidth="1"/>
    <col min="744" max="744" width="11.85546875" bestFit="1" customWidth="1"/>
    <col min="745" max="745" width="12.42578125" bestFit="1" customWidth="1"/>
    <col min="746" max="746" width="11.85546875" bestFit="1" customWidth="1"/>
    <col min="747" max="747" width="12.42578125" bestFit="1" customWidth="1"/>
    <col min="748" max="748" width="11.85546875" bestFit="1" customWidth="1"/>
    <col min="749" max="749" width="12.42578125" bestFit="1" customWidth="1"/>
    <col min="750" max="750" width="11.85546875" bestFit="1" customWidth="1"/>
    <col min="751" max="751" width="12.42578125" bestFit="1" customWidth="1"/>
    <col min="752" max="752" width="11.85546875" bestFit="1" customWidth="1"/>
    <col min="753" max="753" width="12.42578125" bestFit="1" customWidth="1"/>
    <col min="754" max="754" width="11.85546875" bestFit="1" customWidth="1"/>
    <col min="755" max="755" width="12.42578125" bestFit="1" customWidth="1"/>
    <col min="756" max="756" width="11.85546875" bestFit="1" customWidth="1"/>
    <col min="757" max="757" width="12.42578125" bestFit="1" customWidth="1"/>
    <col min="758" max="758" width="11.85546875" bestFit="1" customWidth="1"/>
    <col min="759" max="759" width="12.42578125" bestFit="1" customWidth="1"/>
    <col min="760" max="760" width="11.85546875" bestFit="1" customWidth="1"/>
    <col min="761" max="761" width="12.42578125" bestFit="1" customWidth="1"/>
    <col min="762" max="762" width="11.85546875" bestFit="1" customWidth="1"/>
    <col min="763" max="763" width="12.42578125" bestFit="1" customWidth="1"/>
    <col min="764" max="764" width="11.85546875" bestFit="1" customWidth="1"/>
    <col min="765" max="765" width="12.42578125" bestFit="1" customWidth="1"/>
    <col min="766" max="766" width="11.85546875" bestFit="1" customWidth="1"/>
    <col min="767" max="767" width="12.42578125" bestFit="1" customWidth="1"/>
    <col min="768" max="768" width="11.85546875" bestFit="1" customWidth="1"/>
    <col min="769" max="769" width="12.42578125" bestFit="1" customWidth="1"/>
    <col min="770" max="770" width="11.85546875" bestFit="1" customWidth="1"/>
    <col min="771" max="771" width="12.42578125" bestFit="1" customWidth="1"/>
    <col min="772" max="772" width="11.85546875" bestFit="1" customWidth="1"/>
    <col min="773" max="773" width="12.42578125" bestFit="1" customWidth="1"/>
    <col min="774" max="774" width="11.85546875" bestFit="1" customWidth="1"/>
    <col min="775" max="775" width="12.42578125" bestFit="1" customWidth="1"/>
    <col min="776" max="776" width="11.85546875" bestFit="1" customWidth="1"/>
    <col min="777" max="777" width="12.42578125" bestFit="1" customWidth="1"/>
    <col min="778" max="778" width="11.85546875" bestFit="1" customWidth="1"/>
    <col min="779" max="779" width="12.42578125" bestFit="1" customWidth="1"/>
    <col min="780" max="780" width="11.85546875" bestFit="1" customWidth="1"/>
    <col min="781" max="781" width="12.42578125" bestFit="1" customWidth="1"/>
    <col min="782" max="782" width="11.85546875" bestFit="1" customWidth="1"/>
    <col min="783" max="783" width="12.42578125" bestFit="1" customWidth="1"/>
    <col min="784" max="784" width="11.85546875" bestFit="1" customWidth="1"/>
    <col min="785" max="785" width="12.42578125" bestFit="1" customWidth="1"/>
    <col min="786" max="786" width="11.85546875" bestFit="1" customWidth="1"/>
    <col min="787" max="787" width="12.42578125" bestFit="1" customWidth="1"/>
    <col min="788" max="788" width="11.85546875" bestFit="1" customWidth="1"/>
    <col min="789" max="789" width="12.42578125" bestFit="1" customWidth="1"/>
    <col min="790" max="790" width="11.85546875" bestFit="1" customWidth="1"/>
    <col min="791" max="791" width="12.42578125" bestFit="1" customWidth="1"/>
    <col min="792" max="792" width="11.85546875" bestFit="1" customWidth="1"/>
    <col min="793" max="793" width="12.42578125" bestFit="1" customWidth="1"/>
    <col min="794" max="794" width="11.85546875" bestFit="1" customWidth="1"/>
    <col min="795" max="795" width="12.42578125" bestFit="1" customWidth="1"/>
    <col min="796" max="796" width="11.85546875" bestFit="1" customWidth="1"/>
    <col min="797" max="797" width="12.42578125" bestFit="1" customWidth="1"/>
    <col min="798" max="798" width="11.85546875" bestFit="1" customWidth="1"/>
    <col min="799" max="799" width="12.42578125" bestFit="1" customWidth="1"/>
    <col min="800" max="800" width="11.85546875" bestFit="1" customWidth="1"/>
    <col min="801" max="801" width="12.42578125" bestFit="1" customWidth="1"/>
    <col min="802" max="802" width="11.85546875" bestFit="1" customWidth="1"/>
    <col min="803" max="803" width="12.42578125" bestFit="1" customWidth="1"/>
    <col min="804" max="804" width="11.85546875" bestFit="1" customWidth="1"/>
    <col min="805" max="805" width="12.42578125" bestFit="1" customWidth="1"/>
    <col min="806" max="806" width="11.85546875" bestFit="1" customWidth="1"/>
    <col min="807" max="807" width="12.42578125" bestFit="1" customWidth="1"/>
    <col min="808" max="808" width="11.85546875" bestFit="1" customWidth="1"/>
    <col min="809" max="809" width="12.42578125" bestFit="1" customWidth="1"/>
    <col min="810" max="810" width="11.85546875" bestFit="1" customWidth="1"/>
    <col min="811" max="811" width="12.42578125" bestFit="1" customWidth="1"/>
    <col min="812" max="812" width="11.85546875" bestFit="1" customWidth="1"/>
    <col min="813" max="813" width="12.42578125" bestFit="1" customWidth="1"/>
    <col min="814" max="814" width="11.85546875" bestFit="1" customWidth="1"/>
    <col min="815" max="815" width="12.42578125" bestFit="1" customWidth="1"/>
    <col min="816" max="816" width="11.85546875" bestFit="1" customWidth="1"/>
    <col min="817" max="817" width="12.42578125" bestFit="1" customWidth="1"/>
    <col min="818" max="818" width="11.85546875" bestFit="1" customWidth="1"/>
    <col min="819" max="819" width="12.42578125" bestFit="1" customWidth="1"/>
    <col min="820" max="820" width="11.85546875" bestFit="1" customWidth="1"/>
    <col min="821" max="821" width="12.42578125" bestFit="1" customWidth="1"/>
    <col min="822" max="822" width="11.85546875" bestFit="1" customWidth="1"/>
    <col min="823" max="823" width="12.42578125" bestFit="1" customWidth="1"/>
    <col min="824" max="824" width="11.85546875" bestFit="1" customWidth="1"/>
    <col min="825" max="825" width="12.42578125" bestFit="1" customWidth="1"/>
    <col min="826" max="826" width="11.85546875" bestFit="1" customWidth="1"/>
    <col min="827" max="827" width="12.42578125" bestFit="1" customWidth="1"/>
    <col min="828" max="828" width="11.85546875" bestFit="1" customWidth="1"/>
    <col min="829" max="829" width="12.42578125" bestFit="1" customWidth="1"/>
    <col min="830" max="830" width="11.85546875" bestFit="1" customWidth="1"/>
    <col min="831" max="831" width="12.42578125" bestFit="1" customWidth="1"/>
    <col min="832" max="832" width="11.85546875" bestFit="1" customWidth="1"/>
    <col min="833" max="833" width="12.42578125" bestFit="1" customWidth="1"/>
    <col min="834" max="834" width="11.85546875" bestFit="1" customWidth="1"/>
    <col min="835" max="835" width="12.42578125" bestFit="1" customWidth="1"/>
    <col min="836" max="836" width="11.85546875" bestFit="1" customWidth="1"/>
    <col min="837" max="837" width="12.42578125" bestFit="1" customWidth="1"/>
    <col min="838" max="838" width="11.85546875" bestFit="1" customWidth="1"/>
    <col min="839" max="839" width="12.42578125" bestFit="1" customWidth="1"/>
    <col min="840" max="840" width="11.85546875" bestFit="1" customWidth="1"/>
    <col min="841" max="841" width="12.42578125" bestFit="1" customWidth="1"/>
    <col min="842" max="842" width="11.85546875" bestFit="1" customWidth="1"/>
    <col min="843" max="843" width="12.42578125" bestFit="1" customWidth="1"/>
    <col min="844" max="844" width="11.85546875" bestFit="1" customWidth="1"/>
    <col min="845" max="845" width="12.42578125" bestFit="1" customWidth="1"/>
    <col min="846" max="846" width="11.85546875" bestFit="1" customWidth="1"/>
    <col min="847" max="847" width="12.42578125" bestFit="1" customWidth="1"/>
    <col min="848" max="848" width="11.85546875" bestFit="1" customWidth="1"/>
    <col min="849" max="849" width="12.42578125" bestFit="1" customWidth="1"/>
    <col min="850" max="850" width="11.85546875" bestFit="1" customWidth="1"/>
    <col min="851" max="851" width="12.42578125" bestFit="1" customWidth="1"/>
    <col min="852" max="852" width="11.85546875" bestFit="1" customWidth="1"/>
    <col min="853" max="853" width="12.42578125" bestFit="1" customWidth="1"/>
    <col min="854" max="854" width="11.85546875" bestFit="1" customWidth="1"/>
    <col min="855" max="855" width="12.42578125" bestFit="1" customWidth="1"/>
    <col min="856" max="856" width="11.85546875" bestFit="1" customWidth="1"/>
    <col min="857" max="857" width="12.42578125" bestFit="1" customWidth="1"/>
    <col min="858" max="858" width="11.85546875" bestFit="1" customWidth="1"/>
    <col min="859" max="859" width="12.42578125" bestFit="1" customWidth="1"/>
    <col min="860" max="860" width="11.85546875" bestFit="1" customWidth="1"/>
    <col min="861" max="861" width="12.42578125" bestFit="1" customWidth="1"/>
    <col min="862" max="862" width="11.85546875" bestFit="1" customWidth="1"/>
    <col min="863" max="863" width="12.42578125" bestFit="1" customWidth="1"/>
    <col min="864" max="864" width="11.85546875" bestFit="1" customWidth="1"/>
    <col min="865" max="865" width="12.42578125" bestFit="1" customWidth="1"/>
    <col min="866" max="866" width="11.85546875" bestFit="1" customWidth="1"/>
    <col min="867" max="867" width="12.42578125" bestFit="1" customWidth="1"/>
    <col min="868" max="868" width="11.85546875" bestFit="1" customWidth="1"/>
    <col min="869" max="869" width="12.42578125" bestFit="1" customWidth="1"/>
    <col min="870" max="870" width="11.85546875" bestFit="1" customWidth="1"/>
    <col min="871" max="871" width="12.42578125" bestFit="1" customWidth="1"/>
    <col min="872" max="872" width="11.85546875" bestFit="1" customWidth="1"/>
    <col min="873" max="873" width="12.42578125" bestFit="1" customWidth="1"/>
    <col min="874" max="874" width="11.85546875" bestFit="1" customWidth="1"/>
    <col min="875" max="875" width="12.42578125" bestFit="1" customWidth="1"/>
    <col min="876" max="876" width="11.85546875" bestFit="1" customWidth="1"/>
    <col min="877" max="877" width="12.42578125" bestFit="1" customWidth="1"/>
    <col min="878" max="878" width="11.85546875" bestFit="1" customWidth="1"/>
    <col min="879" max="879" width="12.42578125" bestFit="1" customWidth="1"/>
    <col min="880" max="880" width="11.85546875" bestFit="1" customWidth="1"/>
    <col min="881" max="881" width="12.42578125" bestFit="1" customWidth="1"/>
    <col min="882" max="882" width="11.85546875" bestFit="1" customWidth="1"/>
    <col min="883" max="883" width="12.42578125" bestFit="1" customWidth="1"/>
    <col min="884" max="884" width="11.85546875" bestFit="1" customWidth="1"/>
    <col min="885" max="885" width="12.42578125" bestFit="1" customWidth="1"/>
    <col min="886" max="886" width="11.85546875" bestFit="1" customWidth="1"/>
    <col min="887" max="887" width="12.42578125" bestFit="1" customWidth="1"/>
    <col min="888" max="888" width="11.85546875" bestFit="1" customWidth="1"/>
    <col min="889" max="889" width="12.42578125" bestFit="1" customWidth="1"/>
    <col min="890" max="890" width="11.85546875" bestFit="1" customWidth="1"/>
    <col min="891" max="891" width="12.42578125" bestFit="1" customWidth="1"/>
    <col min="892" max="892" width="11.85546875" bestFit="1" customWidth="1"/>
    <col min="893" max="893" width="12.42578125" bestFit="1" customWidth="1"/>
    <col min="894" max="894" width="11.85546875" bestFit="1" customWidth="1"/>
    <col min="895" max="895" width="12.42578125" bestFit="1" customWidth="1"/>
    <col min="896" max="896" width="11.85546875" bestFit="1" customWidth="1"/>
    <col min="897" max="897" width="12.42578125" bestFit="1" customWidth="1"/>
    <col min="898" max="898" width="11.85546875" bestFit="1" customWidth="1"/>
    <col min="899" max="899" width="12.42578125" bestFit="1" customWidth="1"/>
    <col min="900" max="900" width="11.85546875" bestFit="1" customWidth="1"/>
    <col min="901" max="901" width="12.42578125" bestFit="1" customWidth="1"/>
    <col min="902" max="902" width="11.85546875" bestFit="1" customWidth="1"/>
    <col min="903" max="903" width="12.42578125" bestFit="1" customWidth="1"/>
    <col min="904" max="904" width="11.85546875" bestFit="1" customWidth="1"/>
    <col min="905" max="905" width="12.42578125" bestFit="1" customWidth="1"/>
    <col min="906" max="906" width="11.85546875" bestFit="1" customWidth="1"/>
    <col min="907" max="907" width="12.42578125" bestFit="1" customWidth="1"/>
    <col min="908" max="908" width="11.85546875" bestFit="1" customWidth="1"/>
    <col min="909" max="909" width="12.42578125" bestFit="1" customWidth="1"/>
    <col min="910" max="910" width="11.85546875" bestFit="1" customWidth="1"/>
    <col min="911" max="911" width="12.42578125" bestFit="1" customWidth="1"/>
    <col min="912" max="912" width="11.85546875" bestFit="1" customWidth="1"/>
    <col min="913" max="913" width="12.42578125" bestFit="1" customWidth="1"/>
    <col min="914" max="914" width="11.85546875" bestFit="1" customWidth="1"/>
    <col min="915" max="915" width="12.42578125" bestFit="1" customWidth="1"/>
    <col min="916" max="916" width="11.85546875" bestFit="1" customWidth="1"/>
    <col min="917" max="917" width="12.42578125" bestFit="1" customWidth="1"/>
    <col min="918" max="918" width="11.85546875" bestFit="1" customWidth="1"/>
    <col min="919" max="919" width="12.42578125" bestFit="1" customWidth="1"/>
    <col min="920" max="920" width="11.85546875" bestFit="1" customWidth="1"/>
    <col min="921" max="921" width="12.42578125" bestFit="1" customWidth="1"/>
    <col min="922" max="922" width="11.85546875" bestFit="1" customWidth="1"/>
    <col min="923" max="923" width="12.42578125" bestFit="1" customWidth="1"/>
    <col min="924" max="924" width="11.85546875" bestFit="1" customWidth="1"/>
    <col min="925" max="925" width="12.42578125" bestFit="1" customWidth="1"/>
    <col min="926" max="926" width="11.85546875" bestFit="1" customWidth="1"/>
    <col min="927" max="927" width="12.42578125" bestFit="1" customWidth="1"/>
    <col min="928" max="928" width="11.85546875" bestFit="1" customWidth="1"/>
    <col min="929" max="929" width="12.42578125" bestFit="1" customWidth="1"/>
    <col min="930" max="930" width="11.85546875" bestFit="1" customWidth="1"/>
    <col min="931" max="931" width="12.42578125" bestFit="1" customWidth="1"/>
    <col min="932" max="932" width="11.85546875" bestFit="1" customWidth="1"/>
    <col min="933" max="933" width="12.42578125" bestFit="1" customWidth="1"/>
    <col min="934" max="934" width="11.85546875" bestFit="1" customWidth="1"/>
    <col min="935" max="935" width="12.42578125" bestFit="1" customWidth="1"/>
    <col min="936" max="936" width="11.85546875" bestFit="1" customWidth="1"/>
    <col min="937" max="937" width="12.42578125" bestFit="1" customWidth="1"/>
    <col min="938" max="938" width="11.85546875" bestFit="1" customWidth="1"/>
    <col min="939" max="939" width="12.42578125" bestFit="1" customWidth="1"/>
    <col min="940" max="940" width="11.85546875" bestFit="1" customWidth="1"/>
    <col min="941" max="941" width="12.42578125" bestFit="1" customWidth="1"/>
    <col min="942" max="942" width="11.85546875" bestFit="1" customWidth="1"/>
    <col min="943" max="943" width="12.42578125" bestFit="1" customWidth="1"/>
    <col min="944" max="944" width="11.85546875" bestFit="1" customWidth="1"/>
    <col min="945" max="945" width="12.42578125" bestFit="1" customWidth="1"/>
    <col min="946" max="946" width="11.85546875" bestFit="1" customWidth="1"/>
    <col min="947" max="947" width="12.42578125" bestFit="1" customWidth="1"/>
    <col min="948" max="948" width="11.85546875" bestFit="1" customWidth="1"/>
    <col min="949" max="949" width="12.42578125" bestFit="1" customWidth="1"/>
    <col min="950" max="950" width="11.85546875" bestFit="1" customWidth="1"/>
    <col min="951" max="951" width="12.42578125" bestFit="1" customWidth="1"/>
    <col min="952" max="952" width="11.85546875" bestFit="1" customWidth="1"/>
    <col min="953" max="953" width="12.42578125" bestFit="1" customWidth="1"/>
    <col min="954" max="954" width="11.85546875" bestFit="1" customWidth="1"/>
    <col min="955" max="955" width="12.42578125" bestFit="1" customWidth="1"/>
    <col min="956" max="956" width="11.85546875" bestFit="1" customWidth="1"/>
    <col min="957" max="957" width="12.42578125" bestFit="1" customWidth="1"/>
    <col min="958" max="958" width="11.85546875" bestFit="1" customWidth="1"/>
    <col min="959" max="959" width="12.42578125" bestFit="1" customWidth="1"/>
    <col min="960" max="960" width="11.85546875" bestFit="1" customWidth="1"/>
    <col min="961" max="961" width="12.42578125" bestFit="1" customWidth="1"/>
    <col min="962" max="962" width="11.85546875" bestFit="1" customWidth="1"/>
    <col min="963" max="963" width="12.42578125" bestFit="1" customWidth="1"/>
    <col min="964" max="964" width="11.85546875" bestFit="1" customWidth="1"/>
    <col min="965" max="965" width="12.42578125" bestFit="1" customWidth="1"/>
    <col min="966" max="966" width="11.85546875" bestFit="1" customWidth="1"/>
    <col min="967" max="967" width="12.42578125" bestFit="1" customWidth="1"/>
    <col min="968" max="968" width="11.85546875" bestFit="1" customWidth="1"/>
    <col min="969" max="969" width="12.42578125" bestFit="1" customWidth="1"/>
    <col min="970" max="970" width="11.85546875" bestFit="1" customWidth="1"/>
    <col min="971" max="971" width="12.42578125" bestFit="1" customWidth="1"/>
    <col min="972" max="972" width="11.85546875" bestFit="1" customWidth="1"/>
    <col min="973" max="973" width="12.42578125" bestFit="1" customWidth="1"/>
    <col min="974" max="974" width="11.85546875" bestFit="1" customWidth="1"/>
    <col min="975" max="975" width="12.42578125" bestFit="1" customWidth="1"/>
    <col min="976" max="976" width="11.85546875" bestFit="1" customWidth="1"/>
    <col min="977" max="977" width="12.42578125" bestFit="1" customWidth="1"/>
    <col min="978" max="978" width="11.85546875" bestFit="1" customWidth="1"/>
    <col min="979" max="979" width="12.42578125" bestFit="1" customWidth="1"/>
    <col min="980" max="980" width="11.85546875" bestFit="1" customWidth="1"/>
    <col min="981" max="981" width="12.42578125" bestFit="1" customWidth="1"/>
    <col min="982" max="982" width="11.85546875" bestFit="1" customWidth="1"/>
    <col min="983" max="983" width="12.42578125" bestFit="1" customWidth="1"/>
    <col min="984" max="984" width="11.85546875" bestFit="1" customWidth="1"/>
    <col min="985" max="985" width="12.42578125" bestFit="1" customWidth="1"/>
    <col min="986" max="986" width="11.85546875" bestFit="1" customWidth="1"/>
    <col min="987" max="987" width="12.42578125" bestFit="1" customWidth="1"/>
    <col min="988" max="988" width="11.85546875" bestFit="1" customWidth="1"/>
    <col min="989" max="989" width="12.42578125" bestFit="1" customWidth="1"/>
    <col min="990" max="990" width="11.85546875" bestFit="1" customWidth="1"/>
    <col min="991" max="991" width="12.42578125" bestFit="1" customWidth="1"/>
    <col min="992" max="992" width="11.85546875" bestFit="1" customWidth="1"/>
    <col min="993" max="993" width="12.42578125" bestFit="1" customWidth="1"/>
    <col min="994" max="994" width="11.85546875" bestFit="1" customWidth="1"/>
    <col min="995" max="995" width="12.42578125" bestFit="1" customWidth="1"/>
    <col min="996" max="996" width="11.85546875" bestFit="1" customWidth="1"/>
    <col min="997" max="997" width="12.42578125" bestFit="1" customWidth="1"/>
    <col min="998" max="998" width="11.85546875" bestFit="1" customWidth="1"/>
    <col min="999" max="999" width="12.42578125" bestFit="1" customWidth="1"/>
    <col min="1000" max="1000" width="11.85546875" bestFit="1" customWidth="1"/>
    <col min="1001" max="1001" width="12.42578125" bestFit="1" customWidth="1"/>
    <col min="1002" max="1002" width="11.85546875" bestFit="1" customWidth="1"/>
    <col min="1003" max="1003" width="12.42578125" bestFit="1" customWidth="1"/>
    <col min="1004" max="1004" width="11.85546875" bestFit="1" customWidth="1"/>
    <col min="1005" max="1005" width="12.42578125" bestFit="1" customWidth="1"/>
    <col min="1006" max="1006" width="11.85546875" bestFit="1" customWidth="1"/>
    <col min="1007" max="1007" width="12.42578125" bestFit="1" customWidth="1"/>
    <col min="1008" max="1008" width="11.85546875" bestFit="1" customWidth="1"/>
    <col min="1009" max="1009" width="12.42578125" bestFit="1" customWidth="1"/>
    <col min="1010" max="1010" width="11.85546875" bestFit="1" customWidth="1"/>
    <col min="1011" max="1011" width="12.42578125" bestFit="1" customWidth="1"/>
    <col min="1012" max="1012" width="11.85546875" bestFit="1" customWidth="1"/>
    <col min="1013" max="1013" width="12.42578125" bestFit="1" customWidth="1"/>
    <col min="1014" max="1014" width="11.85546875" bestFit="1" customWidth="1"/>
    <col min="1015" max="1015" width="12.42578125" bestFit="1" customWidth="1"/>
    <col min="1016" max="1016" width="11.85546875" bestFit="1" customWidth="1"/>
    <col min="1017" max="1017" width="12.42578125" bestFit="1" customWidth="1"/>
    <col min="1018" max="1018" width="11.85546875" bestFit="1" customWidth="1"/>
    <col min="1019" max="1019" width="12.42578125" bestFit="1" customWidth="1"/>
    <col min="1020" max="1020" width="11.85546875" bestFit="1" customWidth="1"/>
    <col min="1021" max="1021" width="12.42578125" bestFit="1" customWidth="1"/>
    <col min="1022" max="1022" width="11.85546875" bestFit="1" customWidth="1"/>
    <col min="1023" max="1023" width="12.42578125" bestFit="1" customWidth="1"/>
    <col min="1024" max="1024" width="11.85546875" bestFit="1" customWidth="1"/>
    <col min="1025" max="1025" width="12.42578125" bestFit="1" customWidth="1"/>
    <col min="1026" max="1026" width="11.85546875" bestFit="1" customWidth="1"/>
    <col min="1027" max="1027" width="12.42578125" bestFit="1" customWidth="1"/>
    <col min="1028" max="1028" width="11.85546875" bestFit="1" customWidth="1"/>
    <col min="1029" max="1029" width="12.42578125" bestFit="1" customWidth="1"/>
    <col min="1030" max="1030" width="11.85546875" bestFit="1" customWidth="1"/>
    <col min="1031" max="1031" width="12.42578125" bestFit="1" customWidth="1"/>
    <col min="1032" max="1032" width="11.85546875" bestFit="1" customWidth="1"/>
    <col min="1033" max="1033" width="12.42578125" bestFit="1" customWidth="1"/>
    <col min="1034" max="1034" width="11.85546875" bestFit="1" customWidth="1"/>
    <col min="1035" max="1035" width="12.42578125" bestFit="1" customWidth="1"/>
    <col min="1036" max="1036" width="11.85546875" bestFit="1" customWidth="1"/>
    <col min="1037" max="1037" width="12.42578125" bestFit="1" customWidth="1"/>
    <col min="1038" max="1038" width="11.85546875" bestFit="1" customWidth="1"/>
    <col min="1039" max="1039" width="12.42578125" bestFit="1" customWidth="1"/>
    <col min="1040" max="1040" width="11.85546875" bestFit="1" customWidth="1"/>
    <col min="1041" max="1041" width="12.42578125" bestFit="1" customWidth="1"/>
    <col min="1042" max="1042" width="11.85546875" bestFit="1" customWidth="1"/>
    <col min="1043" max="1043" width="12.42578125" bestFit="1" customWidth="1"/>
    <col min="1044" max="1044" width="11.85546875" bestFit="1" customWidth="1"/>
    <col min="1045" max="1045" width="12.42578125" bestFit="1" customWidth="1"/>
    <col min="1046" max="1046" width="11.85546875" bestFit="1" customWidth="1"/>
    <col min="1047" max="1047" width="12.42578125" bestFit="1" customWidth="1"/>
    <col min="1048" max="1048" width="11.85546875" bestFit="1" customWidth="1"/>
    <col min="1049" max="1049" width="12.42578125" bestFit="1" customWidth="1"/>
    <col min="1050" max="1050" width="11.85546875" bestFit="1" customWidth="1"/>
    <col min="1051" max="1051" width="12.42578125" bestFit="1" customWidth="1"/>
    <col min="1052" max="1052" width="11.85546875" bestFit="1" customWidth="1"/>
    <col min="1053" max="1053" width="12.42578125" bestFit="1" customWidth="1"/>
    <col min="1054" max="1054" width="11.85546875" bestFit="1" customWidth="1"/>
    <col min="1055" max="1055" width="12.42578125" bestFit="1" customWidth="1"/>
    <col min="1056" max="1056" width="11.85546875" bestFit="1" customWidth="1"/>
    <col min="1057" max="1057" width="12.42578125" bestFit="1" customWidth="1"/>
    <col min="1058" max="1058" width="11.85546875" bestFit="1" customWidth="1"/>
    <col min="1059" max="1059" width="12.42578125" bestFit="1" customWidth="1"/>
    <col min="1060" max="1060" width="11.85546875" bestFit="1" customWidth="1"/>
    <col min="1061" max="1061" width="12.42578125" bestFit="1" customWidth="1"/>
    <col min="1062" max="1062" width="11.85546875" bestFit="1" customWidth="1"/>
    <col min="1063" max="1063" width="12.42578125" bestFit="1" customWidth="1"/>
  </cols>
  <sheetData>
    <row r="1" spans="1:1063" ht="14.45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ht="14.45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ht="14.45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ht="14.45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ht="14.45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ht="14.45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ht="14.45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ht="14.45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ht="14.45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ht="14.45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ht="14.45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ht="14.45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ht="14.45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ht="14.45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ht="14.45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ht="14.45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ht="14.45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ht="14.45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ht="14.45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ht="14.45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ht="14.45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ht="14.45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ht="14.45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ht="14.45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ht="14.45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ht="14.45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ht="14.45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ht="14.45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ht="14.45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ht="14.45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ht="14.45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s="2" customFormat="1" ht="14.45" x14ac:dyDescent="0.3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s="2" customFormat="1" ht="14.45" x14ac:dyDescent="0.3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2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2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2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2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2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2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" sqref="F2"/>
    </sheetView>
  </sheetViews>
  <sheetFormatPr defaultRowHeight="15" x14ac:dyDescent="0.25"/>
  <cols>
    <col min="1" max="1" width="22.7109375" bestFit="1" customWidth="1"/>
    <col min="3" max="3" width="11.85546875" bestFit="1" customWidth="1"/>
    <col min="4" max="4" width="12.42578125" bestFit="1" customWidth="1"/>
    <col min="6" max="7" width="13.140625" bestFit="1" customWidth="1"/>
    <col min="8" max="11" width="13.140625" customWidth="1"/>
    <col min="19" max="19" width="12.42578125" bestFit="1" customWidth="1"/>
    <col min="20" max="27" width="12.42578125" customWidth="1"/>
    <col min="29" max="30" width="23.140625" bestFit="1" customWidth="1"/>
    <col min="49" max="49" width="12.42578125" bestFit="1" customWidth="1"/>
  </cols>
  <sheetData>
    <row r="1" spans="1:57" ht="14.45" x14ac:dyDescent="0.35">
      <c r="C1">
        <v>2</v>
      </c>
      <c r="D1">
        <v>2</v>
      </c>
      <c r="F1">
        <v>7</v>
      </c>
      <c r="G1">
        <v>7</v>
      </c>
      <c r="V1">
        <v>17</v>
      </c>
      <c r="W1">
        <v>17</v>
      </c>
      <c r="AC1">
        <v>40</v>
      </c>
      <c r="AD1">
        <v>40</v>
      </c>
      <c r="AZ1">
        <v>207</v>
      </c>
      <c r="BA1">
        <v>207</v>
      </c>
      <c r="BD1">
        <v>325</v>
      </c>
      <c r="BE1">
        <v>325</v>
      </c>
    </row>
    <row r="2" spans="1:57" x14ac:dyDescent="0.2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  <c r="V2" t="s">
        <v>587</v>
      </c>
      <c r="W2" t="s">
        <v>54</v>
      </c>
      <c r="Y2" t="s">
        <v>588</v>
      </c>
      <c r="AC2" t="s">
        <v>77</v>
      </c>
      <c r="AD2" t="s">
        <v>77</v>
      </c>
      <c r="AJ2" t="s">
        <v>591</v>
      </c>
      <c r="AO2" t="s">
        <v>589</v>
      </c>
      <c r="AS2" t="s">
        <v>590</v>
      </c>
      <c r="AW2" t="s">
        <v>592</v>
      </c>
      <c r="AZ2" t="s">
        <v>244</v>
      </c>
      <c r="BA2" t="s">
        <v>244</v>
      </c>
      <c r="BD2" t="s">
        <v>362</v>
      </c>
      <c r="BE2" t="s">
        <v>362</v>
      </c>
    </row>
    <row r="3" spans="1:57" ht="14.45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  <c r="V3" t="s">
        <v>36</v>
      </c>
      <c r="W3" t="s">
        <v>37</v>
      </c>
      <c r="AC3" t="s">
        <v>36</v>
      </c>
      <c r="AD3" t="s">
        <v>37</v>
      </c>
      <c r="AE3" t="s">
        <v>584</v>
      </c>
      <c r="AF3" t="s">
        <v>585</v>
      </c>
      <c r="AG3" t="s">
        <v>586</v>
      </c>
      <c r="AZ3" t="s">
        <v>36</v>
      </c>
      <c r="BA3" t="s">
        <v>37</v>
      </c>
      <c r="BD3" t="s">
        <v>36</v>
      </c>
      <c r="BE3" t="s">
        <v>37</v>
      </c>
    </row>
    <row r="4" spans="1:57" ht="14.45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  <c r="V4">
        <v>3.4638396137294E-3</v>
      </c>
      <c r="W4">
        <v>-1.1231251655869601</v>
      </c>
      <c r="Y4">
        <f>V4+C4</f>
        <v>6.6127847171197601E-2</v>
      </c>
      <c r="Z4">
        <f>STANDARDIZE(Y4,$Y$41,$Y$42)</f>
        <v>1.4704071851985612</v>
      </c>
      <c r="AC4">
        <v>1.25957804135615E-3</v>
      </c>
      <c r="AD4">
        <v>-0.42093775853406001</v>
      </c>
      <c r="AE4">
        <f>AVERAGE(AC4:AC10)</f>
        <v>1.2931375883188264E-3</v>
      </c>
      <c r="AF4">
        <f>_xlfn.STDEV.P(AC4:AC10)</f>
        <v>4.3645920635970823E-4</v>
      </c>
      <c r="AG4">
        <f>AF4/$AF$32</f>
        <v>0.14228948927490706</v>
      </c>
      <c r="AJ4">
        <f>F4+AC4</f>
        <v>1.9103600293901547E-2</v>
      </c>
      <c r="AK4">
        <f>STANDARDIZE(AJ4,$AJ$41,$AJ$42)</f>
        <v>1.0097484280432445</v>
      </c>
      <c r="AO4">
        <f t="shared" ref="AO4:AO39" si="0">AC4/Y4</f>
        <v>1.9047619047619126E-2</v>
      </c>
      <c r="AP4">
        <f>STANDARDIZE(AO4,$AO$41,$AO$42)</f>
        <v>-0.49665280662498423</v>
      </c>
      <c r="AS4">
        <f t="shared" ref="AS4:AS39" si="1">(F4+AC4)/(C4+V4)</f>
        <v>0.28888888888888914</v>
      </c>
      <c r="AT4">
        <f>STANDARDIZE(AS4,$AS$41,$AS$42)</f>
        <v>-0.22424348951870862</v>
      </c>
      <c r="AU4">
        <f>AVERAGE(AS4:AS10)</f>
        <v>0.23221541522888814</v>
      </c>
      <c r="AV4">
        <f>_xlfn.STDEV.P(AS4:AS10)</f>
        <v>3.8859580870960787E-2</v>
      </c>
      <c r="AW4">
        <f>AV4/$AV$32</f>
        <v>0.25125648398851624</v>
      </c>
      <c r="AZ4">
        <v>0</v>
      </c>
      <c r="BA4">
        <v>-0.70702345762112195</v>
      </c>
      <c r="BD4">
        <v>0</v>
      </c>
      <c r="BE4">
        <v>-0.51490796909251302</v>
      </c>
    </row>
    <row r="5" spans="1:57" ht="14.45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2">F5/C5</f>
        <v>0.22865013774104609</v>
      </c>
      <c r="N5">
        <f t="shared" ref="N5:N39" si="3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  <c r="V5">
        <v>5.9989092892201402E-3</v>
      </c>
      <c r="W5">
        <v>9.1165437562174698E-2</v>
      </c>
      <c r="Y5">
        <f t="shared" ref="Y5:Y39" si="4">V5+C5</f>
        <v>7.1986911470641748E-2</v>
      </c>
      <c r="Z5">
        <f t="shared" ref="Z5:Z39" si="5">STANDARDIZE(Y5,$Y$41,$Y$42)</f>
        <v>2.034548711189744</v>
      </c>
      <c r="AC5">
        <v>1.9996364297400499E-3</v>
      </c>
      <c r="AD5">
        <v>-0.15356653342212701</v>
      </c>
      <c r="AJ5">
        <f t="shared" ref="AJ5:AJ39" si="6">F5+AC5</f>
        <v>1.7087802217778551E-2</v>
      </c>
      <c r="AK5">
        <f t="shared" ref="AK5:AK39" si="7">STANDARDIZE(AJ5,$AJ$41,$AJ$42)</f>
        <v>0.4836892490170796</v>
      </c>
      <c r="AO5">
        <f t="shared" si="0"/>
        <v>2.7777777777777797E-2</v>
      </c>
      <c r="AP5">
        <f t="shared" ref="AP5:AP39" si="8">STANDARDIZE(AO5,$AO$41,$AO$42)</f>
        <v>-0.38579153475329131</v>
      </c>
      <c r="AS5">
        <f t="shared" si="1"/>
        <v>0.23737373737373674</v>
      </c>
      <c r="AT5">
        <f t="shared" ref="AT5:AT39" si="9">STANDARDIZE(AS5,$AS$41,$AS$42)</f>
        <v>-0.60600824646863982</v>
      </c>
      <c r="AZ5">
        <v>0</v>
      </c>
      <c r="BA5">
        <v>-0.70702345762112195</v>
      </c>
      <c r="BD5">
        <v>0</v>
      </c>
      <c r="BE5">
        <v>-0.51490796909251302</v>
      </c>
    </row>
    <row r="6" spans="1:57" ht="14.45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2"/>
        <v>0.26836158192090459</v>
      </c>
      <c r="N6">
        <f t="shared" si="3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  <c r="V6">
        <v>6.3435263500325302E-3</v>
      </c>
      <c r="W6">
        <v>0.25623595324666099</v>
      </c>
      <c r="Y6">
        <f t="shared" si="4"/>
        <v>6.3923227065712435E-2</v>
      </c>
      <c r="Z6">
        <f t="shared" si="5"/>
        <v>1.2581347664341458</v>
      </c>
      <c r="AC6">
        <v>1.62654521795706E-3</v>
      </c>
      <c r="AD6">
        <v>-0.28835840381866401</v>
      </c>
      <c r="AJ6">
        <f t="shared" si="6"/>
        <v>1.707872478854916E-2</v>
      </c>
      <c r="AK6">
        <f t="shared" si="7"/>
        <v>0.48132032872459379</v>
      </c>
      <c r="AO6">
        <f t="shared" si="0"/>
        <v>2.5445292620865149E-2</v>
      </c>
      <c r="AP6">
        <f t="shared" si="8"/>
        <v>-0.41541095853580495</v>
      </c>
      <c r="AS6">
        <f t="shared" si="1"/>
        <v>0.26717557251908453</v>
      </c>
      <c r="AT6">
        <f t="shared" si="9"/>
        <v>-0.38515496318596992</v>
      </c>
      <c r="AZ6">
        <v>1.6265452179570601E-4</v>
      </c>
      <c r="BA6">
        <v>-0.42892902565602298</v>
      </c>
      <c r="BD6">
        <v>0</v>
      </c>
      <c r="BE6">
        <v>-0.51490796909251302</v>
      </c>
    </row>
    <row r="7" spans="1:57" ht="14.45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2"/>
        <v>0.22653721682847919</v>
      </c>
      <c r="N7">
        <f t="shared" si="3"/>
        <v>-0.75099376611936508</v>
      </c>
      <c r="R7">
        <f>Q6/Q3</f>
        <v>0.33838888655277866</v>
      </c>
      <c r="V7">
        <v>5.0327126321087099E-3</v>
      </c>
      <c r="W7">
        <v>-0.37163979925933699</v>
      </c>
      <c r="Y7">
        <f t="shared" si="4"/>
        <v>5.686965274282841E-2</v>
      </c>
      <c r="Z7">
        <f t="shared" si="5"/>
        <v>0.57897953296426785</v>
      </c>
      <c r="AC7">
        <v>1.1742996141587E-3</v>
      </c>
      <c r="AD7">
        <v>-0.45174748640592699</v>
      </c>
      <c r="AJ7">
        <f t="shared" si="6"/>
        <v>1.2917295755745699E-2</v>
      </c>
      <c r="AK7">
        <f t="shared" si="7"/>
        <v>-0.60468028140728258</v>
      </c>
      <c r="AO7">
        <f t="shared" si="0"/>
        <v>2.0648967551622439E-2</v>
      </c>
      <c r="AP7">
        <f t="shared" si="8"/>
        <v>-0.47631783479333073</v>
      </c>
      <c r="AS7">
        <f t="shared" si="1"/>
        <v>0.22713864306784684</v>
      </c>
      <c r="AT7">
        <f t="shared" si="9"/>
        <v>-0.68185774268721111</v>
      </c>
      <c r="AZ7">
        <v>1.6775708773695701E-4</v>
      </c>
      <c r="BA7">
        <v>-0.42020504330784803</v>
      </c>
      <c r="BD7">
        <v>0</v>
      </c>
      <c r="BE7">
        <v>-0.51490796909251302</v>
      </c>
    </row>
    <row r="8" spans="1:57" ht="14.45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2"/>
        <v>0.17512690355329977</v>
      </c>
      <c r="N8">
        <f t="shared" si="3"/>
        <v>-1.2446909591230191</v>
      </c>
      <c r="V8">
        <v>3.9572035761395296E-3</v>
      </c>
      <c r="W8">
        <v>-0.88680534002987299</v>
      </c>
      <c r="Y8">
        <f t="shared" si="4"/>
        <v>6.1703063168694131E-2</v>
      </c>
      <c r="Z8">
        <f t="shared" si="5"/>
        <v>1.0443657096696961</v>
      </c>
      <c r="AC8">
        <v>1.4656309541257501E-3</v>
      </c>
      <c r="AD8">
        <v>-0.34649414625989899</v>
      </c>
      <c r="AJ8">
        <f t="shared" si="6"/>
        <v>1.1578484537593449E-2</v>
      </c>
      <c r="AK8">
        <f t="shared" si="7"/>
        <v>-0.95406742421414936</v>
      </c>
      <c r="AO8">
        <f t="shared" si="0"/>
        <v>2.3752969121140121E-2</v>
      </c>
      <c r="AP8">
        <f t="shared" si="8"/>
        <v>-0.43690119043156134</v>
      </c>
      <c r="AS8">
        <f t="shared" si="1"/>
        <v>0.18764845605700733</v>
      </c>
      <c r="AT8">
        <f t="shared" si="9"/>
        <v>-0.97450876287621535</v>
      </c>
      <c r="AZ8">
        <v>0</v>
      </c>
      <c r="BA8">
        <v>-0.70702345762112195</v>
      </c>
      <c r="BD8">
        <v>0</v>
      </c>
      <c r="BE8">
        <v>-0.51490796909251302</v>
      </c>
    </row>
    <row r="9" spans="1:57" ht="14.45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2"/>
        <v>0.25297619047619102</v>
      </c>
      <c r="N9">
        <f t="shared" si="3"/>
        <v>-0.49709826842212101</v>
      </c>
      <c r="V9">
        <v>5.3565450284566501E-3</v>
      </c>
      <c r="W9">
        <v>-0.216525074136664</v>
      </c>
      <c r="Y9">
        <f t="shared" si="4"/>
        <v>6.1600267827251448E-2</v>
      </c>
      <c r="Z9">
        <f t="shared" si="5"/>
        <v>1.0344680335524088</v>
      </c>
      <c r="AC9">
        <v>1.0043521928356201E-3</v>
      </c>
      <c r="AD9">
        <v>-0.51314676375618096</v>
      </c>
      <c r="AJ9">
        <f t="shared" si="6"/>
        <v>1.5232674924673621E-2</v>
      </c>
      <c r="AK9">
        <f t="shared" si="7"/>
        <v>-4.3996628447597427E-4</v>
      </c>
      <c r="AO9">
        <f t="shared" si="0"/>
        <v>1.6304347826086935E-2</v>
      </c>
      <c r="AP9">
        <f t="shared" si="8"/>
        <v>-0.53148866082972712</v>
      </c>
      <c r="AS9">
        <f t="shared" si="1"/>
        <v>0.24728260869565263</v>
      </c>
      <c r="AT9">
        <f t="shared" si="9"/>
        <v>-0.53257629993254751</v>
      </c>
      <c r="AZ9">
        <v>1.6739203213926999E-4</v>
      </c>
      <c r="BA9">
        <v>-0.42082918783179701</v>
      </c>
      <c r="BD9">
        <v>0</v>
      </c>
      <c r="BE9">
        <v>-0.51490796909251302</v>
      </c>
    </row>
    <row r="10" spans="1:57" ht="14.45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2"/>
        <v>0.16795865633074897</v>
      </c>
      <c r="N10">
        <f t="shared" si="3"/>
        <v>-1.3135281886023842</v>
      </c>
      <c r="V10">
        <v>2.2616562282533098E-3</v>
      </c>
      <c r="W10">
        <v>-1.69896732186342</v>
      </c>
      <c r="Y10">
        <f t="shared" si="4"/>
        <v>6.9589422407794005E-2</v>
      </c>
      <c r="Z10">
        <f t="shared" si="5"/>
        <v>1.8037058548329001</v>
      </c>
      <c r="AC10">
        <v>5.2192066805845495E-4</v>
      </c>
      <c r="AD10">
        <v>-0.68744153540786901</v>
      </c>
      <c r="AJ10">
        <f t="shared" si="6"/>
        <v>1.1830201809324955E-2</v>
      </c>
      <c r="AK10">
        <f t="shared" si="7"/>
        <v>-0.88837722295725408</v>
      </c>
      <c r="AO10">
        <f t="shared" si="0"/>
        <v>7.4999999999999989E-3</v>
      </c>
      <c r="AP10">
        <f t="shared" si="8"/>
        <v>-0.64329203441890725</v>
      </c>
      <c r="AS10">
        <f t="shared" si="1"/>
        <v>0.16999999999999962</v>
      </c>
      <c r="AT10">
        <f t="shared" si="9"/>
        <v>-1.1052966638913824</v>
      </c>
      <c r="AZ10">
        <v>0</v>
      </c>
      <c r="BA10">
        <v>-0.70702345762112195</v>
      </c>
      <c r="BD10">
        <v>0</v>
      </c>
      <c r="BE10">
        <v>-0.51490796909251302</v>
      </c>
    </row>
    <row r="11" spans="1:57" ht="14.45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2"/>
        <v>0.30123060460139084</v>
      </c>
      <c r="N11">
        <f t="shared" si="3"/>
        <v>-3.3707417716127432E-2</v>
      </c>
      <c r="V11">
        <v>7.44520468514438E-3</v>
      </c>
      <c r="W11">
        <v>0.78393649850301295</v>
      </c>
      <c r="Y11">
        <f t="shared" si="4"/>
        <v>5.0794387104256079E-2</v>
      </c>
      <c r="Z11">
        <f t="shared" si="5"/>
        <v>-5.9789950503747157E-3</v>
      </c>
      <c r="AC11">
        <v>4.3372376203177502E-3</v>
      </c>
      <c r="AD11">
        <v>0.69097128137479902</v>
      </c>
      <c r="AJ11">
        <f t="shared" si="6"/>
        <v>1.7395338049402749E-2</v>
      </c>
      <c r="AK11">
        <f t="shared" si="7"/>
        <v>0.56394631891989022</v>
      </c>
      <c r="AO11">
        <f t="shared" si="0"/>
        <v>8.5388127853881154E-2</v>
      </c>
      <c r="AP11">
        <f t="shared" si="8"/>
        <v>0.34578241250462044</v>
      </c>
      <c r="AS11">
        <f t="shared" si="1"/>
        <v>0.34246575342465718</v>
      </c>
      <c r="AT11">
        <f t="shared" si="9"/>
        <v>0.17280006108835327</v>
      </c>
      <c r="AZ11">
        <v>6.4942595384437005E-4</v>
      </c>
      <c r="BA11">
        <v>0.40331605058251602</v>
      </c>
      <c r="BD11">
        <v>2.0874405659283301E-4</v>
      </c>
      <c r="BE11">
        <v>-8.7832143636708104E-2</v>
      </c>
    </row>
    <row r="12" spans="1:57" ht="14.45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2"/>
        <v>0.58128078817733864</v>
      </c>
      <c r="N12">
        <f t="shared" si="3"/>
        <v>2.6556360373908561</v>
      </c>
      <c r="V12">
        <v>9.4125417991165403E-3</v>
      </c>
      <c r="W12">
        <v>1.72628494510359</v>
      </c>
      <c r="Y12">
        <f t="shared" si="4"/>
        <v>3.4553936341493639E-2</v>
      </c>
      <c r="Z12">
        <f t="shared" si="5"/>
        <v>-1.5696950097318769</v>
      </c>
      <c r="AC12">
        <v>9.2886925649176399E-3</v>
      </c>
      <c r="AD12">
        <v>2.47985253102217</v>
      </c>
      <c r="AJ12">
        <f t="shared" si="6"/>
        <v>2.390290220038804E-2</v>
      </c>
      <c r="AK12">
        <f t="shared" si="7"/>
        <v>2.2622135686394715</v>
      </c>
      <c r="AO12">
        <f t="shared" si="0"/>
        <v>0.26881720430107514</v>
      </c>
      <c r="AP12">
        <f t="shared" si="8"/>
        <v>2.6750849305604771</v>
      </c>
      <c r="AS12">
        <f t="shared" si="1"/>
        <v>0.69175627240143267</v>
      </c>
      <c r="AT12">
        <f t="shared" si="9"/>
        <v>2.7612969626817043</v>
      </c>
      <c r="AZ12">
        <v>1.07336002972382E-3</v>
      </c>
      <c r="BA12">
        <v>1.1281265552078801</v>
      </c>
      <c r="BD12">
        <v>8.6694463939231299E-4</v>
      </c>
      <c r="BE12">
        <v>1.25880048295292</v>
      </c>
    </row>
    <row r="13" spans="1:57" ht="14.45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2"/>
        <v>0.42468415937803622</v>
      </c>
      <c r="N13">
        <f t="shared" si="3"/>
        <v>1.1518265651895616</v>
      </c>
      <c r="V13">
        <v>6.25842480261891E-3</v>
      </c>
      <c r="W13">
        <v>0.21547257291952801</v>
      </c>
      <c r="Y13">
        <f t="shared" si="4"/>
        <v>3.9283651068746407E-2</v>
      </c>
      <c r="Z13">
        <f t="shared" si="5"/>
        <v>-1.1142932002674402</v>
      </c>
      <c r="AC13">
        <v>4.1080942294113897E-3</v>
      </c>
      <c r="AD13">
        <v>0.60818544972342403</v>
      </c>
      <c r="AJ13">
        <f t="shared" si="6"/>
        <v>1.813338468451119E-2</v>
      </c>
      <c r="AK13">
        <f t="shared" si="7"/>
        <v>0.75655301477253567</v>
      </c>
      <c r="AO13">
        <f t="shared" si="0"/>
        <v>0.10457516339869283</v>
      </c>
      <c r="AP13">
        <f t="shared" si="8"/>
        <v>0.5894319531019816</v>
      </c>
      <c r="AS13">
        <f t="shared" si="1"/>
        <v>0.46160130718954201</v>
      </c>
      <c r="AT13">
        <f t="shared" si="9"/>
        <v>1.0556812016741273</v>
      </c>
      <c r="AZ13">
        <v>3.5303934784004098E-4</v>
      </c>
      <c r="BA13">
        <v>-0.103423411246654</v>
      </c>
      <c r="BD13">
        <v>1.9256691700365899E-4</v>
      </c>
      <c r="BE13">
        <v>-0.120929446411831</v>
      </c>
    </row>
    <row r="14" spans="1:57" ht="14.45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2"/>
        <v>0.39106145251396535</v>
      </c>
      <c r="N14">
        <f t="shared" si="3"/>
        <v>0.82894512482318694</v>
      </c>
      <c r="V14">
        <v>7.5573549257759798E-3</v>
      </c>
      <c r="W14">
        <v>0.83765611996213396</v>
      </c>
      <c r="Y14">
        <f t="shared" si="4"/>
        <v>5.5870445344129577E-2</v>
      </c>
      <c r="Z14">
        <f t="shared" si="5"/>
        <v>0.48277058937286238</v>
      </c>
      <c r="AC14">
        <v>1.34952766531714E-3</v>
      </c>
      <c r="AD14">
        <v>-0.38844040219799097</v>
      </c>
      <c r="AJ14">
        <f t="shared" si="6"/>
        <v>2.024291497975704E-2</v>
      </c>
      <c r="AK14">
        <f t="shared" si="7"/>
        <v>1.3070733215396821</v>
      </c>
      <c r="AO14">
        <f t="shared" si="0"/>
        <v>2.4154589371980686E-2</v>
      </c>
      <c r="AP14">
        <f t="shared" si="8"/>
        <v>-0.43180115351427101</v>
      </c>
      <c r="AS14">
        <f t="shared" si="1"/>
        <v>0.3623188405797092</v>
      </c>
      <c r="AT14">
        <f t="shared" si="9"/>
        <v>0.31992588270658001</v>
      </c>
      <c r="AZ14">
        <v>0</v>
      </c>
      <c r="BA14">
        <v>-0.70702345762112195</v>
      </c>
      <c r="BD14">
        <v>0</v>
      </c>
      <c r="BE14">
        <v>-0.51490796909251302</v>
      </c>
    </row>
    <row r="15" spans="1:57" ht="14.45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2"/>
        <v>0.37419354838709695</v>
      </c>
      <c r="N15">
        <f t="shared" si="3"/>
        <v>0.66696134396748441</v>
      </c>
      <c r="V15">
        <v>7.2155650045097296E-3</v>
      </c>
      <c r="W15">
        <v>0.67393979545348004</v>
      </c>
      <c r="Y15">
        <f t="shared" si="4"/>
        <v>4.7158871279474324E-2</v>
      </c>
      <c r="Z15">
        <f t="shared" si="5"/>
        <v>-0.35602557934064222</v>
      </c>
      <c r="AC15">
        <v>1.03079500064425E-3</v>
      </c>
      <c r="AD15">
        <v>-0.50359340144022802</v>
      </c>
      <c r="AJ15">
        <f t="shared" si="6"/>
        <v>1.5977322509985851E-2</v>
      </c>
      <c r="AK15">
        <f t="shared" si="7"/>
        <v>0.19388936760723186</v>
      </c>
      <c r="AO15">
        <f t="shared" si="0"/>
        <v>2.1857923497267812E-2</v>
      </c>
      <c r="AP15">
        <f t="shared" si="8"/>
        <v>-0.46096572059773294</v>
      </c>
      <c r="AS15">
        <f t="shared" si="1"/>
        <v>0.33879781420765059</v>
      </c>
      <c r="AT15">
        <f t="shared" si="9"/>
        <v>0.1456179625697113</v>
      </c>
      <c r="AZ15">
        <v>5.1539750032212304E-4</v>
      </c>
      <c r="BA15">
        <v>0.17416431082182299</v>
      </c>
      <c r="BD15">
        <v>0</v>
      </c>
      <c r="BE15">
        <v>-0.51490796909251302</v>
      </c>
    </row>
    <row r="16" spans="1:57" ht="14.45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2"/>
        <v>0.31879194630872493</v>
      </c>
      <c r="N16">
        <f t="shared" si="3"/>
        <v>0.13493549756590514</v>
      </c>
      <c r="V16">
        <v>7.063420498948E-3</v>
      </c>
      <c r="W16">
        <v>0.60106304369768704</v>
      </c>
      <c r="Y16">
        <f t="shared" si="4"/>
        <v>5.1848512173128899E-2</v>
      </c>
      <c r="Z16">
        <f t="shared" si="5"/>
        <v>9.5517710660107169E-2</v>
      </c>
      <c r="AC16">
        <v>2.1039975954313199E-3</v>
      </c>
      <c r="AD16">
        <v>-0.115862518221491</v>
      </c>
      <c r="AJ16">
        <f t="shared" si="6"/>
        <v>1.638112413585812E-2</v>
      </c>
      <c r="AK16">
        <f t="shared" si="7"/>
        <v>0.29926874777032486</v>
      </c>
      <c r="AO16">
        <f t="shared" si="0"/>
        <v>4.0579710144927582E-2</v>
      </c>
      <c r="AP16">
        <f t="shared" si="8"/>
        <v>-0.22322421513116314</v>
      </c>
      <c r="AS16">
        <f t="shared" si="1"/>
        <v>0.31594202898550733</v>
      </c>
      <c r="AT16">
        <f t="shared" si="9"/>
        <v>-2.3760036593600271E-2</v>
      </c>
      <c r="AZ16">
        <v>1.5028554253080899E-4</v>
      </c>
      <c r="BA16">
        <v>-0.45007657338285501</v>
      </c>
      <c r="BD16">
        <v>0</v>
      </c>
      <c r="BE16">
        <v>-0.51490796909251302</v>
      </c>
    </row>
    <row r="17" spans="1:57" ht="14.45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2"/>
        <v>0.26173708920187938</v>
      </c>
      <c r="N17">
        <f t="shared" si="3"/>
        <v>-0.41296668404701026</v>
      </c>
      <c r="O17" t="s">
        <v>575</v>
      </c>
      <c r="P17" t="s">
        <v>570</v>
      </c>
      <c r="Q17">
        <f>AVERAGE(M17:M22)</f>
        <v>0.3099640737779098</v>
      </c>
      <c r="V17">
        <v>5.3278688524590204E-3</v>
      </c>
      <c r="W17">
        <v>-0.23026087453096</v>
      </c>
      <c r="Y17">
        <f t="shared" si="4"/>
        <v>4.897540983606552E-2</v>
      </c>
      <c r="Z17">
        <f t="shared" si="5"/>
        <v>-0.18111969318499793</v>
      </c>
      <c r="AC17">
        <v>1.2295081967213101E-3</v>
      </c>
      <c r="AD17">
        <v>-0.43180151107728598</v>
      </c>
      <c r="AE17">
        <f>AVERAGE(AC17:AC22)</f>
        <v>8.4293690573389085E-4</v>
      </c>
      <c r="AF17">
        <f>_xlfn.STDEV.P(AC17:AC22)</f>
        <v>2.9671822087767944E-4</v>
      </c>
      <c r="AG17">
        <f>AF17/$AF$32</f>
        <v>9.6732715204656539E-2</v>
      </c>
      <c r="AJ17">
        <f t="shared" si="6"/>
        <v>1.265368852459021E-2</v>
      </c>
      <c r="AK17">
        <f t="shared" si="7"/>
        <v>-0.67347338387602207</v>
      </c>
      <c r="AO17">
        <f t="shared" si="0"/>
        <v>2.5104602510460251E-2</v>
      </c>
      <c r="AP17">
        <f t="shared" si="8"/>
        <v>-0.41973726463412581</v>
      </c>
      <c r="AS17">
        <f t="shared" si="1"/>
        <v>0.25836820083682133</v>
      </c>
      <c r="AT17">
        <f t="shared" si="9"/>
        <v>-0.4504239959026442</v>
      </c>
      <c r="AU17">
        <f>AVERAGE(AS17:AS22)</f>
        <v>0.29744229150124568</v>
      </c>
      <c r="AV17">
        <f>_xlfn.STDEV.P(AS17:AS22)</f>
        <v>3.4716814565623144E-2</v>
      </c>
      <c r="AW17">
        <f t="shared" ref="AW17:AW34" si="10">AV17/$AV$32</f>
        <v>0.22447037686806917</v>
      </c>
      <c r="AZ17" s="1">
        <v>5.1229508196721298E-5</v>
      </c>
      <c r="BA17">
        <v>-0.61943510886490105</v>
      </c>
      <c r="BD17">
        <v>0</v>
      </c>
      <c r="BE17">
        <v>-0.51490796909251302</v>
      </c>
    </row>
    <row r="18" spans="1:57" ht="14.45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2"/>
        <v>0.34814049586776896</v>
      </c>
      <c r="N18">
        <f t="shared" si="3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18:S36" si="11">STANDARDIZE(Q18,$Q$43,$Q$44)</f>
        <v>0.29731206519582498</v>
      </c>
      <c r="V18">
        <v>4.40566689702833E-3</v>
      </c>
      <c r="W18">
        <v>-0.67199278411583596</v>
      </c>
      <c r="Y18">
        <f t="shared" si="4"/>
        <v>4.6216309606081529E-2</v>
      </c>
      <c r="Z18">
        <f t="shared" si="5"/>
        <v>-0.44678037457630126</v>
      </c>
      <c r="AC18">
        <v>9.9343469246717395E-4</v>
      </c>
      <c r="AD18">
        <v>-0.51709108152149397</v>
      </c>
      <c r="AJ18">
        <f t="shared" si="6"/>
        <v>1.5549412577747073E-2</v>
      </c>
      <c r="AK18">
        <f t="shared" si="7"/>
        <v>8.2218486323516221E-2</v>
      </c>
      <c r="AO18">
        <f t="shared" si="0"/>
        <v>2.1495327102803757E-2</v>
      </c>
      <c r="AP18">
        <f t="shared" si="8"/>
        <v>-0.46557020703479052</v>
      </c>
      <c r="AS18">
        <f t="shared" si="1"/>
        <v>0.33644859813084149</v>
      </c>
      <c r="AT18">
        <f t="shared" si="9"/>
        <v>0.12820856206892653</v>
      </c>
      <c r="AZ18" s="1">
        <v>8.6385625431928097E-5</v>
      </c>
      <c r="BA18">
        <v>-0.55932783152217302</v>
      </c>
      <c r="BD18">
        <v>0</v>
      </c>
      <c r="BE18">
        <v>-0.51490796909251302</v>
      </c>
    </row>
    <row r="19" spans="1:57" ht="14.45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2"/>
        <v>0.34874999999999989</v>
      </c>
      <c r="N19">
        <f t="shared" si="3"/>
        <v>0.42262499161876144</v>
      </c>
      <c r="R19">
        <f>Q18/Q3</f>
        <v>0.28829634383765979</v>
      </c>
      <c r="V19">
        <v>5.2246603970741903E-3</v>
      </c>
      <c r="W19">
        <v>-0.27969740826846801</v>
      </c>
      <c r="Y19">
        <f t="shared" si="4"/>
        <v>4.9221800582962091E-2</v>
      </c>
      <c r="Z19">
        <f t="shared" si="5"/>
        <v>-0.15739589620302488</v>
      </c>
      <c r="AC19">
        <v>8.7994280371775802E-4</v>
      </c>
      <c r="AD19">
        <v>-0.55809388050531905</v>
      </c>
      <c r="AJ19">
        <f t="shared" si="6"/>
        <v>1.6223945443546158E-2</v>
      </c>
      <c r="AK19">
        <f t="shared" si="7"/>
        <v>0.25825010864300391</v>
      </c>
      <c r="AO19">
        <f t="shared" si="0"/>
        <v>1.7877094972067038E-2</v>
      </c>
      <c r="AP19">
        <f t="shared" si="8"/>
        <v>-0.51151688776979332</v>
      </c>
      <c r="AS19">
        <f t="shared" si="1"/>
        <v>0.32960893854748591</v>
      </c>
      <c r="AT19">
        <f t="shared" si="9"/>
        <v>7.7521707781174232E-2</v>
      </c>
      <c r="AZ19" s="1">
        <v>5.4996425232359897E-5</v>
      </c>
      <c r="BA19">
        <v>-0.61299471826450103</v>
      </c>
      <c r="BD19">
        <v>0</v>
      </c>
      <c r="BE19">
        <v>-0.51490796909251302</v>
      </c>
    </row>
    <row r="20" spans="1:57" ht="14.45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2"/>
        <v>0.33475026567481414</v>
      </c>
      <c r="N20">
        <f t="shared" si="3"/>
        <v>0.2881844659960941</v>
      </c>
      <c r="V20">
        <v>3.6502770692233301E-3</v>
      </c>
      <c r="W20">
        <v>-1.0338221959407801</v>
      </c>
      <c r="Y20">
        <f t="shared" si="4"/>
        <v>4.5034743601020326E-2</v>
      </c>
      <c r="Z20">
        <f t="shared" si="5"/>
        <v>-0.56054776388755545</v>
      </c>
      <c r="AC20">
        <v>9.2356407775529903E-4</v>
      </c>
      <c r="AD20">
        <v>-0.54233421388518899</v>
      </c>
      <c r="AJ20">
        <f t="shared" si="6"/>
        <v>1.4777025244084798E-2</v>
      </c>
      <c r="AK20">
        <f t="shared" si="7"/>
        <v>-0.11935003953700375</v>
      </c>
      <c r="AO20">
        <f t="shared" si="0"/>
        <v>2.0507812499999986E-2</v>
      </c>
      <c r="AP20">
        <f t="shared" si="8"/>
        <v>-0.47811031406405935</v>
      </c>
      <c r="AS20">
        <f t="shared" si="1"/>
        <v>0.32812500000000011</v>
      </c>
      <c r="AT20">
        <f t="shared" si="9"/>
        <v>6.6524643378812587E-2</v>
      </c>
      <c r="AZ20">
        <v>1.3193772539361401E-4</v>
      </c>
      <c r="BA20">
        <v>-0.48144628710637699</v>
      </c>
      <c r="BD20">
        <v>0</v>
      </c>
      <c r="BE20">
        <v>-0.51490796909251302</v>
      </c>
    </row>
    <row r="21" spans="1:57" ht="14.45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2"/>
        <v>0.27825030376670729</v>
      </c>
      <c r="N21">
        <f t="shared" si="3"/>
        <v>-0.25438901433927513</v>
      </c>
      <c r="V21">
        <v>4.8271966312329901E-3</v>
      </c>
      <c r="W21">
        <v>-0.47008133365695298</v>
      </c>
      <c r="Y21">
        <f t="shared" si="4"/>
        <v>4.7090843732347391E-2</v>
      </c>
      <c r="Z21">
        <f t="shared" si="5"/>
        <v>-0.36257562936300936</v>
      </c>
      <c r="AC21">
        <v>2.5676577825707402E-4</v>
      </c>
      <c r="AD21">
        <v>-0.78323774398194002</v>
      </c>
      <c r="AJ21">
        <f t="shared" si="6"/>
        <v>1.2016638422431074E-2</v>
      </c>
      <c r="AK21">
        <f t="shared" si="7"/>
        <v>-0.83972319714349009</v>
      </c>
      <c r="AO21">
        <f t="shared" si="0"/>
        <v>5.4525627044710997E-3</v>
      </c>
      <c r="AP21">
        <f t="shared" si="8"/>
        <v>-0.66929173381449292</v>
      </c>
      <c r="AS21">
        <f t="shared" si="1"/>
        <v>0.25517993456924765</v>
      </c>
      <c r="AT21">
        <f t="shared" si="9"/>
        <v>-0.47405136883920485</v>
      </c>
      <c r="AZ21">
        <v>0</v>
      </c>
      <c r="BA21">
        <v>-0.70702345762112195</v>
      </c>
      <c r="BD21">
        <v>0</v>
      </c>
      <c r="BE21">
        <v>-0.51490796909251302</v>
      </c>
    </row>
    <row r="22" spans="1:57" ht="14.45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2"/>
        <v>0.28815628815628908</v>
      </c>
      <c r="N22">
        <f t="shared" si="3"/>
        <v>-0.1592610842506702</v>
      </c>
      <c r="V22">
        <v>4.4044334736943998E-3</v>
      </c>
      <c r="W22">
        <v>-0.67258359011165603</v>
      </c>
      <c r="Y22">
        <f t="shared" si="4"/>
        <v>4.4044334736944003E-2</v>
      </c>
      <c r="Z22">
        <f t="shared" si="5"/>
        <v>-0.65590953829037557</v>
      </c>
      <c r="AC22">
        <v>7.7440588548472996E-4</v>
      </c>
      <c r="AD22">
        <v>-0.59622267624010195</v>
      </c>
      <c r="AJ22">
        <f t="shared" si="6"/>
        <v>1.2196892696384529E-2</v>
      </c>
      <c r="AK22">
        <f t="shared" si="7"/>
        <v>-0.79268256519969504</v>
      </c>
      <c r="AO22">
        <f t="shared" si="0"/>
        <v>1.7582417582417586E-2</v>
      </c>
      <c r="AP22">
        <f t="shared" si="8"/>
        <v>-0.5152588942118429</v>
      </c>
      <c r="AS22">
        <f t="shared" si="1"/>
        <v>0.27692307692307772</v>
      </c>
      <c r="AT22">
        <f t="shared" si="9"/>
        <v>-0.31291886292788773</v>
      </c>
      <c r="AZ22">
        <v>2.42001839213978E-4</v>
      </c>
      <c r="BA22">
        <v>-0.29326696768321397</v>
      </c>
      <c r="BD22">
        <v>0</v>
      </c>
      <c r="BE22">
        <v>-0.51490796909251302</v>
      </c>
    </row>
    <row r="23" spans="1:57" x14ac:dyDescent="0.2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2"/>
        <v>0.23491655969191327</v>
      </c>
      <c r="N23">
        <f t="shared" si="3"/>
        <v>-0.67052629203980407</v>
      </c>
      <c r="O23" t="s">
        <v>576</v>
      </c>
      <c r="P23" t="s">
        <v>570</v>
      </c>
      <c r="Q23">
        <f>AVERAGE(M23:M28)</f>
        <v>0.26278808690202443</v>
      </c>
      <c r="V23">
        <v>4.6498754497647397E-3</v>
      </c>
      <c r="W23">
        <v>-0.55501763599133203</v>
      </c>
      <c r="Y23">
        <f t="shared" si="4"/>
        <v>4.7771934680321038E-2</v>
      </c>
      <c r="Z23">
        <f t="shared" si="5"/>
        <v>-0.29699661075331663</v>
      </c>
      <c r="AC23">
        <v>6.0891226127871598E-4</v>
      </c>
      <c r="AD23">
        <v>-0.65601286813131598</v>
      </c>
      <c r="AE23">
        <f>AVERAGE(AC23:AC28)</f>
        <v>6.7074755522602972E-4</v>
      </c>
      <c r="AF23">
        <f>_xlfn.STDEV.P(AC23:AC28)</f>
        <v>2.9788014707250369E-4</v>
      </c>
      <c r="AG23">
        <f>AF23/$AF$32</f>
        <v>9.7111513228452656E-2</v>
      </c>
      <c r="AJ23">
        <f t="shared" si="6"/>
        <v>1.0738998062551915E-2</v>
      </c>
      <c r="AK23">
        <f t="shared" si="7"/>
        <v>-1.1731466916739586</v>
      </c>
      <c r="AO23">
        <f t="shared" si="0"/>
        <v>1.2746234067207428E-2</v>
      </c>
      <c r="AP23">
        <f t="shared" si="8"/>
        <v>-0.57667191911469795</v>
      </c>
      <c r="AS23">
        <f t="shared" si="1"/>
        <v>0.22479721900347677</v>
      </c>
      <c r="AT23">
        <f t="shared" si="9"/>
        <v>-0.69920939870608245</v>
      </c>
      <c r="AU23">
        <f>AVERAGE(AS23:AS28)</f>
        <v>0.24924913145677774</v>
      </c>
      <c r="AV23">
        <f>_xlfn.STDEV.P(AS23:AS28)</f>
        <v>1.4962807514819165E-2</v>
      </c>
      <c r="AW23">
        <f t="shared" si="10"/>
        <v>9.6745830050365647E-2</v>
      </c>
      <c r="AZ23">
        <v>2.2142264046498799E-4</v>
      </c>
      <c r="BA23">
        <v>-0.32845172936838501</v>
      </c>
      <c r="BD23">
        <v>0</v>
      </c>
      <c r="BE23">
        <v>-0.51490796909251302</v>
      </c>
    </row>
    <row r="24" spans="1:57" x14ac:dyDescent="0.2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2"/>
        <v>0.25880758807588172</v>
      </c>
      <c r="N24">
        <f t="shared" si="3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11"/>
        <v>-1.6805217763060365</v>
      </c>
      <c r="V24">
        <v>5.8515177374131398E-3</v>
      </c>
      <c r="W24">
        <v>2.05653360844259E-2</v>
      </c>
      <c r="Y24">
        <f t="shared" si="4"/>
        <v>5.083506034377664E-2</v>
      </c>
      <c r="Z24">
        <f t="shared" si="5"/>
        <v>-2.0627616319582156E-3</v>
      </c>
      <c r="AC24">
        <v>7.3143971717664301E-4</v>
      </c>
      <c r="AD24">
        <v>-0.61174566366814198</v>
      </c>
      <c r="AJ24">
        <f t="shared" si="6"/>
        <v>1.2373521882238243E-2</v>
      </c>
      <c r="AK24">
        <f t="shared" si="7"/>
        <v>-0.74658796594252474</v>
      </c>
      <c r="AO24">
        <f t="shared" si="0"/>
        <v>1.4388489208633108E-2</v>
      </c>
      <c r="AP24">
        <f t="shared" si="8"/>
        <v>-0.55581748801628783</v>
      </c>
      <c r="AS24">
        <f t="shared" si="1"/>
        <v>0.24340527577937734</v>
      </c>
      <c r="AT24">
        <f t="shared" si="9"/>
        <v>-0.56131015812493612</v>
      </c>
      <c r="AZ24">
        <v>1.82859929294161E-4</v>
      </c>
      <c r="BA24">
        <v>-0.39438334405509301</v>
      </c>
      <c r="BD24">
        <v>1.2190661952944E-4</v>
      </c>
      <c r="BE24">
        <v>-0.26549550191211801</v>
      </c>
    </row>
    <row r="25" spans="1:57" x14ac:dyDescent="0.2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2"/>
        <v>0.25717852684144826</v>
      </c>
      <c r="N25">
        <f t="shared" si="3"/>
        <v>-0.45674290905133258</v>
      </c>
      <c r="R25">
        <f>Q24/Q3</f>
        <v>0.13588404663563219</v>
      </c>
      <c r="V25">
        <v>4.9903799903799903E-3</v>
      </c>
      <c r="W25">
        <v>-0.39191700487409298</v>
      </c>
      <c r="Y25">
        <f t="shared" si="4"/>
        <v>5.3150553150553191E-2</v>
      </c>
      <c r="Z25">
        <f t="shared" si="5"/>
        <v>0.22088506393815135</v>
      </c>
      <c r="AC25">
        <v>1.2626262626262599E-3</v>
      </c>
      <c r="AD25">
        <v>-0.41983648508294302</v>
      </c>
      <c r="AJ25">
        <f t="shared" si="6"/>
        <v>1.364838864838866E-2</v>
      </c>
      <c r="AK25">
        <f t="shared" si="7"/>
        <v>-0.41388829115232545</v>
      </c>
      <c r="AO25">
        <f t="shared" si="0"/>
        <v>2.3755656108597215E-2</v>
      </c>
      <c r="AP25">
        <f t="shared" si="8"/>
        <v>-0.43686706930545077</v>
      </c>
      <c r="AS25">
        <f t="shared" si="1"/>
        <v>0.25678733031674211</v>
      </c>
      <c r="AT25">
        <f t="shared" si="9"/>
        <v>-0.4621393967530103</v>
      </c>
      <c r="AZ25">
        <v>1.2025012025012E-4</v>
      </c>
      <c r="BA25">
        <v>-0.50142887275803505</v>
      </c>
      <c r="BD25">
        <v>1.2025012025012E-4</v>
      </c>
      <c r="BE25">
        <v>-0.26888458425836398</v>
      </c>
    </row>
    <row r="26" spans="1:57" x14ac:dyDescent="0.2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2"/>
        <v>0.27596899224806171</v>
      </c>
      <c r="N26">
        <f t="shared" si="3"/>
        <v>-0.27629662433755897</v>
      </c>
      <c r="V26">
        <v>5.3187908166700297E-3</v>
      </c>
      <c r="W26">
        <v>-0.23460922584461</v>
      </c>
      <c r="Y26">
        <f t="shared" si="4"/>
        <v>4.8744361408469626E-2</v>
      </c>
      <c r="Z26">
        <f t="shared" si="5"/>
        <v>-0.20336625097310354</v>
      </c>
      <c r="AC26">
        <v>4.0395879620278702E-4</v>
      </c>
      <c r="AD26">
        <v>-0.73005926758900297</v>
      </c>
      <c r="AJ26">
        <f t="shared" si="6"/>
        <v>1.2388069750218788E-2</v>
      </c>
      <c r="AK26">
        <f t="shared" si="7"/>
        <v>-0.7427914351406173</v>
      </c>
      <c r="AO26">
        <f t="shared" si="0"/>
        <v>8.2872928176795594E-3</v>
      </c>
      <c r="AP26">
        <f t="shared" si="8"/>
        <v>-0.63329447471797173</v>
      </c>
      <c r="AS26">
        <f t="shared" si="1"/>
        <v>0.25414364640883952</v>
      </c>
      <c r="AT26">
        <f t="shared" si="9"/>
        <v>-0.48173101814727171</v>
      </c>
      <c r="AZ26">
        <v>4.7128526223658498E-4</v>
      </c>
      <c r="BA26">
        <v>9.8744533629801706E-2</v>
      </c>
      <c r="BD26">
        <v>1.3465293206759601E-4</v>
      </c>
      <c r="BE26">
        <v>-0.239417432732077</v>
      </c>
    </row>
    <row r="27" spans="1:57" x14ac:dyDescent="0.2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2"/>
        <v>0.26174496644295431</v>
      </c>
      <c r="N27">
        <f t="shared" si="3"/>
        <v>-0.41289103829502877</v>
      </c>
      <c r="V27">
        <v>4.67942450062858E-3</v>
      </c>
      <c r="W27">
        <v>-0.54086373121197295</v>
      </c>
      <c r="Y27">
        <f t="shared" si="4"/>
        <v>4.6305349909205179E-2</v>
      </c>
      <c r="Z27">
        <f t="shared" si="5"/>
        <v>-0.43820710589180184</v>
      </c>
      <c r="AC27">
        <v>3.4921078362899798E-4</v>
      </c>
      <c r="AD27">
        <v>-0.74983884636827103</v>
      </c>
      <c r="AJ27">
        <f t="shared" si="6"/>
        <v>1.1244587232853797E-2</v>
      </c>
      <c r="AK27">
        <f t="shared" si="7"/>
        <v>-1.041204000089953</v>
      </c>
      <c r="AO27">
        <f t="shared" si="0"/>
        <v>7.5414781297134161E-3</v>
      </c>
      <c r="AP27">
        <f t="shared" si="8"/>
        <v>-0.64276531796883818</v>
      </c>
      <c r="AS27">
        <f t="shared" si="1"/>
        <v>0.24283559577677336</v>
      </c>
      <c r="AT27">
        <f t="shared" si="9"/>
        <v>-0.56553190146328935</v>
      </c>
      <c r="AZ27" s="1">
        <v>6.9842156725799696E-5</v>
      </c>
      <c r="BA27">
        <v>-0.58761260640437196</v>
      </c>
      <c r="BD27">
        <v>0</v>
      </c>
      <c r="BE27">
        <v>-0.51490796909251302</v>
      </c>
    </row>
    <row r="28" spans="1:57" x14ac:dyDescent="0.2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2"/>
        <v>0.28811188811188715</v>
      </c>
      <c r="N28">
        <f t="shared" si="3"/>
        <v>-0.15968746129243491</v>
      </c>
      <c r="V28">
        <v>4.5669729880256204E-3</v>
      </c>
      <c r="W28">
        <v>-0.59472766102180996</v>
      </c>
      <c r="Y28">
        <f t="shared" si="4"/>
        <v>4.4388749651907519E-2</v>
      </c>
      <c r="Z28">
        <f t="shared" si="5"/>
        <v>-0.62274745885730387</v>
      </c>
      <c r="AC28">
        <v>6.6833751044277395E-4</v>
      </c>
      <c r="AD28">
        <v>-0.63454347879533002</v>
      </c>
      <c r="AJ28">
        <f t="shared" si="6"/>
        <v>1.2141464773043675E-2</v>
      </c>
      <c r="AK28">
        <f t="shared" si="7"/>
        <v>-0.80714749013101328</v>
      </c>
      <c r="AO28">
        <f t="shared" si="0"/>
        <v>1.5056461731493116E-2</v>
      </c>
      <c r="AP28">
        <f t="shared" si="8"/>
        <v>-0.54733513554727864</v>
      </c>
      <c r="AS28">
        <f t="shared" si="1"/>
        <v>0.27352572145545712</v>
      </c>
      <c r="AT28">
        <f t="shared" si="9"/>
        <v>-0.33809573897739731</v>
      </c>
      <c r="AZ28">
        <v>1.11389585073796E-4</v>
      </c>
      <c r="BA28">
        <v>-0.51657794743215801</v>
      </c>
      <c r="BD28">
        <v>0</v>
      </c>
      <c r="BE28">
        <v>-0.51490796909251302</v>
      </c>
    </row>
    <row r="29" spans="1:57" x14ac:dyDescent="0.2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2"/>
        <v>0.28048780487804897</v>
      </c>
      <c r="N29">
        <f t="shared" si="3"/>
        <v>-0.23290211905234703</v>
      </c>
      <c r="V29">
        <v>6.4880350522413203E-3</v>
      </c>
      <c r="W29">
        <v>0.32545517860441803</v>
      </c>
      <c r="Y29">
        <f t="shared" si="4"/>
        <v>4.1034715200539217E-2</v>
      </c>
      <c r="Z29">
        <f t="shared" si="5"/>
        <v>-0.94569153608844525</v>
      </c>
      <c r="AC29">
        <v>4.5500505561172902E-3</v>
      </c>
      <c r="AD29">
        <v>0.76785718153822302</v>
      </c>
      <c r="AJ29">
        <f t="shared" si="6"/>
        <v>1.4239973036737439E-2</v>
      </c>
      <c r="AK29">
        <f t="shared" si="7"/>
        <v>-0.25950358300834064</v>
      </c>
      <c r="AO29">
        <f t="shared" si="0"/>
        <v>0.11088295687885023</v>
      </c>
      <c r="AP29">
        <f t="shared" si="8"/>
        <v>0.66953244491761121</v>
      </c>
      <c r="AS29">
        <f t="shared" si="1"/>
        <v>0.3470225872689941</v>
      </c>
      <c r="AT29">
        <f t="shared" si="9"/>
        <v>0.20656951558627543</v>
      </c>
      <c r="AZ29">
        <v>7.5834175935288195E-4</v>
      </c>
      <c r="BA29">
        <v>0.58953207907358796</v>
      </c>
      <c r="BD29">
        <v>8.4260195483653504E-4</v>
      </c>
      <c r="BE29">
        <v>1.2089970429404999</v>
      </c>
    </row>
    <row r="30" spans="1:57" x14ac:dyDescent="0.2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2"/>
        <v>0.42910447761193965</v>
      </c>
      <c r="N30">
        <f t="shared" si="3"/>
        <v>1.1942752212127217</v>
      </c>
      <c r="V30">
        <v>9.7744360902255606E-3</v>
      </c>
      <c r="W30">
        <v>1.8996312011357599</v>
      </c>
      <c r="Y30">
        <f t="shared" si="4"/>
        <v>3.4962406015037556E-2</v>
      </c>
      <c r="Z30">
        <f t="shared" si="5"/>
        <v>-1.5303654012522352</v>
      </c>
      <c r="AC30">
        <v>9.6804511278195497E-3</v>
      </c>
      <c r="AD30">
        <v>2.6213886159517799</v>
      </c>
      <c r="AJ30">
        <f t="shared" si="6"/>
        <v>2.0488721804511251E-2</v>
      </c>
      <c r="AK30">
        <f t="shared" si="7"/>
        <v>1.3712210841359882</v>
      </c>
      <c r="AO30">
        <f t="shared" si="0"/>
        <v>0.27688172043010784</v>
      </c>
      <c r="AP30">
        <f t="shared" si="8"/>
        <v>2.7774934368349209</v>
      </c>
      <c r="AS30">
        <f t="shared" si="1"/>
        <v>0.5860215053763439</v>
      </c>
      <c r="AT30">
        <f t="shared" si="9"/>
        <v>1.9777254027180766</v>
      </c>
      <c r="AZ30">
        <v>1.2218045112782001E-3</v>
      </c>
      <c r="BA30">
        <v>1.3819257322640801</v>
      </c>
      <c r="BD30">
        <v>1.50375939849624E-3</v>
      </c>
      <c r="BE30">
        <v>2.5616792012545302</v>
      </c>
    </row>
    <row r="31" spans="1:57" x14ac:dyDescent="0.2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2"/>
        <v>0.37735849056603771</v>
      </c>
      <c r="N31">
        <f t="shared" si="3"/>
        <v>0.69735452716787338</v>
      </c>
      <c r="V31">
        <v>1.17046818727491E-2</v>
      </c>
      <c r="W31">
        <v>2.82421301367819</v>
      </c>
      <c r="Y31">
        <f t="shared" si="4"/>
        <v>4.3517406962785096E-2</v>
      </c>
      <c r="Z31">
        <f t="shared" si="5"/>
        <v>-0.70664491571733856</v>
      </c>
      <c r="AC31">
        <v>5.60224089635854E-3</v>
      </c>
      <c r="AD31">
        <v>1.1479966742282399</v>
      </c>
      <c r="AJ31">
        <f t="shared" si="6"/>
        <v>1.7607042817126842E-2</v>
      </c>
      <c r="AK31">
        <f t="shared" si="7"/>
        <v>0.61919452935526209</v>
      </c>
      <c r="AO31">
        <f t="shared" si="0"/>
        <v>0.12873563218390802</v>
      </c>
      <c r="AP31">
        <f t="shared" si="8"/>
        <v>0.89623740548080788</v>
      </c>
      <c r="AS31">
        <f t="shared" si="1"/>
        <v>0.40459770114942523</v>
      </c>
      <c r="AT31">
        <f t="shared" si="9"/>
        <v>0.633243003103094</v>
      </c>
      <c r="AZ31">
        <v>2.9011604641856698E-3</v>
      </c>
      <c r="BA31">
        <v>4.2531618628992103</v>
      </c>
      <c r="BD31">
        <v>1.80072028811525E-3</v>
      </c>
      <c r="BE31">
        <v>3.16924053321382</v>
      </c>
    </row>
    <row r="32" spans="1:57" s="2" customFormat="1" x14ac:dyDescent="0.2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2"/>
        <v>0.66339410939691668</v>
      </c>
      <c r="N32" s="2">
        <f t="shared" si="3"/>
        <v>3.4441765774440345</v>
      </c>
      <c r="P32" s="2" t="s">
        <v>570</v>
      </c>
      <c r="Q32" s="2">
        <f>AVERAGE(M32:M33)</f>
        <v>0.54171632252119417</v>
      </c>
      <c r="S32"/>
      <c r="T32"/>
      <c r="U32"/>
      <c r="V32" s="2">
        <v>1.0039413995686799E-2</v>
      </c>
      <c r="W32" s="2">
        <v>2.0265548055457301</v>
      </c>
      <c r="Y32" s="2">
        <f t="shared" si="4"/>
        <v>3.6550903547259601E-2</v>
      </c>
      <c r="Z32" s="2">
        <f t="shared" si="5"/>
        <v>-1.3774165042848492</v>
      </c>
      <c r="AA32"/>
      <c r="AC32" s="2">
        <v>1.11920874544508E-2</v>
      </c>
      <c r="AD32" s="2">
        <v>3.1675185739645499</v>
      </c>
      <c r="AE32" s="2">
        <f>AVERAGE(AC32:AC33)</f>
        <v>8.1246844538225699E-3</v>
      </c>
      <c r="AF32" s="2">
        <f>_xlfn.STDEV.P(AC32:AC33)</f>
        <v>3.0674030006282295E-3</v>
      </c>
      <c r="AG32"/>
      <c r="AH32"/>
      <c r="AI32"/>
      <c r="AJ32" s="2">
        <f t="shared" si="6"/>
        <v>2.8779653454302098E-2</v>
      </c>
      <c r="AK32" s="2">
        <f t="shared" si="7"/>
        <v>3.5348905253925129</v>
      </c>
      <c r="AL32"/>
      <c r="AO32" s="2">
        <f t="shared" si="0"/>
        <v>0.3062054933875889</v>
      </c>
      <c r="AP32" s="2">
        <f t="shared" si="8"/>
        <v>3.1498659064113155</v>
      </c>
      <c r="AS32" s="2">
        <f t="shared" si="1"/>
        <v>0.78738555442522973</v>
      </c>
      <c r="AT32" s="2">
        <f t="shared" si="9"/>
        <v>3.4699795256820885</v>
      </c>
      <c r="AU32" s="2">
        <f>AVERAGE(AS32:AS33)</f>
        <v>0.63272454725800042</v>
      </c>
      <c r="AV32" s="2">
        <f>_xlfn.STDEV.P(AS32:AS33)</f>
        <v>0.15466100716722947</v>
      </c>
      <c r="AW32"/>
      <c r="AZ32">
        <v>1.2270394883617201E-3</v>
      </c>
      <c r="BA32">
        <v>1.39087610119523</v>
      </c>
      <c r="BD32">
        <v>1.41295456235592E-3</v>
      </c>
      <c r="BE32">
        <v>2.37589882032779</v>
      </c>
    </row>
    <row r="33" spans="1:57" s="2" customFormat="1" x14ac:dyDescent="0.2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2"/>
        <v>0.42003853564547161</v>
      </c>
      <c r="N33" s="2">
        <f t="shared" si="3"/>
        <v>1.1072142831316421</v>
      </c>
      <c r="P33" s="2" t="s">
        <v>573</v>
      </c>
      <c r="Q33" s="2">
        <f>_xlfn.STDEV.P(M32:M33)</f>
        <v>0.1216777868757222</v>
      </c>
      <c r="S33">
        <f t="shared" si="11"/>
        <v>9.5329945010600294</v>
      </c>
      <c r="T33"/>
      <c r="U33"/>
      <c r="V33" s="2">
        <v>7.3278976158530299E-3</v>
      </c>
      <c r="W33" s="2">
        <v>0.72774677192444104</v>
      </c>
      <c r="Y33" s="2">
        <f t="shared" si="4"/>
        <v>3.4110847352667929E-2</v>
      </c>
      <c r="Z33" s="2">
        <f t="shared" si="5"/>
        <v>-1.6123579479641372</v>
      </c>
      <c r="AA33"/>
      <c r="AC33" s="2">
        <v>5.05728145319434E-3</v>
      </c>
      <c r="AD33" s="2">
        <v>0.95111156861742896</v>
      </c>
      <c r="AG33"/>
      <c r="AH33"/>
      <c r="AI33"/>
      <c r="AJ33" s="2">
        <f t="shared" si="6"/>
        <v>1.630715244091234E-2</v>
      </c>
      <c r="AK33" s="2">
        <f t="shared" si="7"/>
        <v>0.27996448829350568</v>
      </c>
      <c r="AL33"/>
      <c r="AO33" s="2">
        <f t="shared" si="0"/>
        <v>0.14826021180030263</v>
      </c>
      <c r="AP33" s="2">
        <f t="shared" si="8"/>
        <v>1.1441733017155715</v>
      </c>
      <c r="AS33" s="2">
        <f t="shared" si="1"/>
        <v>0.47806354009077118</v>
      </c>
      <c r="AT33" s="2">
        <f t="shared" si="9"/>
        <v>1.1776783259675958</v>
      </c>
      <c r="AW33"/>
      <c r="AZ33">
        <v>1.39333264526783E-3</v>
      </c>
      <c r="BA33">
        <v>1.6751915970015701</v>
      </c>
      <c r="BD33">
        <v>1.0837031685416499E-3</v>
      </c>
      <c r="BE33">
        <v>1.70227336199926</v>
      </c>
    </row>
    <row r="34" spans="1:57" x14ac:dyDescent="0.2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2"/>
        <v>0.26055045871559607</v>
      </c>
      <c r="N34">
        <f t="shared" si="3"/>
        <v>-0.42436198788565599</v>
      </c>
      <c r="V34">
        <v>3.9517014270032897E-3</v>
      </c>
      <c r="W34">
        <v>-0.889440852598955</v>
      </c>
      <c r="Y34">
        <f t="shared" si="4"/>
        <v>6.3776070252469785E-2</v>
      </c>
      <c r="Z34">
        <f t="shared" si="5"/>
        <v>1.2439657344966428</v>
      </c>
      <c r="AC34">
        <v>7.6838638858397405E-4</v>
      </c>
      <c r="AD34">
        <v>-0.59839742391700801</v>
      </c>
      <c r="AE34">
        <f>AVERAGE(AC34:AC38)</f>
        <v>1.2090726812509054E-3</v>
      </c>
      <c r="AF34">
        <f>_xlfn.STDEV.P(AC34:AC38)</f>
        <v>6.8981093935107675E-4</v>
      </c>
      <c r="AG34">
        <f>AF34/$AF$32</f>
        <v>0.22488435305364107</v>
      </c>
      <c r="AJ34">
        <f t="shared" si="6"/>
        <v>1.6355653128430275E-2</v>
      </c>
      <c r="AK34">
        <f t="shared" si="7"/>
        <v>0.29262162501771621</v>
      </c>
      <c r="AO34">
        <f t="shared" si="0"/>
        <v>1.2048192771084348E-2</v>
      </c>
      <c r="AP34">
        <f t="shared" si="8"/>
        <v>-0.58553610455497385</v>
      </c>
      <c r="AS34">
        <f t="shared" si="1"/>
        <v>0.25645438898450923</v>
      </c>
      <c r="AT34">
        <f t="shared" si="9"/>
        <v>-0.46460673428459237</v>
      </c>
      <c r="AU34">
        <f>AVERAGE(AS34:AS38)</f>
        <v>0.215467636460731</v>
      </c>
      <c r="AV34">
        <f>_xlfn.STDEV.P(AS34:AS38)</f>
        <v>3.6794997450452741E-2</v>
      </c>
      <c r="AW34">
        <f t="shared" si="10"/>
        <v>0.23790739582257869</v>
      </c>
      <c r="AZ34">
        <v>1.09769484083425E-4</v>
      </c>
      <c r="BA34">
        <v>-0.51934787389758397</v>
      </c>
      <c r="BD34">
        <v>0</v>
      </c>
      <c r="BE34">
        <v>-0.51490796909251302</v>
      </c>
    </row>
    <row r="35" spans="1:57" x14ac:dyDescent="0.2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2"/>
        <v>0.22297297297297269</v>
      </c>
      <c r="N35">
        <f t="shared" si="3"/>
        <v>-0.78522147403519349</v>
      </c>
      <c r="O35" t="s">
        <v>574</v>
      </c>
      <c r="P35" t="s">
        <v>570</v>
      </c>
      <c r="Q35">
        <f>AVERAGE($M$34:$M$38)</f>
        <v>0.2095118774760108</v>
      </c>
      <c r="V35">
        <v>4.9745351178491102E-3</v>
      </c>
      <c r="W35">
        <v>-0.399506650242963</v>
      </c>
      <c r="Y35">
        <f t="shared" si="4"/>
        <v>5.7562477792253909E-2</v>
      </c>
      <c r="Z35">
        <f t="shared" si="5"/>
        <v>0.64568837257623424</v>
      </c>
      <c r="AC35">
        <v>1.4212957479568899E-3</v>
      </c>
      <c r="AD35">
        <v>-0.36251174510753198</v>
      </c>
      <c r="AJ35">
        <f t="shared" si="6"/>
        <v>1.314698566860119E-2</v>
      </c>
      <c r="AK35">
        <f t="shared" si="7"/>
        <v>-0.54473852016711644</v>
      </c>
      <c r="AO35">
        <f t="shared" si="0"/>
        <v>2.4691358024691416E-2</v>
      </c>
      <c r="AP35">
        <f t="shared" si="8"/>
        <v>-0.42498491369782893</v>
      </c>
      <c r="AS35">
        <f t="shared" si="1"/>
        <v>0.22839506172839485</v>
      </c>
      <c r="AT35">
        <f t="shared" si="9"/>
        <v>-0.67254676619847098</v>
      </c>
      <c r="AZ35">
        <v>4.7376524931896198E-4</v>
      </c>
      <c r="BA35">
        <v>0.102984628472174</v>
      </c>
      <c r="BD35">
        <v>0</v>
      </c>
      <c r="BE35">
        <v>-0.51490796909251302</v>
      </c>
    </row>
    <row r="36" spans="1:57" x14ac:dyDescent="0.2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2"/>
        <v>0.16585365853658587</v>
      </c>
      <c r="N36">
        <f t="shared" si="3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11"/>
        <v>0.43585346963960186</v>
      </c>
      <c r="V36">
        <v>3.1617429107795702E-3</v>
      </c>
      <c r="W36">
        <v>-1.26782856020404</v>
      </c>
      <c r="Y36">
        <f t="shared" si="4"/>
        <v>6.3926489477324364E-2</v>
      </c>
      <c r="Z36">
        <f t="shared" si="5"/>
        <v>1.2584488885825134</v>
      </c>
      <c r="AC36" s="1">
        <v>9.8804465961861501E-5</v>
      </c>
      <c r="AD36">
        <v>-0.84030663239882397</v>
      </c>
      <c r="AJ36">
        <f t="shared" si="6"/>
        <v>1.0176859994071762E-2</v>
      </c>
      <c r="AK36">
        <f t="shared" si="7"/>
        <v>-1.319846846965693</v>
      </c>
      <c r="AO36">
        <f t="shared" si="0"/>
        <v>1.5455950540958275E-3</v>
      </c>
      <c r="AP36">
        <f t="shared" si="8"/>
        <v>-0.71890496723554087</v>
      </c>
      <c r="AS36">
        <f t="shared" si="1"/>
        <v>0.15919629057187068</v>
      </c>
      <c r="AT36">
        <f t="shared" si="9"/>
        <v>-1.1853600119099585</v>
      </c>
      <c r="AZ36">
        <v>1.97608931923723E-4</v>
      </c>
      <c r="BA36">
        <v>-0.36916661190994199</v>
      </c>
      <c r="BD36">
        <v>0</v>
      </c>
      <c r="BE36">
        <v>-0.51490796909251302</v>
      </c>
    </row>
    <row r="37" spans="1:57" x14ac:dyDescent="0.2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2"/>
        <v>0.1698717948717948</v>
      </c>
      <c r="N37">
        <f t="shared" si="3"/>
        <v>-1.2951561720288645</v>
      </c>
      <c r="R37">
        <f>Q36/Q3</f>
        <v>0.29897237398023097</v>
      </c>
      <c r="V37">
        <v>5.1153273809523801E-3</v>
      </c>
      <c r="W37">
        <v>-0.33206758782377599</v>
      </c>
      <c r="Y37">
        <f t="shared" si="4"/>
        <v>6.3151041666666685E-2</v>
      </c>
      <c r="Z37">
        <f t="shared" si="5"/>
        <v>1.1837846949718636</v>
      </c>
      <c r="AC37">
        <v>1.953125E-3</v>
      </c>
      <c r="AD37">
        <v>-0.170370366939183</v>
      </c>
      <c r="AJ37">
        <f t="shared" si="6"/>
        <v>1.181175595238095E-2</v>
      </c>
      <c r="AK37">
        <f t="shared" si="7"/>
        <v>-0.89319100489074021</v>
      </c>
      <c r="AO37">
        <f t="shared" si="0"/>
        <v>3.0927835051546382E-2</v>
      </c>
      <c r="AP37">
        <f t="shared" si="8"/>
        <v>-0.34579004490268056</v>
      </c>
      <c r="AS37">
        <f t="shared" si="1"/>
        <v>0.18703976435935191</v>
      </c>
      <c r="AT37">
        <f t="shared" si="9"/>
        <v>-0.97901961126117087</v>
      </c>
      <c r="AZ37">
        <v>3.7202380952380999E-4</v>
      </c>
      <c r="BA37">
        <v>-7.0965210700949202E-2</v>
      </c>
      <c r="BD37">
        <v>1.86011904761905E-4</v>
      </c>
      <c r="BE37">
        <v>-0.134340545677189</v>
      </c>
    </row>
    <row r="38" spans="1:57" x14ac:dyDescent="0.2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2"/>
        <v>0.2283105022831044</v>
      </c>
      <c r="N38">
        <f t="shared" si="3"/>
        <v>-0.73396476949262512</v>
      </c>
      <c r="V38">
        <v>3.4872534872534902E-3</v>
      </c>
      <c r="W38">
        <v>-1.1119099919455899</v>
      </c>
      <c r="Y38">
        <f t="shared" si="4"/>
        <v>5.615680615680619E-2</v>
      </c>
      <c r="Z38">
        <f t="shared" si="5"/>
        <v>0.51034291450723335</v>
      </c>
      <c r="AC38">
        <v>1.8037518037518001E-3</v>
      </c>
      <c r="AD38">
        <v>-0.22433650678252701</v>
      </c>
      <c r="AJ38">
        <f t="shared" si="6"/>
        <v>1.38287638287638E-2</v>
      </c>
      <c r="AK38">
        <f t="shared" si="7"/>
        <v>-0.36681610647828228</v>
      </c>
      <c r="AO38">
        <f t="shared" si="0"/>
        <v>3.2119914346894991E-2</v>
      </c>
      <c r="AP38">
        <f t="shared" si="8"/>
        <v>-0.33065224146301087</v>
      </c>
      <c r="AS38">
        <f t="shared" si="1"/>
        <v>0.24625267665952824</v>
      </c>
      <c r="AT38">
        <f t="shared" si="9"/>
        <v>-0.54020884573473393</v>
      </c>
      <c r="AZ38">
        <v>1.2025012025012E-4</v>
      </c>
      <c r="BA38">
        <v>-0.50142887275803505</v>
      </c>
      <c r="BD38">
        <v>0</v>
      </c>
      <c r="BE38">
        <v>-0.51490796909251302</v>
      </c>
    </row>
    <row r="39" spans="1:57" x14ac:dyDescent="0.2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2"/>
        <v>0.32059800664451843</v>
      </c>
      <c r="N39">
        <f t="shared" si="3"/>
        <v>0.15227923389763784</v>
      </c>
      <c r="V39">
        <v>7.8200142182076708E-3</v>
      </c>
      <c r="W39">
        <v>0.96346911583881101</v>
      </c>
      <c r="Y39">
        <f t="shared" si="4"/>
        <v>3.2994605444737174E-2</v>
      </c>
      <c r="Z39">
        <f t="shared" si="5"/>
        <v>-1.7198355896372466</v>
      </c>
      <c r="AC39">
        <v>4.8090996529084598E-3</v>
      </c>
      <c r="AD39">
        <v>0.86144746503523995</v>
      </c>
      <c r="AJ39">
        <f t="shared" si="6"/>
        <v>1.28800234182244E-2</v>
      </c>
      <c r="AK39">
        <f t="shared" si="7"/>
        <v>-0.61440717593560346</v>
      </c>
      <c r="AO39">
        <f t="shared" si="0"/>
        <v>0.14575411913814953</v>
      </c>
      <c r="AP39">
        <f t="shared" si="8"/>
        <v>1.1123492961571342</v>
      </c>
      <c r="AS39">
        <f t="shared" si="1"/>
        <v>0.39036755386565281</v>
      </c>
      <c r="AT39">
        <f t="shared" si="9"/>
        <v>0.52778725737839804</v>
      </c>
      <c r="AZ39">
        <v>1.1290929619871999E-3</v>
      </c>
      <c r="BA39">
        <v>1.22341451872975</v>
      </c>
      <c r="BD39">
        <v>5.8545560991929099E-4</v>
      </c>
      <c r="BE39">
        <v>0.68289350106727298</v>
      </c>
    </row>
    <row r="41" spans="1:57" x14ac:dyDescent="0.25">
      <c r="A41" t="s">
        <v>570</v>
      </c>
      <c r="C41">
        <f>AVERAGE(C4:C39)</f>
        <v>4.5047900218530577E-2</v>
      </c>
      <c r="F41">
        <f t="shared" ref="F41:M41" si="12">AVERAGE(F4:F39)</f>
        <v>1.2809666682846582E-2</v>
      </c>
      <c r="M41">
        <f t="shared" si="12"/>
        <v>0.3047406689263274</v>
      </c>
      <c r="Y41">
        <f>AVERAGE(Y4:Y39)</f>
        <v>5.0856483785376397E-2</v>
      </c>
      <c r="AC41">
        <f>AVERAGE(AC4:AC39)</f>
        <v>2.4246941418648422E-3</v>
      </c>
      <c r="AF41">
        <f>AVERAGE(AF34,AF23,AF17,AF4)</f>
        <v>4.3021712841524208E-4</v>
      </c>
      <c r="AJ41">
        <f>AVERAGE(AJ4:AJ39)</f>
        <v>1.5234360824711421E-2</v>
      </c>
      <c r="AO41">
        <f>AVERAGE(AO4:AO39)</f>
        <v>5.8158281972658342E-2</v>
      </c>
      <c r="AS41">
        <f>AVERAGE(AS4:AS39)</f>
        <v>0.31914819682274803</v>
      </c>
      <c r="AZ41">
        <f>SUM(AZ4:AZ40)</f>
        <v>1.4887102258980687E-2</v>
      </c>
      <c r="BD41">
        <f>SUM(BD4:BD40)</f>
        <v>9.0602721718627526E-3</v>
      </c>
    </row>
    <row r="42" spans="1:57" x14ac:dyDescent="0.25">
      <c r="A42" t="s">
        <v>571</v>
      </c>
      <c r="C42">
        <f>_xlfn.STDEV.P(C4:C39)</f>
        <v>1.170878079938658E-2</v>
      </c>
      <c r="F42">
        <f t="shared" ref="F42:M42" si="13">_xlfn.STDEV.P(F4:F39)</f>
        <v>2.4543962698340004E-3</v>
      </c>
      <c r="M42">
        <f t="shared" si="13"/>
        <v>0.10413329061564851</v>
      </c>
      <c r="Y42">
        <f>_xlfn.STDEV.P(Y4:Y39)</f>
        <v>1.0385805741121284E-2</v>
      </c>
      <c r="AC42">
        <f>_xlfn.STDEV.P(AC4:AC39)</f>
        <v>2.7291920113432545E-3</v>
      </c>
      <c r="AF42">
        <f>_xlfn.STDEV.P(AF34,AF23,AF17,AF4)</f>
        <v>1.6028330009539799E-4</v>
      </c>
      <c r="AJ42">
        <f>_xlfn.STDEV.P(AJ4:AJ39)</f>
        <v>3.8318846177242257E-3</v>
      </c>
      <c r="AO42">
        <f>_xlfn.STDEV.P(AO4:AO39)</f>
        <v>7.8748498756740434E-2</v>
      </c>
      <c r="AS42">
        <f>_xlfn.STDEV.P(AS4:AS39)</f>
        <v>0.13493951596456208</v>
      </c>
      <c r="AZ42">
        <f>254/AZ41</f>
        <v>17061.748860277614</v>
      </c>
      <c r="BD42">
        <f>161/BD41</f>
        <v>17769.885600125312</v>
      </c>
    </row>
    <row r="43" spans="1:57" x14ac:dyDescent="0.25">
      <c r="P43" t="s">
        <v>582</v>
      </c>
      <c r="Q43">
        <f>AVERAGE(Q36,Q24,Q18,Q6)</f>
        <v>3.2291509692711759E-2</v>
      </c>
    </row>
    <row r="44" spans="1:57" x14ac:dyDescent="0.25">
      <c r="P44" t="s">
        <v>583</v>
      </c>
      <c r="Q44">
        <f>_xlfn.STDEV.P(Q36,Q24,Q18,Q6)</f>
        <v>9.3765161799968574E-3</v>
      </c>
      <c r="AZ44">
        <f>161/254</f>
        <v>0.63385826771653542</v>
      </c>
    </row>
    <row r="46" spans="1:57" x14ac:dyDescent="0.25">
      <c r="AZ46">
        <f>BD41/AZ41</f>
        <v>0.60859877323655232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T15" sqref="T15"/>
    </sheetView>
  </sheetViews>
  <sheetFormatPr defaultRowHeight="15" x14ac:dyDescent="0.25"/>
  <cols>
    <col min="1" max="1" width="23" bestFit="1" customWidth="1"/>
  </cols>
  <sheetData>
    <row r="1" spans="1:34" ht="14.45" x14ac:dyDescent="0.35">
      <c r="B1">
        <v>2</v>
      </c>
      <c r="C1">
        <v>2</v>
      </c>
      <c r="E1">
        <v>7</v>
      </c>
      <c r="F1">
        <v>7</v>
      </c>
      <c r="H1">
        <v>27</v>
      </c>
      <c r="I1">
        <v>27</v>
      </c>
      <c r="Q1">
        <v>117</v>
      </c>
      <c r="R1">
        <v>117</v>
      </c>
      <c r="Z1">
        <v>135</v>
      </c>
      <c r="AA1">
        <v>135</v>
      </c>
    </row>
    <row r="2" spans="1:34" x14ac:dyDescent="0.25">
      <c r="B2" t="s">
        <v>39</v>
      </c>
      <c r="C2" t="s">
        <v>39</v>
      </c>
      <c r="E2" t="s">
        <v>44</v>
      </c>
      <c r="F2" t="s">
        <v>44</v>
      </c>
      <c r="H2" t="s">
        <v>64</v>
      </c>
      <c r="I2" t="s">
        <v>64</v>
      </c>
      <c r="K2" t="s">
        <v>593</v>
      </c>
      <c r="O2" t="s">
        <v>592</v>
      </c>
      <c r="Q2" t="s">
        <v>154</v>
      </c>
      <c r="R2" t="s">
        <v>154</v>
      </c>
      <c r="T2" t="s">
        <v>594</v>
      </c>
      <c r="X2" t="s">
        <v>592</v>
      </c>
      <c r="Z2" t="s">
        <v>172</v>
      </c>
      <c r="AA2" t="s">
        <v>172</v>
      </c>
      <c r="AD2" t="s">
        <v>595</v>
      </c>
    </row>
    <row r="3" spans="1:34" ht="14.45" x14ac:dyDescent="0.35">
      <c r="B3" t="s">
        <v>36</v>
      </c>
      <c r="C3" t="s">
        <v>37</v>
      </c>
      <c r="E3" t="s">
        <v>36</v>
      </c>
      <c r="F3" t="s">
        <v>37</v>
      </c>
      <c r="H3" t="s">
        <v>36</v>
      </c>
      <c r="I3" t="s">
        <v>37</v>
      </c>
      <c r="K3" t="s">
        <v>36</v>
      </c>
      <c r="L3" t="s">
        <v>37</v>
      </c>
      <c r="Q3" t="s">
        <v>36</v>
      </c>
      <c r="R3" t="s">
        <v>37</v>
      </c>
      <c r="T3" t="s">
        <v>36</v>
      </c>
      <c r="U3" t="s">
        <v>37</v>
      </c>
      <c r="Z3" t="s">
        <v>36</v>
      </c>
      <c r="AA3" t="s">
        <v>37</v>
      </c>
      <c r="AD3" t="s">
        <v>36</v>
      </c>
      <c r="AE3" t="s">
        <v>37</v>
      </c>
    </row>
    <row r="4" spans="1:34" ht="14.45" x14ac:dyDescent="0.35">
      <c r="A4" t="s">
        <v>0</v>
      </c>
      <c r="B4">
        <v>6.2664007557468204E-2</v>
      </c>
      <c r="C4">
        <v>1.4834777743648899</v>
      </c>
      <c r="E4">
        <v>1.7844022252545399E-2</v>
      </c>
      <c r="F4">
        <v>2.02246947466532</v>
      </c>
      <c r="H4">
        <v>8.3971869423742993E-3</v>
      </c>
      <c r="I4">
        <v>2.6540683493097301</v>
      </c>
      <c r="K4">
        <f>H4/E4</f>
        <v>0.47058823529411731</v>
      </c>
      <c r="L4">
        <f>STANDARDIZE(K4,$K$41,$K$42)</f>
        <v>1.8533757229661394</v>
      </c>
      <c r="M4">
        <f>AVERAGE(K4:K10)</f>
        <v>0.44713291012415529</v>
      </c>
      <c r="N4">
        <f>_xlfn.STDEV.P(K4:K10)</f>
        <v>5.2161928798008211E-2</v>
      </c>
      <c r="O4">
        <f>N4/$N$32</f>
        <v>2.159223254146073</v>
      </c>
      <c r="Q4">
        <v>8.3971869423742995E-4</v>
      </c>
      <c r="R4">
        <v>0.14662725367957699</v>
      </c>
      <c r="T4">
        <f>Q4/E4</f>
        <v>4.7058823529411729E-2</v>
      </c>
      <c r="U4">
        <f>STANDARDIZE(T4,$T$41,$T$42)</f>
        <v>-0.24642476758899931</v>
      </c>
      <c r="V4">
        <f>AVERAGE(T4:T10)</f>
        <v>3.9116775265871359E-2</v>
      </c>
      <c r="W4">
        <f>_xlfn.STDEV.P(T4:T10)</f>
        <v>1.4985846746669255E-2</v>
      </c>
      <c r="X4">
        <f>W4/$W$32</f>
        <v>5.5187521479870387</v>
      </c>
      <c r="Z4">
        <v>5.2482418389839403E-4</v>
      </c>
      <c r="AA4">
        <v>-0.322511130457448</v>
      </c>
      <c r="AD4">
        <f>Z4/E4</f>
        <v>2.9411764705882349E-2</v>
      </c>
      <c r="AE4">
        <f>STANDARDIZE(AD4,$AD$41,$AD$42)</f>
        <v>-0.7087113458555131</v>
      </c>
      <c r="AF4">
        <f>AVERAGE(AD4:AD10)</f>
        <v>4.2205540754697714E-2</v>
      </c>
      <c r="AG4">
        <f>_xlfn.STDEV.P(AD4:AD10)</f>
        <v>3.9608254059095821E-2</v>
      </c>
      <c r="AH4">
        <f>AG4/$AG$32</f>
        <v>2.7849747760311625</v>
      </c>
    </row>
    <row r="5" spans="1:34" ht="14.45" x14ac:dyDescent="0.35">
      <c r="A5" t="s">
        <v>1</v>
      </c>
      <c r="B5">
        <v>6.5988002181421604E-2</v>
      </c>
      <c r="C5">
        <v>1.76339614973967</v>
      </c>
      <c r="E5">
        <v>1.50881657880385E-2</v>
      </c>
      <c r="F5">
        <v>0.91534950690394901</v>
      </c>
      <c r="H5">
        <v>6.9078349391019801E-3</v>
      </c>
      <c r="I5">
        <v>1.7531118610096801</v>
      </c>
      <c r="K5">
        <f t="shared" ref="K5:K39" si="0">H5/E5</f>
        <v>0.4578313253012059</v>
      </c>
      <c r="L5">
        <f t="shared" ref="L5:L39" si="1">STANDARDIZE(K5,$K$41,$K$42)</f>
        <v>1.7098575033687136</v>
      </c>
      <c r="Q5">
        <v>7.2714051990547201E-4</v>
      </c>
      <c r="R5">
        <v>-3.2131131043522498E-2</v>
      </c>
      <c r="T5">
        <f t="shared" ref="T5:T39" si="2">Q5/E5</f>
        <v>4.8192771084337491E-2</v>
      </c>
      <c r="U5">
        <f t="shared" ref="U5:U39" si="3">STANDARDIZE(T5,$T$41,$T$42)</f>
        <v>-0.22201612380921529</v>
      </c>
      <c r="Z5">
        <v>9.0892564988183995E-4</v>
      </c>
      <c r="AA5">
        <v>0.61555757470893802</v>
      </c>
      <c r="AD5">
        <f t="shared" ref="AD5:AD39" si="4">Z5/E5</f>
        <v>6.024096385542186E-2</v>
      </c>
      <c r="AE5">
        <f t="shared" ref="AE5:AE39" si="5">STANDARDIZE(AD5,$AD$41,$AD$42)</f>
        <v>0.21484200068872694</v>
      </c>
    </row>
    <row r="6" spans="1:34" ht="14.45" x14ac:dyDescent="0.35">
      <c r="A6" t="s">
        <v>2</v>
      </c>
      <c r="B6">
        <v>5.7579700715679902E-2</v>
      </c>
      <c r="C6">
        <v>1.05532097146139</v>
      </c>
      <c r="E6">
        <v>1.54521795705921E-2</v>
      </c>
      <c r="F6">
        <v>1.06158605165719</v>
      </c>
      <c r="H6">
        <v>5.6929082628497099E-3</v>
      </c>
      <c r="I6">
        <v>1.0181639981986601</v>
      </c>
      <c r="K6">
        <f t="shared" si="0"/>
        <v>0.36842105263157826</v>
      </c>
      <c r="L6">
        <f t="shared" si="1"/>
        <v>0.70397103443574638</v>
      </c>
      <c r="Q6">
        <v>8.1327260897853001E-4</v>
      </c>
      <c r="R6">
        <v>0.104634571606135</v>
      </c>
      <c r="T6">
        <f t="shared" si="2"/>
        <v>5.2631578947368321E-2</v>
      </c>
      <c r="U6">
        <f t="shared" si="3"/>
        <v>-0.12646913006600191</v>
      </c>
      <c r="Z6">
        <v>3.2530904359141203E-4</v>
      </c>
      <c r="AA6">
        <v>-0.809775371560155</v>
      </c>
      <c r="AD6">
        <f t="shared" si="4"/>
        <v>2.105263157894733E-2</v>
      </c>
      <c r="AE6">
        <f t="shared" si="5"/>
        <v>-0.95912671785861514</v>
      </c>
    </row>
    <row r="7" spans="1:34" ht="14.45" x14ac:dyDescent="0.35">
      <c r="A7" t="s">
        <v>3</v>
      </c>
      <c r="B7">
        <v>5.1836940110719702E-2</v>
      </c>
      <c r="C7">
        <v>0.57171482868283197</v>
      </c>
      <c r="E7">
        <v>1.1742996141586999E-2</v>
      </c>
      <c r="F7">
        <v>-0.428517330441825</v>
      </c>
      <c r="H7">
        <v>6.2070122462674002E-3</v>
      </c>
      <c r="I7">
        <v>1.3291618808371399</v>
      </c>
      <c r="K7">
        <f t="shared" si="0"/>
        <v>0.52857142857142736</v>
      </c>
      <c r="L7">
        <f t="shared" si="1"/>
        <v>2.5057002020411683</v>
      </c>
      <c r="Q7">
        <v>6.7102835094782695E-4</v>
      </c>
      <c r="R7">
        <v>-0.121229402051197</v>
      </c>
      <c r="T7">
        <f t="shared" si="2"/>
        <v>5.7142857142857009E-2</v>
      </c>
      <c r="U7">
        <f t="shared" si="3"/>
        <v>-2.9362185404527438E-2</v>
      </c>
      <c r="Z7">
        <v>0</v>
      </c>
      <c r="AA7">
        <v>-1.6042587576606999</v>
      </c>
      <c r="AD7">
        <f t="shared" si="4"/>
        <v>0</v>
      </c>
      <c r="AE7">
        <f t="shared" si="5"/>
        <v>-1.5898024695701276</v>
      </c>
    </row>
    <row r="8" spans="1:34" ht="14.45" x14ac:dyDescent="0.35">
      <c r="A8" t="s">
        <v>4</v>
      </c>
      <c r="B8">
        <v>5.7745859592554599E-2</v>
      </c>
      <c r="C8">
        <v>1.06931344982875</v>
      </c>
      <c r="E8">
        <v>1.0112853583467699E-2</v>
      </c>
      <c r="F8">
        <v>-1.0834002677919099</v>
      </c>
      <c r="H8">
        <v>4.9831452440275504E-3</v>
      </c>
      <c r="I8">
        <v>0.58880572993282998</v>
      </c>
      <c r="K8">
        <f t="shared" si="0"/>
        <v>0.49275362318840465</v>
      </c>
      <c r="L8">
        <f t="shared" si="1"/>
        <v>2.1027415183697369</v>
      </c>
      <c r="Q8">
        <v>1.46563095412575E-4</v>
      </c>
      <c r="R8">
        <v>-0.95400682519914703</v>
      </c>
      <c r="T8">
        <f t="shared" si="2"/>
        <v>1.4492753623188371E-2</v>
      </c>
      <c r="U8">
        <f t="shared" si="3"/>
        <v>-0.94742156077895512</v>
      </c>
      <c r="Z8">
        <v>1.3190678587131799E-3</v>
      </c>
      <c r="AA8">
        <v>1.6172240739174499</v>
      </c>
      <c r="AD8">
        <f t="shared" si="4"/>
        <v>0.13043478260869582</v>
      </c>
      <c r="AE8">
        <f t="shared" si="5"/>
        <v>2.3176451225555597</v>
      </c>
    </row>
    <row r="9" spans="1:34" ht="14.45" x14ac:dyDescent="0.35">
      <c r="A9" t="s">
        <v>5</v>
      </c>
      <c r="B9">
        <v>5.6243722798794797E-2</v>
      </c>
      <c r="C9">
        <v>0.94281634665357805</v>
      </c>
      <c r="E9">
        <v>1.4228322731838E-2</v>
      </c>
      <c r="F9">
        <v>0.56992171379464696</v>
      </c>
      <c r="H9">
        <v>5.8587211248744596E-3</v>
      </c>
      <c r="I9">
        <v>1.11846948243379</v>
      </c>
      <c r="K9">
        <f t="shared" si="0"/>
        <v>0.4117647058823522</v>
      </c>
      <c r="L9">
        <f t="shared" si="1"/>
        <v>1.1915972659334866</v>
      </c>
      <c r="Q9">
        <v>3.3478406427853998E-4</v>
      </c>
      <c r="R9">
        <v>-0.65513826950304299</v>
      </c>
      <c r="T9">
        <f t="shared" si="2"/>
        <v>2.3529411764705799E-2</v>
      </c>
      <c r="U9">
        <f t="shared" si="3"/>
        <v>-0.75290412601943968</v>
      </c>
      <c r="Z9">
        <v>3.3478406427853998E-4</v>
      </c>
      <c r="AA9">
        <v>-0.78663507876111005</v>
      </c>
      <c r="AD9">
        <f t="shared" si="4"/>
        <v>2.3529411764705799E-2</v>
      </c>
      <c r="AE9">
        <f t="shared" si="5"/>
        <v>-0.88492957059843835</v>
      </c>
    </row>
    <row r="10" spans="1:34" ht="14.45" x14ac:dyDescent="0.35">
      <c r="A10" t="s">
        <v>6</v>
      </c>
      <c r="B10">
        <v>6.7327766179540699E-2</v>
      </c>
      <c r="C10">
        <v>1.8762196059019101</v>
      </c>
      <c r="E10">
        <v>1.13082811412665E-2</v>
      </c>
      <c r="F10">
        <v>-0.60315692555088396</v>
      </c>
      <c r="H10">
        <v>4.5233124565066101E-3</v>
      </c>
      <c r="I10">
        <v>0.31063822316489498</v>
      </c>
      <c r="K10">
        <f t="shared" si="0"/>
        <v>0.40000000000000091</v>
      </c>
      <c r="L10">
        <f t="shared" si="1"/>
        <v>1.0592415745269754</v>
      </c>
      <c r="Q10">
        <v>3.4794711203896999E-4</v>
      </c>
      <c r="R10">
        <v>-0.63423719192161898</v>
      </c>
      <c r="T10">
        <f t="shared" si="2"/>
        <v>3.0769230769230837E-2</v>
      </c>
      <c r="U10">
        <f t="shared" si="3"/>
        <v>-0.59706432342545501</v>
      </c>
      <c r="Z10">
        <v>3.4794711203896999E-4</v>
      </c>
      <c r="AA10">
        <v>-0.75448773160882998</v>
      </c>
      <c r="AD10">
        <f t="shared" si="4"/>
        <v>3.0769230769230837E-2</v>
      </c>
      <c r="AE10">
        <f t="shared" si="5"/>
        <v>-0.66804560168406713</v>
      </c>
    </row>
    <row r="11" spans="1:34" ht="14.45" x14ac:dyDescent="0.35">
      <c r="A11" t="s">
        <v>7</v>
      </c>
      <c r="B11">
        <v>4.3349182419111697E-2</v>
      </c>
      <c r="C11">
        <v>-0.143051472829408</v>
      </c>
      <c r="E11">
        <v>1.3058100429085E-2</v>
      </c>
      <c r="F11">
        <v>9.98041678399013E-2</v>
      </c>
      <c r="H11">
        <v>3.8501681549344799E-3</v>
      </c>
      <c r="I11">
        <v>-9.6568216099367804E-2</v>
      </c>
      <c r="K11">
        <f t="shared" si="0"/>
        <v>0.29484902309058647</v>
      </c>
      <c r="L11">
        <f t="shared" si="1"/>
        <v>-0.12373149680101897</v>
      </c>
      <c r="Q11">
        <v>1.0669140670300399E-3</v>
      </c>
      <c r="R11">
        <v>0.50738170806620597</v>
      </c>
      <c r="T11">
        <f t="shared" si="2"/>
        <v>8.1705150976909752E-2</v>
      </c>
      <c r="U11">
        <f t="shared" si="3"/>
        <v>0.4993503445581387</v>
      </c>
      <c r="Z11">
        <v>1.32204569175461E-3</v>
      </c>
      <c r="AA11">
        <v>1.6244966626284201</v>
      </c>
      <c r="AD11">
        <f t="shared" si="4"/>
        <v>0.10124333925399651</v>
      </c>
      <c r="AE11">
        <f t="shared" si="5"/>
        <v>1.4431541871952795</v>
      </c>
    </row>
    <row r="12" spans="1:34" ht="14.45" x14ac:dyDescent="0.35">
      <c r="A12" t="s">
        <v>8</v>
      </c>
      <c r="B12">
        <v>2.5141394542377099E-2</v>
      </c>
      <c r="C12">
        <v>-1.67635551757617</v>
      </c>
      <c r="E12">
        <v>1.46142096354704E-2</v>
      </c>
      <c r="F12">
        <v>0.72494542486645897</v>
      </c>
      <c r="H12">
        <v>3.9218924162985596E-3</v>
      </c>
      <c r="I12">
        <v>-5.3179924746808001E-2</v>
      </c>
      <c r="K12">
        <f t="shared" si="0"/>
        <v>0.26836158192090437</v>
      </c>
      <c r="L12">
        <f t="shared" si="1"/>
        <v>-0.42172140191727847</v>
      </c>
      <c r="Q12">
        <v>2.1880031375139299E-3</v>
      </c>
      <c r="R12">
        <v>2.28751424760706</v>
      </c>
      <c r="T12">
        <f t="shared" si="2"/>
        <v>0.14971751412429379</v>
      </c>
      <c r="U12">
        <f t="shared" si="3"/>
        <v>1.9633418117777062</v>
      </c>
      <c r="Z12">
        <v>4.5411385872930698E-4</v>
      </c>
      <c r="AA12">
        <v>-0.49520285138964198</v>
      </c>
      <c r="AD12">
        <f t="shared" si="4"/>
        <v>3.1073446327683669E-2</v>
      </c>
      <c r="AE12">
        <f t="shared" si="5"/>
        <v>-0.65893218632361217</v>
      </c>
    </row>
    <row r="13" spans="1:34" ht="14.45" x14ac:dyDescent="0.35">
      <c r="A13" t="s">
        <v>9</v>
      </c>
      <c r="B13">
        <v>3.30252262661275E-2</v>
      </c>
      <c r="C13">
        <v>-1.0124466917503001</v>
      </c>
      <c r="E13">
        <v>1.4025290455099799E-2</v>
      </c>
      <c r="F13">
        <v>0.48835683892839299</v>
      </c>
      <c r="H13">
        <v>3.4982989922331298E-3</v>
      </c>
      <c r="I13">
        <v>-0.309425085712424</v>
      </c>
      <c r="K13">
        <f t="shared" si="0"/>
        <v>0.24942791762013725</v>
      </c>
      <c r="L13">
        <f t="shared" si="1"/>
        <v>-0.63472955141518705</v>
      </c>
      <c r="Q13">
        <v>1.9256691700365899E-3</v>
      </c>
      <c r="R13">
        <v>1.8709646227572601</v>
      </c>
      <c r="T13">
        <f t="shared" si="2"/>
        <v>0.13729977116704836</v>
      </c>
      <c r="U13">
        <f t="shared" si="3"/>
        <v>1.696045266116766</v>
      </c>
      <c r="Z13">
        <v>1.60472430836382E-3</v>
      </c>
      <c r="AA13">
        <v>2.31486623250728</v>
      </c>
      <c r="AD13">
        <f t="shared" si="4"/>
        <v>0.11441647597253994</v>
      </c>
      <c r="AE13">
        <f t="shared" si="5"/>
        <v>1.837783137557661</v>
      </c>
    </row>
    <row r="14" spans="1:34" ht="14.45" x14ac:dyDescent="0.35">
      <c r="A14" t="s">
        <v>10</v>
      </c>
      <c r="B14">
        <v>4.8313090418353598E-2</v>
      </c>
      <c r="C14">
        <v>0.274966370113158</v>
      </c>
      <c r="E14">
        <v>1.8893387314439899E-2</v>
      </c>
      <c r="F14">
        <v>2.44403461365469</v>
      </c>
      <c r="H14">
        <v>7.5573549257759798E-3</v>
      </c>
      <c r="I14">
        <v>2.1460271993506099</v>
      </c>
      <c r="K14">
        <f t="shared" si="0"/>
        <v>0.40000000000000108</v>
      </c>
      <c r="L14">
        <f t="shared" si="1"/>
        <v>1.0592415745269774</v>
      </c>
      <c r="Q14">
        <v>1.0796221322537101E-3</v>
      </c>
      <c r="R14">
        <v>0.52756033705730598</v>
      </c>
      <c r="T14">
        <f t="shared" si="2"/>
        <v>5.7142857142857224E-2</v>
      </c>
      <c r="U14">
        <f t="shared" si="3"/>
        <v>-2.9362185404522807E-2</v>
      </c>
      <c r="Z14">
        <v>5.3981106612685601E-4</v>
      </c>
      <c r="AA14">
        <v>-0.28590953829601701</v>
      </c>
      <c r="AD14">
        <f t="shared" si="4"/>
        <v>2.8571428571428664E-2</v>
      </c>
      <c r="AE14">
        <f t="shared" si="5"/>
        <v>-0.73388537796164199</v>
      </c>
    </row>
    <row r="15" spans="1:34" ht="14.45" x14ac:dyDescent="0.35">
      <c r="A15" t="s">
        <v>11</v>
      </c>
      <c r="B15">
        <v>3.9943306274964598E-2</v>
      </c>
      <c r="C15">
        <v>-0.42986520896701502</v>
      </c>
      <c r="E15">
        <v>1.49465275093416E-2</v>
      </c>
      <c r="F15">
        <v>0.85844866008397203</v>
      </c>
      <c r="H15">
        <v>4.8962762530601698E-3</v>
      </c>
      <c r="I15">
        <v>0.53625590902267495</v>
      </c>
      <c r="K15">
        <f t="shared" si="0"/>
        <v>0.3275862068965511</v>
      </c>
      <c r="L15">
        <f t="shared" si="1"/>
        <v>0.24456947397297407</v>
      </c>
      <c r="Q15">
        <v>2.5769875016106201E-4</v>
      </c>
      <c r="R15">
        <v>-0.77753895968372799</v>
      </c>
      <c r="T15">
        <f t="shared" si="2"/>
        <v>1.7241379310344824E-2</v>
      </c>
      <c r="U15">
        <f t="shared" si="3"/>
        <v>-0.888256368358607</v>
      </c>
      <c r="Z15">
        <v>3.8654812524159299E-4</v>
      </c>
      <c r="AA15">
        <v>-0.66021471866840198</v>
      </c>
      <c r="AD15">
        <f t="shared" si="4"/>
        <v>2.5862068965517234E-2</v>
      </c>
      <c r="AE15">
        <f t="shared" si="5"/>
        <v>-0.81504992975210455</v>
      </c>
    </row>
    <row r="16" spans="1:34" ht="14.45" x14ac:dyDescent="0.35">
      <c r="A16" t="s">
        <v>12</v>
      </c>
      <c r="B16">
        <v>4.4785091674180898E-2</v>
      </c>
      <c r="C16">
        <v>-2.2131486085698902E-2</v>
      </c>
      <c r="E16">
        <v>1.42771265404268E-2</v>
      </c>
      <c r="F16">
        <v>0.58952784048788998</v>
      </c>
      <c r="H16">
        <v>5.5605650736399196E-3</v>
      </c>
      <c r="I16">
        <v>0.93810538563500401</v>
      </c>
      <c r="K16">
        <f t="shared" si="0"/>
        <v>0.38947368421052686</v>
      </c>
      <c r="L16">
        <f t="shared" si="1"/>
        <v>0.9408180611632343</v>
      </c>
      <c r="Q16">
        <v>3.00571085061617E-4</v>
      </c>
      <c r="R16">
        <v>-0.709463692149785</v>
      </c>
      <c r="T16">
        <f t="shared" si="2"/>
        <v>2.1052631578947378E-2</v>
      </c>
      <c r="U16">
        <f t="shared" si="3"/>
        <v>-0.80621774269632596</v>
      </c>
      <c r="Z16">
        <v>9.0171325518485096E-4</v>
      </c>
      <c r="AA16">
        <v>0.59794316197237096</v>
      </c>
      <c r="AD16">
        <f t="shared" si="4"/>
        <v>6.3157894736842135E-2</v>
      </c>
      <c r="AE16">
        <f t="shared" si="5"/>
        <v>0.30222478556441429</v>
      </c>
    </row>
    <row r="17" spans="1:34" ht="14.45" x14ac:dyDescent="0.35">
      <c r="A17" t="s">
        <v>13</v>
      </c>
      <c r="B17">
        <v>4.36475409836065E-2</v>
      </c>
      <c r="C17">
        <v>-0.117926268338786</v>
      </c>
      <c r="E17">
        <v>1.1424180327868899E-2</v>
      </c>
      <c r="F17">
        <v>-0.55659633526350205</v>
      </c>
      <c r="H17">
        <v>3.3299180327868898E-3</v>
      </c>
      <c r="I17">
        <v>-0.41128409391597198</v>
      </c>
      <c r="K17">
        <f t="shared" si="0"/>
        <v>0.29147982062780187</v>
      </c>
      <c r="L17">
        <f t="shared" si="1"/>
        <v>-0.16163581212430625</v>
      </c>
      <c r="M17">
        <f>AVERAGE(K17:K22)</f>
        <v>0.28427295374348011</v>
      </c>
      <c r="N17">
        <f>_xlfn.STDEV.P(K17:K22)</f>
        <v>1.3042820165428954E-2</v>
      </c>
      <c r="O17">
        <f t="shared" ref="O17:O34" si="6">N17/$N$32</f>
        <v>0.53990259274911823</v>
      </c>
      <c r="Q17">
        <v>4.0983606557377E-4</v>
      </c>
      <c r="R17">
        <v>-0.53596619550750102</v>
      </c>
      <c r="T17">
        <f t="shared" si="2"/>
        <v>3.587443946188322E-2</v>
      </c>
      <c r="U17">
        <f t="shared" si="3"/>
        <v>-0.48717280343486163</v>
      </c>
      <c r="V17">
        <f>AVERAGE(T17:T22)</f>
        <v>3.0883424529878942E-2</v>
      </c>
      <c r="W17">
        <f>_xlfn.STDEV.P(T17:T22)</f>
        <v>9.6825686367260546E-3</v>
      </c>
      <c r="X17">
        <f t="shared" ref="X17:X34" si="7">W17/$W$32</f>
        <v>3.5657442228841982</v>
      </c>
      <c r="Z17">
        <v>4.6106557377049198E-4</v>
      </c>
      <c r="AA17">
        <v>-0.47822508143848302</v>
      </c>
      <c r="AD17">
        <f t="shared" si="4"/>
        <v>4.035874439461868E-2</v>
      </c>
      <c r="AE17">
        <f t="shared" si="5"/>
        <v>-0.38077160025770129</v>
      </c>
      <c r="AF17">
        <f>AVERAGE(AD17:AD22)</f>
        <v>4.1927567632305901E-2</v>
      </c>
      <c r="AG17">
        <f>_xlfn.STDEV.P(AD17:AD22)</f>
        <v>1.1141438664126547E-2</v>
      </c>
      <c r="AH17">
        <f t="shared" ref="AH17:AH34" si="8">AG17/$AG$32</f>
        <v>0.78338786662991555</v>
      </c>
    </row>
    <row r="18" spans="1:34" ht="14.45" x14ac:dyDescent="0.35">
      <c r="A18" t="s">
        <v>14</v>
      </c>
      <c r="B18">
        <v>4.18106427090532E-2</v>
      </c>
      <c r="C18">
        <v>-0.272614118023143</v>
      </c>
      <c r="E18">
        <v>1.4555977885279899E-2</v>
      </c>
      <c r="F18">
        <v>0.70155177783732603</v>
      </c>
      <c r="H18">
        <v>4.0601243953006204E-3</v>
      </c>
      <c r="I18">
        <v>3.0441004421602001E-2</v>
      </c>
      <c r="K18">
        <f t="shared" si="0"/>
        <v>0.27893175074183946</v>
      </c>
      <c r="L18">
        <f t="shared" si="1"/>
        <v>-0.30280453169809696</v>
      </c>
      <c r="Q18">
        <v>2.1596406357982001E-4</v>
      </c>
      <c r="R18">
        <v>-0.84380780090857399</v>
      </c>
      <c r="T18">
        <f t="shared" si="2"/>
        <v>1.4836795252225489E-2</v>
      </c>
      <c r="U18">
        <f t="shared" si="3"/>
        <v>-0.94001593647816162</v>
      </c>
      <c r="Z18">
        <v>5.1831375259156899E-4</v>
      </c>
      <c r="AA18">
        <v>-0.33841117877002502</v>
      </c>
      <c r="AD18">
        <f t="shared" si="4"/>
        <v>3.5608308605341241E-2</v>
      </c>
      <c r="AE18">
        <f t="shared" si="5"/>
        <v>-0.52308087171979312</v>
      </c>
    </row>
    <row r="19" spans="1:34" ht="14.45" x14ac:dyDescent="0.35">
      <c r="A19" t="s">
        <v>15</v>
      </c>
      <c r="B19">
        <v>4.3997140185887899E-2</v>
      </c>
      <c r="C19">
        <v>-8.84860159299143E-2</v>
      </c>
      <c r="E19">
        <v>1.5344002639828399E-2</v>
      </c>
      <c r="F19">
        <v>1.01812775052937</v>
      </c>
      <c r="H19">
        <v>4.7296925699829503E-3</v>
      </c>
      <c r="I19">
        <v>0.43548413056896901</v>
      </c>
      <c r="K19">
        <f t="shared" si="0"/>
        <v>0.3082437275985665</v>
      </c>
      <c r="L19">
        <f t="shared" si="1"/>
        <v>2.6962060187868786E-2</v>
      </c>
      <c r="Q19">
        <v>6.0496067755595902E-4</v>
      </c>
      <c r="R19">
        <v>-0.22613562075678101</v>
      </c>
      <c r="T19">
        <f t="shared" si="2"/>
        <v>3.9426523297491078E-2</v>
      </c>
      <c r="U19">
        <f t="shared" si="3"/>
        <v>-0.41071287489349506</v>
      </c>
      <c r="Z19">
        <v>4.9496782709123905E-4</v>
      </c>
      <c r="AA19">
        <v>-0.39542757689527702</v>
      </c>
      <c r="AD19">
        <f t="shared" si="4"/>
        <v>3.2258064516129059E-2</v>
      </c>
      <c r="AE19">
        <f t="shared" si="5"/>
        <v>-0.62344446291538813</v>
      </c>
    </row>
    <row r="20" spans="1:34" ht="14.45" x14ac:dyDescent="0.35">
      <c r="A20" t="s">
        <v>16</v>
      </c>
      <c r="B20">
        <v>4.1384466531796997E-2</v>
      </c>
      <c r="C20">
        <v>-0.30850302780095601</v>
      </c>
      <c r="E20">
        <v>1.38534611663295E-2</v>
      </c>
      <c r="F20">
        <v>0.41932725081524902</v>
      </c>
      <c r="H20">
        <v>3.8261940364148102E-3</v>
      </c>
      <c r="I20">
        <v>-0.111070924380627</v>
      </c>
      <c r="K20">
        <f t="shared" si="0"/>
        <v>0.27619047619047588</v>
      </c>
      <c r="L20">
        <f t="shared" si="1"/>
        <v>-0.3336445112274693</v>
      </c>
      <c r="Q20">
        <v>3.0785469258509999E-4</v>
      </c>
      <c r="R20">
        <v>-0.69789834279516105</v>
      </c>
      <c r="T20">
        <f t="shared" si="2"/>
        <v>2.2222222222222223E-2</v>
      </c>
      <c r="U20">
        <f t="shared" si="3"/>
        <v>-0.7810418681544623</v>
      </c>
      <c r="Z20">
        <v>4.3979241797871402E-4</v>
      </c>
      <c r="AA20">
        <v>-0.53017927447261204</v>
      </c>
      <c r="AD20">
        <f t="shared" si="4"/>
        <v>3.174603174603173E-2</v>
      </c>
      <c r="AE20">
        <f t="shared" si="5"/>
        <v>-0.63878347889403608</v>
      </c>
    </row>
    <row r="21" spans="1:34" ht="14.45" x14ac:dyDescent="0.35">
      <c r="A21" t="s">
        <v>17</v>
      </c>
      <c r="B21">
        <v>4.2263647101114403E-2</v>
      </c>
      <c r="C21">
        <v>-0.234465965631553</v>
      </c>
      <c r="E21">
        <v>1.1759872644174E-2</v>
      </c>
      <c r="F21">
        <v>-0.42173747334814499</v>
      </c>
      <c r="H21">
        <v>3.33795511734196E-3</v>
      </c>
      <c r="I21">
        <v>-0.40642220534899698</v>
      </c>
      <c r="K21">
        <f t="shared" si="0"/>
        <v>0.28384279475982488</v>
      </c>
      <c r="L21">
        <f t="shared" si="1"/>
        <v>-0.24755413844318619</v>
      </c>
      <c r="Q21">
        <v>3.5947208955990301E-4</v>
      </c>
      <c r="R21">
        <v>-0.61593714062093596</v>
      </c>
      <c r="T21">
        <f t="shared" si="2"/>
        <v>3.0567685589519573E-2</v>
      </c>
      <c r="U21">
        <f t="shared" si="3"/>
        <v>-0.60140265854133867</v>
      </c>
      <c r="Z21">
        <v>5.6488471216556305E-4</v>
      </c>
      <c r="AA21">
        <v>-0.224673628630564</v>
      </c>
      <c r="AD21">
        <f t="shared" si="4"/>
        <v>4.8034934497816574E-2</v>
      </c>
      <c r="AE21">
        <f t="shared" si="5"/>
        <v>-0.15081521948599766</v>
      </c>
    </row>
    <row r="22" spans="1:34" ht="14.45" x14ac:dyDescent="0.35">
      <c r="A22" t="s">
        <v>18</v>
      </c>
      <c r="B22">
        <v>3.9639901263249601E-2</v>
      </c>
      <c r="C22">
        <v>-0.45541538204726201</v>
      </c>
      <c r="E22">
        <v>1.1422486810899799E-2</v>
      </c>
      <c r="F22">
        <v>-0.55727667782719204</v>
      </c>
      <c r="H22">
        <v>3.0492231740961201E-3</v>
      </c>
      <c r="I22">
        <v>-0.58108535890521795</v>
      </c>
      <c r="K22">
        <f t="shared" si="0"/>
        <v>0.26694915254237178</v>
      </c>
      <c r="L22">
        <f t="shared" si="1"/>
        <v>-0.43761156260875739</v>
      </c>
      <c r="Q22">
        <v>4.8400367842795601E-4</v>
      </c>
      <c r="R22">
        <v>-0.418198406579885</v>
      </c>
      <c r="T22">
        <f t="shared" si="2"/>
        <v>4.2372881355932063E-2</v>
      </c>
      <c r="U22">
        <f t="shared" si="3"/>
        <v>-0.3472914194798094</v>
      </c>
      <c r="Z22">
        <v>7.2600551764193404E-4</v>
      </c>
      <c r="AA22">
        <v>0.16882235811763299</v>
      </c>
      <c r="AD22">
        <f t="shared" si="4"/>
        <v>6.3559322033898094E-2</v>
      </c>
      <c r="AE22">
        <f t="shared" si="5"/>
        <v>0.31425038252500798</v>
      </c>
    </row>
    <row r="23" spans="1:34" x14ac:dyDescent="0.25">
      <c r="A23" t="s">
        <v>19</v>
      </c>
      <c r="B23">
        <v>4.3122059230556301E-2</v>
      </c>
      <c r="C23">
        <v>-0.162177843700232</v>
      </c>
      <c r="E23">
        <v>1.0130085801273199E-2</v>
      </c>
      <c r="F23">
        <v>-1.07647750796498</v>
      </c>
      <c r="H23">
        <v>2.9338499861610899E-3</v>
      </c>
      <c r="I23">
        <v>-0.65087827691086597</v>
      </c>
      <c r="K23">
        <f t="shared" si="0"/>
        <v>0.28961748633879775</v>
      </c>
      <c r="L23">
        <f t="shared" si="1"/>
        <v>-0.18258750823266065</v>
      </c>
      <c r="M23">
        <f>AVERAGE(K23:K28)</f>
        <v>0.24937763678618161</v>
      </c>
      <c r="N23">
        <f>_xlfn.STDEV.P(K23:K28)</f>
        <v>4.0726537107164951E-2</v>
      </c>
      <c r="O23">
        <f t="shared" si="6"/>
        <v>1.6858595532991751</v>
      </c>
      <c r="Q23">
        <v>2.7677830058123399E-4</v>
      </c>
      <c r="R23">
        <v>-0.74724330393525196</v>
      </c>
      <c r="T23">
        <f t="shared" si="2"/>
        <v>2.7322404371584605E-2</v>
      </c>
      <c r="U23">
        <f t="shared" si="3"/>
        <v>-0.67125854638174609</v>
      </c>
      <c r="V23">
        <f>AVERAGE(T23:T28)</f>
        <v>2.3948050110404656E-2</v>
      </c>
      <c r="W23">
        <f>_xlfn.STDEV.P(T23:T28)</f>
        <v>1.2380222241143582E-2</v>
      </c>
      <c r="X23">
        <f t="shared" si="7"/>
        <v>4.5591937006197911</v>
      </c>
      <c r="Z23">
        <v>3.3213396069748101E-4</v>
      </c>
      <c r="AA23">
        <v>-0.79310727284262905</v>
      </c>
      <c r="AD23">
        <f t="shared" si="4"/>
        <v>3.2786885245901544E-2</v>
      </c>
      <c r="AE23">
        <f t="shared" si="5"/>
        <v>-0.60760252838006823</v>
      </c>
      <c r="AF23">
        <f>AVERAGE(AD23:AD28)</f>
        <v>3.272748710024901E-2</v>
      </c>
      <c r="AG23">
        <f>_xlfn.STDEV.P(AD23:AD28)</f>
        <v>7.9010443755362769E-3</v>
      </c>
      <c r="AH23">
        <f t="shared" si="8"/>
        <v>0.55554605505561971</v>
      </c>
    </row>
    <row r="24" spans="1:34" x14ac:dyDescent="0.25">
      <c r="A24" t="s">
        <v>20</v>
      </c>
      <c r="B24">
        <v>4.4983542606363502E-2</v>
      </c>
      <c r="C24">
        <v>-5.4196472253550702E-3</v>
      </c>
      <c r="E24">
        <v>1.16420821650616E-2</v>
      </c>
      <c r="F24">
        <v>-0.46905785926703802</v>
      </c>
      <c r="H24">
        <v>1.9505059124710501E-3</v>
      </c>
      <c r="I24">
        <v>-1.2457344435362701</v>
      </c>
      <c r="K24">
        <f t="shared" si="0"/>
        <v>0.16753926701570651</v>
      </c>
      <c r="L24">
        <f t="shared" si="1"/>
        <v>-1.5559960137884459</v>
      </c>
      <c r="Q24">
        <v>4.2667316835304198E-4</v>
      </c>
      <c r="R24">
        <v>-0.50923123276628202</v>
      </c>
      <c r="T24">
        <f t="shared" si="2"/>
        <v>3.6649214659685785E-2</v>
      </c>
      <c r="U24">
        <f t="shared" si="3"/>
        <v>-0.47049547851765011</v>
      </c>
      <c r="Z24">
        <v>3.6571985858832102E-4</v>
      </c>
      <c r="AA24">
        <v>-0.71108238479477004</v>
      </c>
      <c r="AD24">
        <f t="shared" si="4"/>
        <v>3.14136125654449E-2</v>
      </c>
      <c r="AE24">
        <f t="shared" si="5"/>
        <v>-0.64874179293253242</v>
      </c>
    </row>
    <row r="25" spans="1:34" x14ac:dyDescent="0.25">
      <c r="A25" t="s">
        <v>21</v>
      </c>
      <c r="B25">
        <v>4.8160173160173202E-2</v>
      </c>
      <c r="C25">
        <v>0.262088987530115</v>
      </c>
      <c r="E25">
        <v>1.2385762385762399E-2</v>
      </c>
      <c r="F25">
        <v>-0.17029657304947499</v>
      </c>
      <c r="H25">
        <v>3.5473785473785499E-3</v>
      </c>
      <c r="I25">
        <v>-0.27973529877556502</v>
      </c>
      <c r="K25">
        <f t="shared" si="0"/>
        <v>0.28640776699029113</v>
      </c>
      <c r="L25">
        <f t="shared" si="1"/>
        <v>-0.21869760123802387</v>
      </c>
      <c r="Q25">
        <v>1.2025012025012E-4</v>
      </c>
      <c r="R25">
        <v>-0.99578814706913799</v>
      </c>
      <c r="T25">
        <f t="shared" si="2"/>
        <v>9.7087378640776396E-3</v>
      </c>
      <c r="U25">
        <f t="shared" si="3"/>
        <v>-1.0503992831557645</v>
      </c>
      <c r="Z25">
        <v>3.0062530062530102E-4</v>
      </c>
      <c r="AA25">
        <v>-0.87005904359351804</v>
      </c>
      <c r="AD25">
        <f t="shared" si="4"/>
        <v>2.4271844660194181E-2</v>
      </c>
      <c r="AE25">
        <f t="shared" si="5"/>
        <v>-0.86268843543670759</v>
      </c>
    </row>
    <row r="26" spans="1:34" x14ac:dyDescent="0.25">
      <c r="A26" t="s">
        <v>22</v>
      </c>
      <c r="B26">
        <v>4.3425570591799599E-2</v>
      </c>
      <c r="C26">
        <v>-0.13661871477300999</v>
      </c>
      <c r="E26">
        <v>1.1984110954016001E-2</v>
      </c>
      <c r="F26">
        <v>-0.33165342377570001</v>
      </c>
      <c r="H26">
        <v>3.0970174375547E-3</v>
      </c>
      <c r="I26">
        <v>-0.55217308586840796</v>
      </c>
      <c r="K26">
        <f t="shared" si="0"/>
        <v>0.25842696629213507</v>
      </c>
      <c r="L26">
        <f t="shared" si="1"/>
        <v>-0.53348815015160789</v>
      </c>
      <c r="Q26">
        <v>4.7128526223658498E-4</v>
      </c>
      <c r="R26">
        <v>-0.43839347145899399</v>
      </c>
      <c r="T26">
        <f t="shared" si="2"/>
        <v>3.9325842696629268E-2</v>
      </c>
      <c r="U26">
        <f t="shared" si="3"/>
        <v>-0.4128800623540575</v>
      </c>
      <c r="Z26">
        <v>4.0395879620278702E-4</v>
      </c>
      <c r="AA26">
        <v>-0.61769364803715898</v>
      </c>
      <c r="AD26">
        <f t="shared" si="4"/>
        <v>3.3707865168539367E-2</v>
      </c>
      <c r="AE26">
        <f t="shared" si="5"/>
        <v>-0.58001264239157924</v>
      </c>
    </row>
    <row r="27" spans="1:34" x14ac:dyDescent="0.25">
      <c r="A27" t="s">
        <v>23</v>
      </c>
      <c r="B27">
        <v>4.1625925408576597E-2</v>
      </c>
      <c r="C27">
        <v>-0.28816942797473699</v>
      </c>
      <c r="E27">
        <v>1.08953764492248E-2</v>
      </c>
      <c r="F27">
        <v>-0.76903458834984395</v>
      </c>
      <c r="H27">
        <v>2.7936862690319899E-3</v>
      </c>
      <c r="I27">
        <v>-0.73566777603146005</v>
      </c>
      <c r="K27">
        <f t="shared" si="0"/>
        <v>0.2564102564102555</v>
      </c>
      <c r="L27">
        <f t="shared" si="1"/>
        <v>-0.55617660776812472</v>
      </c>
      <c r="Q27" s="1">
        <v>6.9842156725799696E-5</v>
      </c>
      <c r="R27">
        <v>-1.0758289381928099</v>
      </c>
      <c r="T27">
        <f t="shared" si="2"/>
        <v>6.4102564102563823E-3</v>
      </c>
      <c r="U27">
        <f t="shared" si="3"/>
        <v>-1.1214003259031236</v>
      </c>
      <c r="Z27">
        <v>2.79368626903199E-4</v>
      </c>
      <c r="AA27">
        <v>-0.92197298342600897</v>
      </c>
      <c r="AD27">
        <f t="shared" si="4"/>
        <v>2.564102564102555E-2</v>
      </c>
      <c r="AE27">
        <f t="shared" si="5"/>
        <v>-0.82167174633174833</v>
      </c>
    </row>
    <row r="28" spans="1:34" x14ac:dyDescent="0.25">
      <c r="A28" t="s">
        <v>24</v>
      </c>
      <c r="B28">
        <v>3.9821776663881897E-2</v>
      </c>
      <c r="C28">
        <v>-0.44009939257520703</v>
      </c>
      <c r="E28">
        <v>1.1473127262600901E-2</v>
      </c>
      <c r="F28">
        <v>-0.53693270999834897</v>
      </c>
      <c r="H28">
        <v>2.7290448343079898E-3</v>
      </c>
      <c r="I28">
        <v>-0.77477143983937602</v>
      </c>
      <c r="K28">
        <f t="shared" si="0"/>
        <v>0.23786407766990367</v>
      </c>
      <c r="L28">
        <f t="shared" si="1"/>
        <v>-0.76482545412903435</v>
      </c>
      <c r="Q28">
        <v>2.7847396268448898E-4</v>
      </c>
      <c r="R28">
        <v>-0.744550829835253</v>
      </c>
      <c r="T28">
        <f t="shared" si="2"/>
        <v>2.4271844660194272E-2</v>
      </c>
      <c r="U28">
        <f t="shared" si="3"/>
        <v>-0.73692298121459188</v>
      </c>
      <c r="Z28">
        <v>5.5694792536897797E-4</v>
      </c>
      <c r="AA28">
        <v>-0.24405718212570901</v>
      </c>
      <c r="AD28">
        <f t="shared" si="4"/>
        <v>4.8543689320388543E-2</v>
      </c>
      <c r="AE28">
        <f t="shared" si="5"/>
        <v>-0.13557440130328202</v>
      </c>
    </row>
    <row r="29" spans="1:34" x14ac:dyDescent="0.25">
      <c r="A29" t="s">
        <v>25</v>
      </c>
      <c r="B29">
        <v>3.4546680148297898E-2</v>
      </c>
      <c r="C29">
        <v>-0.88432286873452204</v>
      </c>
      <c r="E29">
        <v>9.6899224806201497E-3</v>
      </c>
      <c r="F29">
        <v>-1.2533058760775</v>
      </c>
      <c r="H29">
        <v>1.6852039096730701E-3</v>
      </c>
      <c r="I29">
        <v>-1.4062240794683101</v>
      </c>
      <c r="K29">
        <f t="shared" si="0"/>
        <v>0.17391304347826092</v>
      </c>
      <c r="L29">
        <f t="shared" si="1"/>
        <v>-1.4842895385898212</v>
      </c>
      <c r="Q29">
        <v>1.51668351870576E-3</v>
      </c>
      <c r="R29">
        <v>1.2215526488941499</v>
      </c>
      <c r="T29">
        <f t="shared" si="2"/>
        <v>0.15652173913043452</v>
      </c>
      <c r="U29">
        <f t="shared" si="3"/>
        <v>2.109805291196083</v>
      </c>
      <c r="Z29">
        <v>1.17964273677115E-3</v>
      </c>
      <c r="AA29">
        <v>1.2767141951723899</v>
      </c>
      <c r="AD29">
        <f t="shared" si="4"/>
        <v>0.12173913043478275</v>
      </c>
      <c r="AE29">
        <f t="shared" si="5"/>
        <v>2.0571486164138473</v>
      </c>
    </row>
    <row r="30" spans="1:34" x14ac:dyDescent="0.25">
      <c r="A30" t="s">
        <v>26</v>
      </c>
      <c r="B30">
        <v>2.5187969924811999E-2</v>
      </c>
      <c r="C30">
        <v>-1.6724333375311999</v>
      </c>
      <c r="E30">
        <v>1.0808270676691699E-2</v>
      </c>
      <c r="F30">
        <v>-0.80402789853149403</v>
      </c>
      <c r="H30">
        <v>2.6315789473684201E-3</v>
      </c>
      <c r="I30">
        <v>-0.83373166081681405</v>
      </c>
      <c r="K30">
        <f t="shared" si="0"/>
        <v>0.24347826086956581</v>
      </c>
      <c r="L30">
        <f t="shared" si="1"/>
        <v>-0.70166458070772686</v>
      </c>
      <c r="Q30">
        <v>1.40977443609023E-3</v>
      </c>
      <c r="R30">
        <v>1.05179598838703</v>
      </c>
      <c r="T30">
        <f t="shared" si="2"/>
        <v>0.13043478260869643</v>
      </c>
      <c r="U30">
        <f t="shared" si="3"/>
        <v>1.5482738285884441</v>
      </c>
      <c r="Z30">
        <v>4.69924812030075E-4</v>
      </c>
      <c r="AA30">
        <v>-0.456588678303052</v>
      </c>
      <c r="AD30">
        <f t="shared" si="4"/>
        <v>4.347826086956532E-2</v>
      </c>
      <c r="AE30">
        <f t="shared" si="5"/>
        <v>-0.28731993886156371</v>
      </c>
    </row>
    <row r="31" spans="1:34" x14ac:dyDescent="0.25">
      <c r="A31" t="s">
        <v>27</v>
      </c>
      <c r="B31">
        <v>3.1812725090036E-2</v>
      </c>
      <c r="C31">
        <v>-1.11455316235219</v>
      </c>
      <c r="E31">
        <v>1.2004801920768301E-2</v>
      </c>
      <c r="F31">
        <v>-0.32334116849725197</v>
      </c>
      <c r="H31">
        <v>2.7010804321728702E-3</v>
      </c>
      <c r="I31">
        <v>-0.79168799783890498</v>
      </c>
      <c r="K31">
        <f t="shared" si="0"/>
        <v>0.2250000000000002</v>
      </c>
      <c r="L31">
        <f t="shared" si="1"/>
        <v>-0.90954933514516101</v>
      </c>
      <c r="Q31">
        <v>1.60064025610244E-3</v>
      </c>
      <c r="R31">
        <v>1.3548641975376501</v>
      </c>
      <c r="T31">
        <f t="shared" si="2"/>
        <v>0.13333333333333333</v>
      </c>
      <c r="U31">
        <f t="shared" si="3"/>
        <v>1.610666213322612</v>
      </c>
      <c r="Z31">
        <v>5.0020008003201304E-4</v>
      </c>
      <c r="AA31">
        <v>-0.38264914938084998</v>
      </c>
      <c r="AD31">
        <f t="shared" si="4"/>
        <v>4.1666666666666706E-2</v>
      </c>
      <c r="AE31">
        <f t="shared" si="5"/>
        <v>-0.34159004430775564</v>
      </c>
    </row>
    <row r="32" spans="1:34" x14ac:dyDescent="0.25">
      <c r="A32" s="2" t="s">
        <v>28</v>
      </c>
      <c r="B32" s="2">
        <v>2.6511489551572801E-2</v>
      </c>
      <c r="C32" s="2">
        <v>-1.56097784328046</v>
      </c>
      <c r="E32" s="2">
        <v>1.7587565999851298E-2</v>
      </c>
      <c r="F32" s="2">
        <v>1.91944239692318</v>
      </c>
      <c r="H32" s="2">
        <v>4.7222428794526702E-3</v>
      </c>
      <c r="I32" s="2">
        <v>0.43097757536620901</v>
      </c>
      <c r="K32" s="2">
        <f t="shared" si="0"/>
        <v>0.26849894291754733</v>
      </c>
      <c r="L32" s="2">
        <f t="shared" si="1"/>
        <v>-0.42017605859422602</v>
      </c>
      <c r="M32">
        <f>AVERAGE(K32:K33)</f>
        <v>0.24434121457803981</v>
      </c>
      <c r="N32">
        <f>_xlfn.STDEV.P(K32:K33)</f>
        <v>2.4157728339507509E-2</v>
      </c>
      <c r="Q32" s="2">
        <v>2.6771770655164701E-3</v>
      </c>
      <c r="R32" s="2">
        <v>3.0642539819053098</v>
      </c>
      <c r="T32" s="2">
        <f t="shared" si="2"/>
        <v>0.15221987315010532</v>
      </c>
      <c r="U32" s="2">
        <f t="shared" si="3"/>
        <v>2.017206022520821</v>
      </c>
      <c r="V32" s="2">
        <f>AVERAGE(T32:T33)</f>
        <v>0.14950443198789706</v>
      </c>
      <c r="W32" s="2">
        <f>_xlfn.STDEV.P(T32:T33)</f>
        <v>2.7154411622082597E-3</v>
      </c>
      <c r="Z32" s="2">
        <v>1.7104186807466301E-3</v>
      </c>
      <c r="AA32" s="2">
        <v>2.5729974603865</v>
      </c>
      <c r="AD32" s="2">
        <f t="shared" si="4"/>
        <v>9.7251585623678208E-2</v>
      </c>
      <c r="AE32" s="2">
        <f t="shared" si="5"/>
        <v>1.3235728316764921</v>
      </c>
      <c r="AF32">
        <f>AVERAGE(AD32:AD33)</f>
        <v>8.3029462536609852E-2</v>
      </c>
      <c r="AG32">
        <f>_xlfn.STDEV.P(AD32:AD33)</f>
        <v>1.4222123087068356E-2</v>
      </c>
    </row>
    <row r="33" spans="1:34" x14ac:dyDescent="0.25">
      <c r="A33" s="2" t="s">
        <v>29</v>
      </c>
      <c r="B33" s="2">
        <v>2.6782949736814901E-2</v>
      </c>
      <c r="C33" s="2">
        <v>-1.53811779005284</v>
      </c>
      <c r="E33" s="2">
        <v>1.1249870987718E-2</v>
      </c>
      <c r="F33" s="2">
        <v>-0.62662224319220705</v>
      </c>
      <c r="H33" s="2">
        <v>2.4770358138094702E-3</v>
      </c>
      <c r="I33" s="2">
        <v>-0.92721972716797296</v>
      </c>
      <c r="K33" s="2">
        <f t="shared" si="0"/>
        <v>0.22018348623853232</v>
      </c>
      <c r="L33" s="2">
        <f t="shared" si="1"/>
        <v>-0.96373624091595345</v>
      </c>
      <c r="Q33" s="2">
        <v>1.65135720920632E-3</v>
      </c>
      <c r="R33" s="2">
        <v>1.43539562086837</v>
      </c>
      <c r="T33" s="2">
        <f t="shared" si="2"/>
        <v>0.1467889908256888</v>
      </c>
      <c r="U33" s="2">
        <f t="shared" si="3"/>
        <v>1.9003042562170991</v>
      </c>
      <c r="Z33" s="2">
        <v>7.7407369181546105E-4</v>
      </c>
      <c r="AA33" s="2">
        <v>0.286216468528594</v>
      </c>
      <c r="AD33" s="2">
        <f t="shared" si="4"/>
        <v>6.8807339449541496E-2</v>
      </c>
      <c r="AE33" s="2">
        <f t="shared" si="5"/>
        <v>0.47146575563379384</v>
      </c>
    </row>
    <row r="34" spans="1:34" x14ac:dyDescent="0.25">
      <c r="A34" t="s">
        <v>30</v>
      </c>
      <c r="B34">
        <v>5.9824368825466497E-2</v>
      </c>
      <c r="C34">
        <v>1.2443477063481501</v>
      </c>
      <c r="E34">
        <v>1.5587266739846299E-2</v>
      </c>
      <c r="F34">
        <v>1.1158550981027899</v>
      </c>
      <c r="H34">
        <v>5.8177826564215097E-3</v>
      </c>
      <c r="I34">
        <v>1.09370449827108</v>
      </c>
      <c r="K34">
        <f t="shared" si="0"/>
        <v>0.37323943661971853</v>
      </c>
      <c r="L34">
        <f t="shared" si="1"/>
        <v>0.75817898069380529</v>
      </c>
      <c r="M34">
        <f>AVERAGE(K34:K38)</f>
        <v>0.28730883643772309</v>
      </c>
      <c r="N34">
        <f>_xlfn.STDEV.P(K34:K38)</f>
        <v>5.9887046504200826E-2</v>
      </c>
      <c r="O34">
        <f t="shared" si="6"/>
        <v>2.4790015709491051</v>
      </c>
      <c r="Q34">
        <v>4.3907793633369901E-4</v>
      </c>
      <c r="R34">
        <v>-0.48953419734848802</v>
      </c>
      <c r="T34">
        <f t="shared" si="2"/>
        <v>2.8169014084507071E-2</v>
      </c>
      <c r="U34">
        <f t="shared" si="3"/>
        <v>-0.65303495675146328</v>
      </c>
      <c r="V34">
        <f>AVERAGE(T34:T38)</f>
        <v>4.1199111845029522E-2</v>
      </c>
      <c r="W34">
        <f>_xlfn.STDEV.P(T34:T38)</f>
        <v>1.0595641991143129E-2</v>
      </c>
      <c r="X34">
        <f t="shared" si="7"/>
        <v>3.9019965295534176</v>
      </c>
      <c r="Z34">
        <v>3.2930845225027401E-4</v>
      </c>
      <c r="AA34">
        <v>-0.80000784804278302</v>
      </c>
      <c r="AD34">
        <f t="shared" si="4"/>
        <v>2.1126760563380288E-2</v>
      </c>
      <c r="AE34">
        <f t="shared" si="5"/>
        <v>-0.95690602859202389</v>
      </c>
      <c r="AF34">
        <f>AVERAGE(AD34:AD38)</f>
        <v>6.7318817286052449E-2</v>
      </c>
      <c r="AG34">
        <f>_xlfn.STDEV.P(AD34:AD38)</f>
        <v>3.5161083483447576E-2</v>
      </c>
      <c r="AH34">
        <f t="shared" si="8"/>
        <v>2.4722809153169427</v>
      </c>
    </row>
    <row r="35" spans="1:34" x14ac:dyDescent="0.25">
      <c r="A35" t="s">
        <v>31</v>
      </c>
      <c r="B35">
        <v>5.2587942674404801E-2</v>
      </c>
      <c r="C35">
        <v>0.634957836362255</v>
      </c>
      <c r="E35">
        <v>1.17256899206443E-2</v>
      </c>
      <c r="F35">
        <v>-0.43546981981087401</v>
      </c>
      <c r="H35">
        <v>2.8425914959137799E-3</v>
      </c>
      <c r="I35">
        <v>-0.70608344581662597</v>
      </c>
      <c r="K35">
        <f t="shared" si="0"/>
        <v>0.24242424242424329</v>
      </c>
      <c r="L35">
        <f t="shared" si="1"/>
        <v>-0.71352253461502813</v>
      </c>
      <c r="Q35">
        <v>5.9220656164870298E-4</v>
      </c>
      <c r="R35">
        <v>-0.24638737178828601</v>
      </c>
      <c r="T35">
        <f t="shared" si="2"/>
        <v>5.0505050505050587E-2</v>
      </c>
      <c r="U35">
        <f t="shared" si="3"/>
        <v>-0.17224344741484152</v>
      </c>
      <c r="Z35">
        <v>7.1064787397844399E-4</v>
      </c>
      <c r="AA35">
        <v>0.13131527683396499</v>
      </c>
      <c r="AD35">
        <f t="shared" si="4"/>
        <v>6.060606060606074E-2</v>
      </c>
      <c r="AE35">
        <f t="shared" si="5"/>
        <v>0.22577923990241577</v>
      </c>
    </row>
    <row r="36" spans="1:34" x14ac:dyDescent="0.25">
      <c r="A36" t="s">
        <v>32</v>
      </c>
      <c r="B36">
        <v>6.0764746566544799E-2</v>
      </c>
      <c r="C36">
        <v>1.3235382705038099</v>
      </c>
      <c r="E36">
        <v>1.00780555281099E-2</v>
      </c>
      <c r="F36">
        <v>-1.0973798136870101</v>
      </c>
      <c r="H36">
        <v>3.35935184270329E-3</v>
      </c>
      <c r="I36">
        <v>-0.39347864432359198</v>
      </c>
      <c r="K36">
        <f t="shared" si="0"/>
        <v>0.33333333333333232</v>
      </c>
      <c r="L36">
        <f t="shared" si="1"/>
        <v>0.30922598988995248</v>
      </c>
      <c r="Q36">
        <v>4.9402232980930703E-4</v>
      </c>
      <c r="R36">
        <v>-0.402290190367804</v>
      </c>
      <c r="T36">
        <f t="shared" si="2"/>
        <v>4.9019607843137074E-2</v>
      </c>
      <c r="U36">
        <f t="shared" si="3"/>
        <v>-0.20421815438646584</v>
      </c>
      <c r="Z36">
        <v>5.9282679577116898E-4</v>
      </c>
      <c r="AA36">
        <v>-0.15643230046887599</v>
      </c>
      <c r="AD36">
        <f t="shared" si="4"/>
        <v>5.8823529411764545E-2</v>
      </c>
      <c r="AE36">
        <f t="shared" si="5"/>
        <v>0.17237977785909697</v>
      </c>
    </row>
    <row r="37" spans="1:34" x14ac:dyDescent="0.25">
      <c r="A37" t="s">
        <v>33</v>
      </c>
      <c r="B37">
        <v>5.8035714285714302E-2</v>
      </c>
      <c r="C37">
        <v>1.0937225310647201</v>
      </c>
      <c r="E37">
        <v>9.8586309523809503E-3</v>
      </c>
      <c r="F37">
        <v>-1.18553002482311</v>
      </c>
      <c r="H37">
        <v>2.0461309523809499E-3</v>
      </c>
      <c r="I37">
        <v>-1.18788780958977</v>
      </c>
      <c r="K37">
        <f t="shared" si="0"/>
        <v>0.20754716981132054</v>
      </c>
      <c r="L37">
        <f t="shared" si="1"/>
        <v>-1.1058977547081541</v>
      </c>
      <c r="Q37">
        <v>2.7901785714285702E-4</v>
      </c>
      <c r="R37">
        <v>-0.74368720155726098</v>
      </c>
      <c r="T37">
        <f t="shared" si="2"/>
        <v>2.8301886792452824E-2</v>
      </c>
      <c r="U37">
        <f t="shared" si="3"/>
        <v>-0.65017482218684886</v>
      </c>
      <c r="Z37">
        <v>6.5104166666666696E-4</v>
      </c>
      <c r="AA37">
        <v>-1.4257501883958201E-2</v>
      </c>
      <c r="AD37">
        <f t="shared" si="4"/>
        <v>6.6037735849056645E-2</v>
      </c>
      <c r="AE37">
        <f t="shared" si="5"/>
        <v>0.38849646858155568</v>
      </c>
    </row>
    <row r="38" spans="1:34" x14ac:dyDescent="0.25">
      <c r="A38" t="s">
        <v>34</v>
      </c>
      <c r="B38">
        <v>5.2669552669552699E-2</v>
      </c>
      <c r="C38">
        <v>0.64183033160984304</v>
      </c>
      <c r="E38">
        <v>1.2025012025011999E-2</v>
      </c>
      <c r="F38">
        <v>-0.31522209181567301</v>
      </c>
      <c r="H38">
        <v>3.3670033670033699E-3</v>
      </c>
      <c r="I38">
        <v>-0.38884999344160198</v>
      </c>
      <c r="K38">
        <f t="shared" si="0"/>
        <v>0.28000000000000086</v>
      </c>
      <c r="L38">
        <f t="shared" si="1"/>
        <v>-0.29078647781962746</v>
      </c>
      <c r="Q38">
        <v>6.0125060125060096E-4</v>
      </c>
      <c r="R38">
        <v>-0.232026702678127</v>
      </c>
      <c r="T38">
        <f t="shared" si="2"/>
        <v>5.0000000000000086E-2</v>
      </c>
      <c r="U38">
        <f t="shared" si="3"/>
        <v>-0.18311484778519177</v>
      </c>
      <c r="Z38">
        <v>1.5632515632515601E-3</v>
      </c>
      <c r="AA38">
        <v>2.21357975548865</v>
      </c>
      <c r="AD38">
        <f t="shared" si="4"/>
        <v>0.13</v>
      </c>
      <c r="AE38">
        <f t="shared" si="5"/>
        <v>2.3046202972484697</v>
      </c>
    </row>
    <row r="39" spans="1:34" x14ac:dyDescent="0.25">
      <c r="A39" t="s">
        <v>35</v>
      </c>
      <c r="B39">
        <v>2.51745912265295E-2</v>
      </c>
      <c r="C39">
        <v>-1.6735599769851</v>
      </c>
      <c r="E39">
        <v>8.0709237653159398E-3</v>
      </c>
      <c r="F39">
        <v>-1.90371195802635</v>
      </c>
      <c r="H39">
        <v>1.46363902479823E-3</v>
      </c>
      <c r="I39">
        <v>-1.5402557389879199</v>
      </c>
      <c r="K39">
        <f t="shared" si="0"/>
        <v>0.18134715025906767</v>
      </c>
      <c r="L39">
        <f t="shared" si="1"/>
        <v>-1.4006540994379113</v>
      </c>
      <c r="Q39">
        <v>9.2000167273031399E-4</v>
      </c>
      <c r="R39">
        <v>0.27410538735253698</v>
      </c>
      <c r="T39">
        <f t="shared" si="2"/>
        <v>0.11398963730569943</v>
      </c>
      <c r="U39">
        <f t="shared" si="3"/>
        <v>1.1942859462882602</v>
      </c>
      <c r="Z39">
        <v>7.52728641324802E-4</v>
      </c>
      <c r="AA39">
        <v>0.234086691246395</v>
      </c>
      <c r="AD39">
        <f t="shared" si="4"/>
        <v>9.3264248704663127E-2</v>
      </c>
      <c r="AE39">
        <f t="shared" si="5"/>
        <v>1.2041237880119642</v>
      </c>
    </row>
    <row r="41" spans="1:34" x14ac:dyDescent="0.25">
      <c r="K41">
        <f>AVERAGE(K4:K39)</f>
        <v>0.30584714982603767</v>
      </c>
      <c r="T41">
        <f>AVERAGE(T4:T39)</f>
        <v>5.8506930405064099E-2</v>
      </c>
      <c r="AD41">
        <f>AVERAGE(AD4:AD39)</f>
        <v>5.3069307935705051E-2</v>
      </c>
    </row>
    <row r="42" spans="1:34" x14ac:dyDescent="0.25">
      <c r="K42">
        <f>_xlfn.STDEV.P(K4:K39)</f>
        <v>8.8887041859180227E-2</v>
      </c>
      <c r="T42">
        <f>_xlfn.STDEV.P(T4:T39)</f>
        <v>4.6456802973417623E-2</v>
      </c>
      <c r="AD42">
        <f>_xlfn.STDEV.P(AD4:AD39)</f>
        <v>3.338107025966229E-2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zscores_Oct18c</vt:lpstr>
      <vt:lpstr>circumstantial participles</vt:lpstr>
      <vt:lpstr>dependencies of pred-v-adv-v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User</cp:lastModifiedBy>
  <dcterms:created xsi:type="dcterms:W3CDTF">2015-10-19T04:50:53Z</dcterms:created>
  <dcterms:modified xsi:type="dcterms:W3CDTF">2015-12-07T17:52:38Z</dcterms:modified>
</cp:coreProperties>
</file>