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wnloads\"/>
    </mc:Choice>
  </mc:AlternateContent>
  <xr:revisionPtr revIDLastSave="0" documentId="13_ncr:1_{EA44E411-B514-4F5E-8038-36474FDE7CB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aus_final" sheetId="1" r:id="rId1"/>
    <sheet name="Chart1" sheetId="2" r:id="rId2"/>
    <sheet name="Formula Sheet 1" sheetId="3" r:id="rId3"/>
    <sheet name="Chart2" sheetId="4" r:id="rId4"/>
    <sheet name="Formula Sheet 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5" l="1"/>
  <c r="A7" i="5"/>
  <c r="B6" i="5"/>
  <c r="A6" i="5"/>
  <c r="B5" i="5"/>
  <c r="A5" i="5"/>
  <c r="B4" i="5"/>
  <c r="A4" i="5"/>
  <c r="B3" i="5"/>
  <c r="A3" i="5"/>
  <c r="B2" i="5"/>
  <c r="A2" i="5"/>
  <c r="B1" i="5"/>
  <c r="A1" i="5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</calcChain>
</file>

<file path=xl/sharedStrings.xml><?xml version="1.0" encoding="utf-8"?>
<sst xmlns="http://schemas.openxmlformats.org/spreadsheetml/2006/main" count="249" uniqueCount="57">
  <si>
    <t>bias</t>
  </si>
  <si>
    <t>date_of_incident</t>
  </si>
  <si>
    <t>number_of_offenders_over_18</t>
  </si>
  <si>
    <t>number_of_offenders_under_18</t>
  </si>
  <si>
    <t>number_of_victims_over_18</t>
  </si>
  <si>
    <t>number_of_victims_under_18</t>
  </si>
  <si>
    <t>offense</t>
  </si>
  <si>
    <t>offense_location</t>
  </si>
  <si>
    <t>offender_ethnicity</t>
  </si>
  <si>
    <t>anti-african american</t>
  </si>
  <si>
    <t>Aggravated Assault</t>
  </si>
  <si>
    <t>Park/Playground</t>
  </si>
  <si>
    <t>caucasian</t>
  </si>
  <si>
    <t>anti-caucasian</t>
  </si>
  <si>
    <t>Highway/Road/Alley/Street/Sidewalk</t>
  </si>
  <si>
    <t>african american</t>
  </si>
  <si>
    <t>anti-jewish</t>
  </si>
  <si>
    <t>Destruction</t>
  </si>
  <si>
    <t>unknown</t>
  </si>
  <si>
    <t>Simple Assault</t>
  </si>
  <si>
    <t>Air/Bus/Train Terminal</t>
  </si>
  <si>
    <t>anti-lgbt</t>
  </si>
  <si>
    <t>Residence/Home</t>
  </si>
  <si>
    <t>anti-hispanic</t>
  </si>
  <si>
    <t>Intimidation</t>
  </si>
  <si>
    <t>Bank/Savings and Loan</t>
  </si>
  <si>
    <t>Robbery</t>
  </si>
  <si>
    <t>hispanic</t>
  </si>
  <si>
    <t>anti-muslim</t>
  </si>
  <si>
    <t>Restaurant</t>
  </si>
  <si>
    <t>Other/unknown</t>
  </si>
  <si>
    <t>Parking/Drop Lot</t>
  </si>
  <si>
    <t>Vandalism</t>
  </si>
  <si>
    <t>Parking Lot/Garage</t>
  </si>
  <si>
    <t>Burglary/Assault</t>
  </si>
  <si>
    <t>Assault</t>
  </si>
  <si>
    <t>Highway/Road/Street</t>
  </si>
  <si>
    <t>Convenience Store</t>
  </si>
  <si>
    <t>Streets/Highway/Road/Alley</t>
  </si>
  <si>
    <t>Bar/Nightclub</t>
  </si>
  <si>
    <t>asian</t>
  </si>
  <si>
    <t>anti-disability</t>
  </si>
  <si>
    <t>Theft</t>
  </si>
  <si>
    <t>Church/Synagogue</t>
  </si>
  <si>
    <t>hispanic (2) hispanic (2)</t>
  </si>
  <si>
    <t>School-Elementary/Secondary</t>
  </si>
  <si>
    <t>Criminal Mischief</t>
  </si>
  <si>
    <t>Hotel/Motel</t>
  </si>
  <si>
    <t>Drug Store/Dr.'s office/Hospital</t>
  </si>
  <si>
    <t>Shelter-Mission/Homeless</t>
  </si>
  <si>
    <t>Parking Lot</t>
  </si>
  <si>
    <t>anti-buddhist</t>
  </si>
  <si>
    <t>Church/Synagogue/Temple/Mosque</t>
  </si>
  <si>
    <t>Assault by Threat</t>
  </si>
  <si>
    <t>Department/Discount Store</t>
  </si>
  <si>
    <t>Assault by Contact</t>
  </si>
  <si>
    <t>Assault with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</si>
</sst>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/>
              <a:t>Distinct Hate Crime Motivators as Percentages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'Formula Sheet 1'!$B$1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ACB2-4CBB-8506-DC5B8E87D338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ACB2-4CBB-8506-DC5B8E87D338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ACB2-4CBB-8506-DC5B8E87D338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ACB2-4CBB-8506-DC5B8E87D338}"/>
              </c:ext>
            </c:extLst>
          </c:dPt>
          <c:dPt>
            <c:idx val="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09-ACB2-4CBB-8506-DC5B8E87D338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ACB2-4CBB-8506-DC5B8E87D338}"/>
              </c:ext>
            </c:extLst>
          </c:dPt>
          <c:dPt>
            <c:idx val="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0D-ACB2-4CBB-8506-DC5B8E87D338}"/>
              </c:ext>
            </c:extLst>
          </c:dPt>
          <c:dPt>
            <c:idx val="7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0F-ACB2-4CBB-8506-DC5B8E87D338}"/>
              </c:ext>
            </c:extLst>
          </c:dPt>
          <c:cat>
            <c:strRef>
              <c:f>'Formula Sheet 1'!$A$2:$A$9</c:f>
              <c:strCache>
                <c:ptCount val="8"/>
                <c:pt idx="0">
                  <c:v>anti-african american</c:v>
                </c:pt>
                <c:pt idx="1">
                  <c:v>anti-caucasian</c:v>
                </c:pt>
                <c:pt idx="2">
                  <c:v>anti-jewish</c:v>
                </c:pt>
                <c:pt idx="3">
                  <c:v>anti-lgbt</c:v>
                </c:pt>
                <c:pt idx="4">
                  <c:v>anti-hispanic</c:v>
                </c:pt>
                <c:pt idx="5">
                  <c:v>anti-muslim</c:v>
                </c:pt>
                <c:pt idx="6">
                  <c:v>anti-disability</c:v>
                </c:pt>
                <c:pt idx="7">
                  <c:v>anti-buddhist</c:v>
                </c:pt>
              </c:strCache>
            </c:strRef>
          </c:cat>
          <c:val>
            <c:numRef>
              <c:f>'Formula Sheet 1'!$B$2:$B$9</c:f>
              <c:numCache>
                <c:formatCode>General</c:formatCode>
                <c:ptCount val="8"/>
                <c:pt idx="0">
                  <c:v>22</c:v>
                </c:pt>
                <c:pt idx="1">
                  <c:v>3</c:v>
                </c:pt>
                <c:pt idx="2">
                  <c:v>4</c:v>
                </c:pt>
                <c:pt idx="3">
                  <c:v>18</c:v>
                </c:pt>
                <c:pt idx="4">
                  <c:v>7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CB2-4CBB-8506-DC5B8E87D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/>
              <a:t>Ethnicity of Offender(s) as Percentages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'Formula Sheet 2'!$B$1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1B96-46DB-BDE9-C8E811DC6234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1B96-46DB-BDE9-C8E811DC6234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1B96-46DB-BDE9-C8E811DC6234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1B96-46DB-BDE9-C8E811DC6234}"/>
              </c:ext>
            </c:extLst>
          </c:dPt>
          <c:dPt>
            <c:idx val="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09-1B96-46DB-BDE9-C8E811DC6234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1B96-46DB-BDE9-C8E811DC6234}"/>
              </c:ext>
            </c:extLst>
          </c:dPt>
          <c:cat>
            <c:strRef>
              <c:f>'Formula Sheet 2'!$A$2:$A$7</c:f>
              <c:strCache>
                <c:ptCount val="6"/>
                <c:pt idx="0">
                  <c:v>caucasian</c:v>
                </c:pt>
                <c:pt idx="1">
                  <c:v>african american</c:v>
                </c:pt>
                <c:pt idx="2">
                  <c:v>unknown</c:v>
                </c:pt>
                <c:pt idx="3">
                  <c:v>hispanic</c:v>
                </c:pt>
                <c:pt idx="4">
                  <c:v>asian</c:v>
                </c:pt>
                <c:pt idx="5">
                  <c:v>hispanic (2) hispanic (2)</c:v>
                </c:pt>
              </c:strCache>
            </c:strRef>
          </c:cat>
          <c:val>
            <c:numRef>
              <c:f>'Formula Sheet 2'!$B$2:$B$7</c:f>
              <c:numCache>
                <c:formatCode>General</c:formatCode>
                <c:ptCount val="6"/>
                <c:pt idx="0">
                  <c:v>26</c:v>
                </c:pt>
                <c:pt idx="1">
                  <c:v>5</c:v>
                </c:pt>
                <c:pt idx="2">
                  <c:v>15</c:v>
                </c:pt>
                <c:pt idx="3">
                  <c:v>12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B96-46DB-BDE9-C8E811DC6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workbookViewId="0"/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2">
        <v>42736</v>
      </c>
      <c r="C2" s="1">
        <v>1</v>
      </c>
      <c r="D2" s="1">
        <v>0</v>
      </c>
      <c r="E2" s="1">
        <v>1</v>
      </c>
      <c r="F2" s="1">
        <v>0</v>
      </c>
      <c r="G2" s="1" t="s">
        <v>10</v>
      </c>
      <c r="H2" s="1" t="s">
        <v>11</v>
      </c>
      <c r="I2" s="1" t="s">
        <v>12</v>
      </c>
    </row>
    <row r="3" spans="1:9" ht="15.75" customHeight="1" x14ac:dyDescent="0.2">
      <c r="A3" s="1" t="s">
        <v>13</v>
      </c>
      <c r="B3" s="2">
        <v>42767</v>
      </c>
      <c r="C3" s="1">
        <v>1</v>
      </c>
      <c r="D3" s="1">
        <v>0</v>
      </c>
      <c r="E3" s="1">
        <v>1</v>
      </c>
      <c r="F3" s="1">
        <v>0</v>
      </c>
      <c r="G3" s="1" t="s">
        <v>10</v>
      </c>
      <c r="H3" s="1" t="s">
        <v>14</v>
      </c>
      <c r="I3" s="1" t="s">
        <v>15</v>
      </c>
    </row>
    <row r="4" spans="1:9" ht="15.75" customHeight="1" x14ac:dyDescent="0.2">
      <c r="A4" s="1" t="s">
        <v>16</v>
      </c>
      <c r="B4" s="2">
        <v>42815</v>
      </c>
      <c r="C4" s="1">
        <v>0</v>
      </c>
      <c r="D4" s="1">
        <v>0</v>
      </c>
      <c r="E4" s="1">
        <v>0</v>
      </c>
      <c r="F4" s="1">
        <v>0</v>
      </c>
      <c r="G4" s="1" t="s">
        <v>17</v>
      </c>
      <c r="H4" s="1" t="s">
        <v>14</v>
      </c>
      <c r="I4" s="1" t="s">
        <v>18</v>
      </c>
    </row>
    <row r="5" spans="1:9" ht="15.75" customHeight="1" x14ac:dyDescent="0.2">
      <c r="A5" s="1" t="s">
        <v>16</v>
      </c>
      <c r="B5" s="2">
        <v>42837</v>
      </c>
      <c r="C5" s="1">
        <v>0</v>
      </c>
      <c r="D5" s="1">
        <v>0</v>
      </c>
      <c r="E5" s="1">
        <v>0</v>
      </c>
      <c r="F5" s="1">
        <v>0</v>
      </c>
      <c r="G5" s="1" t="s">
        <v>19</v>
      </c>
      <c r="H5" s="1" t="s">
        <v>20</v>
      </c>
      <c r="I5" s="1" t="s">
        <v>12</v>
      </c>
    </row>
    <row r="6" spans="1:9" ht="15.75" customHeight="1" x14ac:dyDescent="0.2">
      <c r="A6" s="1" t="s">
        <v>21</v>
      </c>
      <c r="B6" s="2">
        <v>42870</v>
      </c>
      <c r="C6" s="1">
        <v>2</v>
      </c>
      <c r="D6" s="1">
        <v>1</v>
      </c>
      <c r="E6" s="1">
        <v>0</v>
      </c>
      <c r="F6" s="1">
        <v>1</v>
      </c>
      <c r="G6" s="1" t="s">
        <v>19</v>
      </c>
      <c r="H6" s="1" t="s">
        <v>22</v>
      </c>
      <c r="I6" s="1" t="s">
        <v>12</v>
      </c>
    </row>
    <row r="7" spans="1:9" ht="15.75" customHeight="1" x14ac:dyDescent="0.2">
      <c r="A7" s="1" t="s">
        <v>21</v>
      </c>
      <c r="B7" s="2">
        <v>42890</v>
      </c>
      <c r="C7" s="1">
        <v>2</v>
      </c>
      <c r="D7" s="1">
        <v>0</v>
      </c>
      <c r="E7" s="1">
        <v>1</v>
      </c>
      <c r="F7" s="1">
        <v>0</v>
      </c>
      <c r="G7" s="1" t="s">
        <v>19</v>
      </c>
      <c r="H7" s="1" t="s">
        <v>14</v>
      </c>
      <c r="I7" s="1" t="s">
        <v>12</v>
      </c>
    </row>
    <row r="8" spans="1:9" ht="15.75" customHeight="1" x14ac:dyDescent="0.2">
      <c r="A8" s="1" t="s">
        <v>23</v>
      </c>
      <c r="B8" s="2">
        <v>42901</v>
      </c>
      <c r="C8" s="1">
        <v>1</v>
      </c>
      <c r="D8" s="1">
        <v>0</v>
      </c>
      <c r="E8" s="1">
        <v>1</v>
      </c>
      <c r="F8" s="1">
        <v>0</v>
      </c>
      <c r="G8" s="1" t="s">
        <v>24</v>
      </c>
      <c r="H8" s="1" t="s">
        <v>25</v>
      </c>
      <c r="I8" s="1" t="s">
        <v>12</v>
      </c>
    </row>
    <row r="9" spans="1:9" ht="15.75" customHeight="1" x14ac:dyDescent="0.2">
      <c r="A9" s="1" t="s">
        <v>9</v>
      </c>
      <c r="B9" s="2">
        <v>42903</v>
      </c>
      <c r="C9" s="1">
        <v>1</v>
      </c>
      <c r="D9" s="1">
        <v>0</v>
      </c>
      <c r="E9" s="1">
        <v>1</v>
      </c>
      <c r="F9" s="1">
        <v>0</v>
      </c>
      <c r="G9" s="1" t="s">
        <v>19</v>
      </c>
      <c r="H9" s="1" t="s">
        <v>14</v>
      </c>
      <c r="I9" s="1" t="s">
        <v>12</v>
      </c>
    </row>
    <row r="10" spans="1:9" ht="15.75" customHeight="1" x14ac:dyDescent="0.2">
      <c r="A10" s="1" t="s">
        <v>9</v>
      </c>
      <c r="B10" s="2">
        <v>42917</v>
      </c>
      <c r="C10" s="1">
        <v>1</v>
      </c>
      <c r="D10" s="1">
        <v>0</v>
      </c>
      <c r="E10" s="1">
        <v>1</v>
      </c>
      <c r="F10" s="1">
        <v>0</v>
      </c>
      <c r="G10" s="1" t="s">
        <v>19</v>
      </c>
      <c r="H10" s="1" t="s">
        <v>14</v>
      </c>
      <c r="I10" s="1" t="s">
        <v>18</v>
      </c>
    </row>
    <row r="11" spans="1:9" ht="15.75" customHeight="1" x14ac:dyDescent="0.2">
      <c r="A11" s="1" t="s">
        <v>9</v>
      </c>
      <c r="B11" s="2">
        <v>42921</v>
      </c>
      <c r="C11" s="1">
        <v>1</v>
      </c>
      <c r="D11" s="1">
        <v>0</v>
      </c>
      <c r="E11" s="1">
        <v>1</v>
      </c>
      <c r="F11" s="1">
        <v>0</v>
      </c>
      <c r="G11" s="1" t="s">
        <v>24</v>
      </c>
      <c r="H11" s="1" t="s">
        <v>22</v>
      </c>
      <c r="I11" s="1" t="s">
        <v>18</v>
      </c>
    </row>
    <row r="12" spans="1:9" ht="15.75" customHeight="1" x14ac:dyDescent="0.2">
      <c r="A12" s="1" t="s">
        <v>21</v>
      </c>
      <c r="B12" s="2">
        <v>42936</v>
      </c>
      <c r="C12" s="1">
        <v>1</v>
      </c>
      <c r="D12" s="1">
        <v>0</v>
      </c>
      <c r="E12" s="1">
        <v>1</v>
      </c>
      <c r="F12" s="1">
        <v>0</v>
      </c>
      <c r="G12" s="1" t="s">
        <v>26</v>
      </c>
      <c r="H12" s="1" t="s">
        <v>22</v>
      </c>
      <c r="I12" s="1" t="s">
        <v>18</v>
      </c>
    </row>
    <row r="13" spans="1:9" ht="15.75" customHeight="1" x14ac:dyDescent="0.2">
      <c r="A13" s="1" t="s">
        <v>21</v>
      </c>
      <c r="B13" s="2">
        <v>42937</v>
      </c>
      <c r="C13" s="1">
        <v>1</v>
      </c>
      <c r="D13" s="1">
        <v>0</v>
      </c>
      <c r="E13" s="1">
        <v>1</v>
      </c>
      <c r="F13" s="1">
        <v>0</v>
      </c>
      <c r="G13" s="1" t="s">
        <v>17</v>
      </c>
      <c r="H13" s="1" t="s">
        <v>22</v>
      </c>
      <c r="I13" s="1" t="s">
        <v>12</v>
      </c>
    </row>
    <row r="14" spans="1:9" ht="15.75" customHeight="1" x14ac:dyDescent="0.2">
      <c r="A14" s="1" t="s">
        <v>9</v>
      </c>
      <c r="B14" s="2">
        <v>43023</v>
      </c>
      <c r="C14" s="1">
        <v>1</v>
      </c>
      <c r="D14" s="1">
        <v>0</v>
      </c>
      <c r="E14" s="1">
        <v>1</v>
      </c>
      <c r="F14" s="1">
        <v>0</v>
      </c>
      <c r="G14" s="1" t="s">
        <v>19</v>
      </c>
      <c r="H14" s="1" t="s">
        <v>14</v>
      </c>
      <c r="I14" s="1" t="s">
        <v>27</v>
      </c>
    </row>
    <row r="15" spans="1:9" ht="15.75" customHeight="1" x14ac:dyDescent="0.2">
      <c r="A15" s="1" t="s">
        <v>21</v>
      </c>
      <c r="B15" s="2">
        <v>43032</v>
      </c>
      <c r="C15" s="1">
        <v>0</v>
      </c>
      <c r="D15" s="1">
        <v>2</v>
      </c>
      <c r="E15" s="1">
        <v>1</v>
      </c>
      <c r="F15" s="1">
        <v>0</v>
      </c>
      <c r="G15" s="1" t="s">
        <v>24</v>
      </c>
      <c r="H15" s="1" t="s">
        <v>22</v>
      </c>
      <c r="I15" s="1" t="s">
        <v>27</v>
      </c>
    </row>
    <row r="16" spans="1:9" ht="15.75" customHeight="1" x14ac:dyDescent="0.2">
      <c r="A16" s="1" t="s">
        <v>28</v>
      </c>
      <c r="B16" s="2">
        <v>43049</v>
      </c>
      <c r="C16" s="1">
        <v>1</v>
      </c>
      <c r="D16" s="1">
        <v>0</v>
      </c>
      <c r="E16" s="1">
        <v>1</v>
      </c>
      <c r="F16" s="1">
        <v>0</v>
      </c>
      <c r="G16" s="1" t="s">
        <v>19</v>
      </c>
      <c r="H16" s="1" t="s">
        <v>29</v>
      </c>
      <c r="I16" s="1" t="s">
        <v>12</v>
      </c>
    </row>
    <row r="17" spans="1:9" ht="15.75" customHeight="1" x14ac:dyDescent="0.2">
      <c r="A17" s="1" t="s">
        <v>28</v>
      </c>
      <c r="B17" s="2">
        <v>43055</v>
      </c>
      <c r="C17" s="1">
        <v>1</v>
      </c>
      <c r="D17" s="1">
        <v>0</v>
      </c>
      <c r="E17" s="1">
        <v>1</v>
      </c>
      <c r="F17" s="1">
        <v>0</v>
      </c>
      <c r="G17" s="1" t="s">
        <v>19</v>
      </c>
      <c r="H17" s="1" t="s">
        <v>30</v>
      </c>
      <c r="I17" s="1" t="s">
        <v>12</v>
      </c>
    </row>
    <row r="18" spans="1:9" ht="15.75" customHeight="1" x14ac:dyDescent="0.2">
      <c r="A18" s="1" t="s">
        <v>23</v>
      </c>
      <c r="B18" s="2">
        <v>43065</v>
      </c>
      <c r="C18" s="1">
        <v>0</v>
      </c>
      <c r="D18" s="1">
        <v>0</v>
      </c>
      <c r="E18" s="1">
        <v>1</v>
      </c>
      <c r="F18" s="1">
        <v>0</v>
      </c>
      <c r="G18" s="1" t="s">
        <v>24</v>
      </c>
      <c r="H18" s="1" t="s">
        <v>31</v>
      </c>
      <c r="I18" s="1" t="s">
        <v>18</v>
      </c>
    </row>
    <row r="19" spans="1:9" ht="15.75" customHeight="1" x14ac:dyDescent="0.2">
      <c r="A19" s="1" t="s">
        <v>9</v>
      </c>
      <c r="B19" s="2">
        <v>43119</v>
      </c>
      <c r="C19" s="1">
        <v>0</v>
      </c>
      <c r="D19" s="1">
        <v>0</v>
      </c>
      <c r="E19" s="1">
        <v>0</v>
      </c>
      <c r="F19" s="1">
        <v>0</v>
      </c>
      <c r="G19" s="1" t="s">
        <v>32</v>
      </c>
      <c r="H19" s="1" t="s">
        <v>33</v>
      </c>
      <c r="I19" s="1" t="s">
        <v>18</v>
      </c>
    </row>
    <row r="20" spans="1:9" ht="15.75" customHeight="1" x14ac:dyDescent="0.2">
      <c r="A20" s="1" t="s">
        <v>21</v>
      </c>
      <c r="B20" s="2">
        <v>43125</v>
      </c>
      <c r="C20" s="1">
        <v>1</v>
      </c>
      <c r="D20" s="1">
        <v>0</v>
      </c>
      <c r="E20" s="1">
        <v>2</v>
      </c>
      <c r="F20" s="1">
        <v>0</v>
      </c>
      <c r="G20" s="1" t="s">
        <v>34</v>
      </c>
      <c r="H20" s="1" t="s">
        <v>22</v>
      </c>
      <c r="I20" s="1" t="s">
        <v>12</v>
      </c>
    </row>
    <row r="21" spans="1:9" ht="15.75" customHeight="1" x14ac:dyDescent="0.2">
      <c r="A21" s="1" t="s">
        <v>21</v>
      </c>
      <c r="B21" s="2">
        <v>43139</v>
      </c>
      <c r="C21" s="1">
        <v>1</v>
      </c>
      <c r="D21" s="1">
        <v>0</v>
      </c>
      <c r="E21" s="1">
        <v>1</v>
      </c>
      <c r="F21" s="1">
        <v>0</v>
      </c>
      <c r="G21" s="1" t="s">
        <v>35</v>
      </c>
      <c r="H21" s="1" t="s">
        <v>33</v>
      </c>
      <c r="I21" s="1" t="s">
        <v>12</v>
      </c>
    </row>
    <row r="22" spans="1:9" ht="15.75" customHeight="1" x14ac:dyDescent="0.2">
      <c r="A22" s="1" t="s">
        <v>9</v>
      </c>
      <c r="B22" s="2">
        <v>43153</v>
      </c>
      <c r="C22" s="1">
        <v>1</v>
      </c>
      <c r="D22" s="1">
        <v>0</v>
      </c>
      <c r="E22" s="1">
        <v>1</v>
      </c>
      <c r="F22" s="1">
        <v>0</v>
      </c>
      <c r="G22" s="1" t="s">
        <v>32</v>
      </c>
      <c r="H22" s="1" t="s">
        <v>36</v>
      </c>
      <c r="I22" s="1" t="s">
        <v>12</v>
      </c>
    </row>
    <row r="23" spans="1:9" ht="12.75" x14ac:dyDescent="0.2">
      <c r="A23" s="1" t="s">
        <v>23</v>
      </c>
      <c r="B23" s="2">
        <v>43161</v>
      </c>
      <c r="C23" s="1">
        <v>4</v>
      </c>
      <c r="D23" s="1">
        <v>0</v>
      </c>
      <c r="E23" s="1">
        <v>1</v>
      </c>
      <c r="F23" s="1">
        <v>0</v>
      </c>
      <c r="G23" s="1" t="s">
        <v>35</v>
      </c>
      <c r="H23" s="1" t="s">
        <v>36</v>
      </c>
      <c r="I23" s="1" t="s">
        <v>15</v>
      </c>
    </row>
    <row r="24" spans="1:9" ht="12.75" x14ac:dyDescent="0.2">
      <c r="A24" s="1" t="s">
        <v>28</v>
      </c>
      <c r="B24" s="2">
        <v>43165</v>
      </c>
      <c r="C24" s="1">
        <v>1</v>
      </c>
      <c r="D24" s="1">
        <v>1</v>
      </c>
      <c r="E24" s="1">
        <v>0</v>
      </c>
      <c r="F24" s="1">
        <v>0</v>
      </c>
      <c r="G24" s="1" t="s">
        <v>32</v>
      </c>
      <c r="H24" s="1" t="s">
        <v>37</v>
      </c>
      <c r="I24" s="1" t="s">
        <v>12</v>
      </c>
    </row>
    <row r="25" spans="1:9" ht="12.75" x14ac:dyDescent="0.2">
      <c r="A25" s="1" t="s">
        <v>9</v>
      </c>
      <c r="B25" s="2">
        <v>43167</v>
      </c>
      <c r="C25" s="1">
        <v>1</v>
      </c>
      <c r="D25" s="1">
        <v>0</v>
      </c>
      <c r="E25" s="1">
        <v>1</v>
      </c>
      <c r="F25" s="1">
        <v>0</v>
      </c>
      <c r="G25" s="1" t="s">
        <v>35</v>
      </c>
      <c r="H25" s="1" t="s">
        <v>36</v>
      </c>
      <c r="I25" s="1" t="s">
        <v>12</v>
      </c>
    </row>
    <row r="26" spans="1:9" ht="12.75" x14ac:dyDescent="0.2">
      <c r="A26" s="1" t="s">
        <v>9</v>
      </c>
      <c r="B26" s="2">
        <v>43191</v>
      </c>
      <c r="C26" s="1">
        <v>1</v>
      </c>
      <c r="D26" s="1">
        <v>0</v>
      </c>
      <c r="E26" s="1">
        <v>1</v>
      </c>
      <c r="F26" s="1">
        <v>0</v>
      </c>
      <c r="G26" s="1" t="s">
        <v>24</v>
      </c>
      <c r="H26" s="1" t="s">
        <v>33</v>
      </c>
      <c r="I26" s="1" t="s">
        <v>12</v>
      </c>
    </row>
    <row r="27" spans="1:9" ht="12.75" x14ac:dyDescent="0.2">
      <c r="A27" s="1" t="s">
        <v>13</v>
      </c>
      <c r="B27" s="2">
        <v>43220</v>
      </c>
      <c r="C27" s="1">
        <v>1</v>
      </c>
      <c r="D27" s="1">
        <v>0</v>
      </c>
      <c r="E27" s="1">
        <v>1</v>
      </c>
      <c r="F27" s="1">
        <v>0</v>
      </c>
      <c r="G27" s="1" t="s">
        <v>35</v>
      </c>
      <c r="H27" s="1" t="s">
        <v>38</v>
      </c>
      <c r="I27" s="1" t="s">
        <v>27</v>
      </c>
    </row>
    <row r="28" spans="1:9" ht="12.75" x14ac:dyDescent="0.2">
      <c r="A28" s="1" t="s">
        <v>21</v>
      </c>
      <c r="B28" s="2">
        <v>43241</v>
      </c>
      <c r="C28" s="1">
        <v>1</v>
      </c>
      <c r="D28" s="1">
        <v>0</v>
      </c>
      <c r="E28" s="1">
        <v>1</v>
      </c>
      <c r="F28" s="1">
        <v>0</v>
      </c>
      <c r="G28" s="1" t="s">
        <v>35</v>
      </c>
      <c r="H28" s="1" t="s">
        <v>39</v>
      </c>
      <c r="I28" s="1" t="s">
        <v>27</v>
      </c>
    </row>
    <row r="29" spans="1:9" ht="12.75" x14ac:dyDescent="0.2">
      <c r="A29" s="1" t="s">
        <v>21</v>
      </c>
      <c r="B29" s="2">
        <v>43267</v>
      </c>
      <c r="C29" s="1">
        <v>1</v>
      </c>
      <c r="D29" s="1">
        <v>0</v>
      </c>
      <c r="E29" s="1">
        <v>1</v>
      </c>
      <c r="F29" s="1">
        <v>0</v>
      </c>
      <c r="G29" s="1" t="s">
        <v>35</v>
      </c>
      <c r="H29" s="1" t="s">
        <v>33</v>
      </c>
      <c r="I29" s="1" t="s">
        <v>27</v>
      </c>
    </row>
    <row r="30" spans="1:9" ht="12.75" x14ac:dyDescent="0.2">
      <c r="A30" s="1" t="s">
        <v>9</v>
      </c>
      <c r="B30" s="2">
        <v>43279</v>
      </c>
      <c r="C30" s="1">
        <v>1</v>
      </c>
      <c r="D30" s="1">
        <v>0</v>
      </c>
      <c r="E30" s="1">
        <v>1</v>
      </c>
      <c r="F30" s="1">
        <v>0</v>
      </c>
      <c r="G30" s="1" t="s">
        <v>35</v>
      </c>
      <c r="H30" s="1" t="s">
        <v>37</v>
      </c>
      <c r="I30" s="1" t="s">
        <v>12</v>
      </c>
    </row>
    <row r="31" spans="1:9" ht="12.75" x14ac:dyDescent="0.2">
      <c r="A31" s="1" t="s">
        <v>9</v>
      </c>
      <c r="B31" s="2">
        <v>43325</v>
      </c>
      <c r="C31" s="1">
        <v>1</v>
      </c>
      <c r="D31" s="1">
        <v>0</v>
      </c>
      <c r="E31" s="1">
        <v>1</v>
      </c>
      <c r="F31" s="1">
        <v>0</v>
      </c>
      <c r="G31" s="1" t="s">
        <v>35</v>
      </c>
      <c r="H31" s="1" t="s">
        <v>22</v>
      </c>
      <c r="I31" s="1" t="s">
        <v>12</v>
      </c>
    </row>
    <row r="32" spans="1:9" ht="12.75" x14ac:dyDescent="0.2">
      <c r="A32" s="1" t="s">
        <v>9</v>
      </c>
      <c r="B32" s="2">
        <v>43337</v>
      </c>
      <c r="C32" s="1">
        <v>1</v>
      </c>
      <c r="D32" s="1">
        <v>0</v>
      </c>
      <c r="E32" s="1">
        <v>1</v>
      </c>
      <c r="F32" s="1">
        <v>0</v>
      </c>
      <c r="G32" s="1" t="s">
        <v>35</v>
      </c>
      <c r="H32" s="1" t="s">
        <v>37</v>
      </c>
      <c r="I32" s="1" t="s">
        <v>40</v>
      </c>
    </row>
    <row r="33" spans="1:9" ht="12.75" x14ac:dyDescent="0.2">
      <c r="A33" s="1" t="s">
        <v>41</v>
      </c>
      <c r="B33" s="2">
        <v>43352</v>
      </c>
      <c r="C33" s="1">
        <v>1</v>
      </c>
      <c r="D33" s="1">
        <v>0</v>
      </c>
      <c r="E33" s="1">
        <v>1</v>
      </c>
      <c r="F33" s="1">
        <v>0</v>
      </c>
      <c r="G33" s="1" t="s">
        <v>42</v>
      </c>
      <c r="H33" s="1" t="s">
        <v>39</v>
      </c>
      <c r="I33" s="1" t="s">
        <v>27</v>
      </c>
    </row>
    <row r="34" spans="1:9" ht="12.75" x14ac:dyDescent="0.2">
      <c r="A34" s="1" t="s">
        <v>9</v>
      </c>
      <c r="B34" s="2">
        <v>43354</v>
      </c>
      <c r="C34" s="1">
        <v>1</v>
      </c>
      <c r="D34" s="1">
        <v>0</v>
      </c>
      <c r="E34" s="1">
        <v>1</v>
      </c>
      <c r="F34" s="1">
        <v>0</v>
      </c>
      <c r="G34" s="1" t="s">
        <v>10</v>
      </c>
      <c r="H34" s="1" t="s">
        <v>43</v>
      </c>
      <c r="I34" s="1" t="s">
        <v>12</v>
      </c>
    </row>
    <row r="35" spans="1:9" ht="12.75" x14ac:dyDescent="0.2">
      <c r="A35" s="1" t="s">
        <v>23</v>
      </c>
      <c r="B35" s="2">
        <v>43384</v>
      </c>
      <c r="C35" s="1">
        <v>1</v>
      </c>
      <c r="D35" s="1">
        <v>0</v>
      </c>
      <c r="E35" s="1">
        <v>0</v>
      </c>
      <c r="F35" s="1">
        <v>1</v>
      </c>
      <c r="G35" s="1" t="s">
        <v>35</v>
      </c>
      <c r="H35" s="1" t="s">
        <v>11</v>
      </c>
      <c r="I35" s="1" t="s">
        <v>12</v>
      </c>
    </row>
    <row r="36" spans="1:9" ht="12.75" x14ac:dyDescent="0.2">
      <c r="A36" s="1" t="s">
        <v>21</v>
      </c>
      <c r="B36" s="2">
        <v>43392</v>
      </c>
      <c r="C36" s="1">
        <v>1</v>
      </c>
      <c r="D36" s="1">
        <v>0</v>
      </c>
      <c r="E36" s="1">
        <v>1</v>
      </c>
      <c r="F36" s="1">
        <v>0</v>
      </c>
      <c r="G36" s="1" t="s">
        <v>35</v>
      </c>
      <c r="H36" s="1" t="s">
        <v>36</v>
      </c>
      <c r="I36" s="1" t="s">
        <v>15</v>
      </c>
    </row>
    <row r="37" spans="1:9" ht="12.75" x14ac:dyDescent="0.2">
      <c r="A37" s="1" t="s">
        <v>23</v>
      </c>
      <c r="B37" s="2">
        <v>43449</v>
      </c>
      <c r="C37" s="1">
        <v>1</v>
      </c>
      <c r="D37" s="1">
        <v>0</v>
      </c>
      <c r="E37" s="1">
        <v>1</v>
      </c>
      <c r="F37" s="1">
        <v>0</v>
      </c>
      <c r="G37" s="1" t="s">
        <v>35</v>
      </c>
      <c r="H37" s="1" t="s">
        <v>38</v>
      </c>
      <c r="I37" s="1" t="s">
        <v>27</v>
      </c>
    </row>
    <row r="38" spans="1:9" ht="12.75" x14ac:dyDescent="0.2">
      <c r="A38" s="1" t="s">
        <v>21</v>
      </c>
      <c r="B38" s="2">
        <v>43463</v>
      </c>
      <c r="C38" s="1">
        <v>0</v>
      </c>
      <c r="D38" s="1">
        <v>0</v>
      </c>
      <c r="E38" s="1">
        <v>1</v>
      </c>
      <c r="F38" s="1">
        <v>0</v>
      </c>
      <c r="G38" s="1" t="s">
        <v>35</v>
      </c>
      <c r="H38" s="1" t="s">
        <v>39</v>
      </c>
      <c r="I38" s="1" t="s">
        <v>18</v>
      </c>
    </row>
    <row r="39" spans="1:9" ht="12.75" x14ac:dyDescent="0.2">
      <c r="A39" s="1" t="s">
        <v>21</v>
      </c>
      <c r="B39" s="2">
        <v>43484</v>
      </c>
      <c r="C39" s="1">
        <v>4</v>
      </c>
      <c r="D39" s="1">
        <v>0</v>
      </c>
      <c r="E39" s="1">
        <v>2</v>
      </c>
      <c r="F39" s="1">
        <v>0</v>
      </c>
      <c r="G39" s="1" t="s">
        <v>35</v>
      </c>
      <c r="H39" s="1" t="s">
        <v>38</v>
      </c>
      <c r="I39" s="1" t="s">
        <v>44</v>
      </c>
    </row>
    <row r="40" spans="1:9" ht="12.75" x14ac:dyDescent="0.2">
      <c r="A40" s="1" t="s">
        <v>16</v>
      </c>
      <c r="B40" s="2">
        <v>43518</v>
      </c>
      <c r="C40" s="1">
        <v>0</v>
      </c>
      <c r="D40" s="1">
        <v>0</v>
      </c>
      <c r="E40" s="1">
        <v>1</v>
      </c>
      <c r="F40" s="1">
        <v>0</v>
      </c>
      <c r="G40" s="1" t="s">
        <v>32</v>
      </c>
      <c r="H40" s="1" t="s">
        <v>22</v>
      </c>
      <c r="I40" s="1" t="s">
        <v>18</v>
      </c>
    </row>
    <row r="41" spans="1:9" ht="12.75" x14ac:dyDescent="0.2">
      <c r="A41" s="1" t="s">
        <v>21</v>
      </c>
      <c r="B41" s="2">
        <v>43555</v>
      </c>
      <c r="C41" s="1">
        <v>1</v>
      </c>
      <c r="D41" s="1">
        <v>0</v>
      </c>
      <c r="E41" s="1">
        <v>1</v>
      </c>
      <c r="F41" s="1">
        <v>0</v>
      </c>
      <c r="G41" s="1" t="s">
        <v>35</v>
      </c>
      <c r="H41" s="1" t="s">
        <v>39</v>
      </c>
      <c r="I41" s="1" t="s">
        <v>27</v>
      </c>
    </row>
    <row r="42" spans="1:9" ht="12.75" x14ac:dyDescent="0.2">
      <c r="A42" s="1" t="s">
        <v>23</v>
      </c>
      <c r="B42" s="2">
        <v>43559</v>
      </c>
      <c r="C42" s="1">
        <v>3</v>
      </c>
      <c r="D42" s="1">
        <v>0</v>
      </c>
      <c r="E42" s="1">
        <v>1</v>
      </c>
      <c r="F42" s="1">
        <v>0</v>
      </c>
      <c r="G42" s="1" t="s">
        <v>35</v>
      </c>
      <c r="H42" s="1" t="s">
        <v>45</v>
      </c>
      <c r="I42" s="1" t="s">
        <v>27</v>
      </c>
    </row>
    <row r="43" spans="1:9" ht="12.75" x14ac:dyDescent="0.2">
      <c r="A43" s="1" t="s">
        <v>13</v>
      </c>
      <c r="B43" s="2">
        <v>43627</v>
      </c>
      <c r="C43" s="1">
        <v>2</v>
      </c>
      <c r="D43" s="1">
        <v>0</v>
      </c>
      <c r="E43" s="1">
        <v>1</v>
      </c>
      <c r="F43" s="1">
        <v>0</v>
      </c>
      <c r="G43" s="1" t="s">
        <v>46</v>
      </c>
      <c r="H43" s="1" t="s">
        <v>47</v>
      </c>
      <c r="I43" s="1" t="s">
        <v>15</v>
      </c>
    </row>
    <row r="44" spans="1:9" ht="12.75" x14ac:dyDescent="0.2">
      <c r="A44" s="1" t="s">
        <v>28</v>
      </c>
      <c r="B44" s="2">
        <v>43683</v>
      </c>
      <c r="C44" s="1">
        <v>0</v>
      </c>
      <c r="D44" s="1">
        <v>3</v>
      </c>
      <c r="E44" s="1">
        <v>0</v>
      </c>
      <c r="F44" s="1">
        <v>1</v>
      </c>
      <c r="G44" s="1" t="s">
        <v>35</v>
      </c>
      <c r="H44" s="1" t="s">
        <v>33</v>
      </c>
      <c r="I44" s="1" t="s">
        <v>27</v>
      </c>
    </row>
    <row r="45" spans="1:9" ht="12.75" x14ac:dyDescent="0.2">
      <c r="A45" s="1" t="s">
        <v>9</v>
      </c>
      <c r="B45" s="2">
        <v>43689</v>
      </c>
      <c r="C45" s="1">
        <v>1</v>
      </c>
      <c r="D45" s="1">
        <v>0</v>
      </c>
      <c r="E45" s="1">
        <v>1</v>
      </c>
      <c r="F45" s="1">
        <v>0</v>
      </c>
      <c r="G45" s="1" t="s">
        <v>24</v>
      </c>
      <c r="H45" s="1" t="s">
        <v>48</v>
      </c>
      <c r="I45" s="1" t="s">
        <v>12</v>
      </c>
    </row>
    <row r="46" spans="1:9" ht="12.75" x14ac:dyDescent="0.2">
      <c r="A46" s="1" t="s">
        <v>21</v>
      </c>
      <c r="B46" s="2">
        <v>43701</v>
      </c>
      <c r="C46" s="1">
        <v>1</v>
      </c>
      <c r="D46" s="1">
        <v>0</v>
      </c>
      <c r="E46" s="1">
        <v>1</v>
      </c>
      <c r="F46" s="1">
        <v>0</v>
      </c>
      <c r="G46" s="1" t="s">
        <v>35</v>
      </c>
      <c r="H46" s="1" t="s">
        <v>39</v>
      </c>
      <c r="I46" s="1" t="s">
        <v>27</v>
      </c>
    </row>
    <row r="47" spans="1:9" ht="12.75" x14ac:dyDescent="0.2">
      <c r="A47" s="1" t="s">
        <v>21</v>
      </c>
      <c r="B47" s="2">
        <v>43792</v>
      </c>
      <c r="C47" s="1">
        <v>1</v>
      </c>
      <c r="D47" s="1">
        <v>0</v>
      </c>
      <c r="E47" s="1">
        <v>1</v>
      </c>
      <c r="F47" s="1">
        <v>0</v>
      </c>
      <c r="G47" s="1" t="s">
        <v>35</v>
      </c>
      <c r="H47" s="1" t="s">
        <v>38</v>
      </c>
      <c r="I47" s="1" t="s">
        <v>12</v>
      </c>
    </row>
    <row r="48" spans="1:9" ht="12.75" x14ac:dyDescent="0.2">
      <c r="A48" s="1" t="s">
        <v>9</v>
      </c>
      <c r="B48" s="2">
        <v>43818</v>
      </c>
      <c r="C48" s="1">
        <v>1</v>
      </c>
      <c r="D48" s="1">
        <v>0</v>
      </c>
      <c r="E48" s="1">
        <v>1</v>
      </c>
      <c r="F48" s="1">
        <v>0</v>
      </c>
      <c r="G48" s="1" t="s">
        <v>24</v>
      </c>
      <c r="H48" s="1" t="s">
        <v>49</v>
      </c>
      <c r="I48" s="1" t="s">
        <v>12</v>
      </c>
    </row>
    <row r="49" spans="1:9" ht="12.75" x14ac:dyDescent="0.2">
      <c r="A49" s="1" t="s">
        <v>9</v>
      </c>
      <c r="B49" s="2">
        <v>43829</v>
      </c>
      <c r="C49" s="1">
        <v>1</v>
      </c>
      <c r="D49" s="1">
        <v>0</v>
      </c>
      <c r="E49" s="1">
        <v>1</v>
      </c>
      <c r="F49" s="1">
        <v>0</v>
      </c>
      <c r="G49" s="1" t="s">
        <v>35</v>
      </c>
      <c r="H49" s="1" t="s">
        <v>38</v>
      </c>
      <c r="I49" s="1" t="s">
        <v>12</v>
      </c>
    </row>
    <row r="50" spans="1:9" ht="12.75" x14ac:dyDescent="0.2">
      <c r="A50" s="1" t="s">
        <v>9</v>
      </c>
      <c r="B50" s="2">
        <v>43891</v>
      </c>
      <c r="C50" s="1">
        <v>1</v>
      </c>
      <c r="D50" s="1">
        <v>0</v>
      </c>
      <c r="E50" s="1">
        <v>1</v>
      </c>
      <c r="F50" s="1">
        <v>0</v>
      </c>
      <c r="G50" s="1" t="s">
        <v>46</v>
      </c>
      <c r="H50" s="1" t="s">
        <v>22</v>
      </c>
      <c r="I50" s="1" t="s">
        <v>12</v>
      </c>
    </row>
    <row r="51" spans="1:9" ht="12.75" x14ac:dyDescent="0.2">
      <c r="A51" s="1" t="s">
        <v>21</v>
      </c>
      <c r="B51" s="2">
        <v>43898</v>
      </c>
      <c r="C51" s="1">
        <v>2</v>
      </c>
      <c r="D51" s="1">
        <v>0</v>
      </c>
      <c r="E51" s="1">
        <v>1</v>
      </c>
      <c r="F51" s="1">
        <v>0</v>
      </c>
      <c r="G51" s="1" t="s">
        <v>35</v>
      </c>
      <c r="H51" s="1" t="s">
        <v>50</v>
      </c>
      <c r="I51" s="1" t="s">
        <v>27</v>
      </c>
    </row>
    <row r="52" spans="1:9" ht="12.75" x14ac:dyDescent="0.2">
      <c r="A52" s="1" t="s">
        <v>21</v>
      </c>
      <c r="B52" s="2">
        <v>43912</v>
      </c>
      <c r="C52" s="1">
        <v>0</v>
      </c>
      <c r="D52" s="1">
        <v>0</v>
      </c>
      <c r="E52" s="1">
        <v>1</v>
      </c>
      <c r="F52" s="1">
        <v>0</v>
      </c>
      <c r="G52" s="1" t="s">
        <v>46</v>
      </c>
      <c r="H52" s="1" t="s">
        <v>22</v>
      </c>
      <c r="I52" s="1" t="s">
        <v>18</v>
      </c>
    </row>
    <row r="53" spans="1:9" ht="12.75" x14ac:dyDescent="0.2">
      <c r="A53" s="1" t="s">
        <v>16</v>
      </c>
      <c r="B53" s="2">
        <v>43912</v>
      </c>
      <c r="C53" s="1">
        <v>0</v>
      </c>
      <c r="D53" s="1">
        <v>0</v>
      </c>
      <c r="E53" s="1">
        <v>1</v>
      </c>
      <c r="F53" s="1">
        <v>0</v>
      </c>
      <c r="G53" s="1" t="s">
        <v>46</v>
      </c>
      <c r="H53" s="1" t="s">
        <v>22</v>
      </c>
      <c r="I53" s="1" t="s">
        <v>18</v>
      </c>
    </row>
    <row r="54" spans="1:9" ht="12.75" x14ac:dyDescent="0.2">
      <c r="A54" s="1" t="s">
        <v>51</v>
      </c>
      <c r="B54" s="2">
        <v>43941</v>
      </c>
      <c r="C54" s="1">
        <v>0</v>
      </c>
      <c r="D54" s="1">
        <v>0</v>
      </c>
      <c r="E54" s="1">
        <v>1</v>
      </c>
      <c r="F54" s="1">
        <v>0</v>
      </c>
      <c r="G54" s="1" t="s">
        <v>46</v>
      </c>
      <c r="H54" s="1" t="s">
        <v>52</v>
      </c>
      <c r="I54" s="1" t="s">
        <v>18</v>
      </c>
    </row>
    <row r="55" spans="1:9" ht="12.75" x14ac:dyDescent="0.2">
      <c r="A55" s="1" t="s">
        <v>21</v>
      </c>
      <c r="B55" s="2">
        <v>43950</v>
      </c>
      <c r="C55" s="1">
        <v>1</v>
      </c>
      <c r="D55" s="1">
        <v>0</v>
      </c>
      <c r="E55" s="1">
        <v>1</v>
      </c>
      <c r="F55" s="1">
        <v>0</v>
      </c>
      <c r="G55" s="1" t="s">
        <v>53</v>
      </c>
      <c r="H55" s="1" t="s">
        <v>54</v>
      </c>
      <c r="I55" s="1" t="s">
        <v>15</v>
      </c>
    </row>
    <row r="56" spans="1:9" ht="12.75" x14ac:dyDescent="0.2">
      <c r="A56" s="1" t="s">
        <v>9</v>
      </c>
      <c r="B56" s="2">
        <v>43968</v>
      </c>
      <c r="C56" s="1">
        <v>1</v>
      </c>
      <c r="D56" s="1">
        <v>0</v>
      </c>
      <c r="E56" s="1">
        <v>1</v>
      </c>
      <c r="F56" s="1">
        <v>0</v>
      </c>
      <c r="G56" s="1" t="s">
        <v>55</v>
      </c>
      <c r="H56" s="1" t="s">
        <v>37</v>
      </c>
      <c r="I56" s="1" t="s">
        <v>12</v>
      </c>
    </row>
    <row r="57" spans="1:9" ht="12.75" x14ac:dyDescent="0.2">
      <c r="A57" s="1" t="s">
        <v>23</v>
      </c>
      <c r="B57" s="2">
        <v>43971</v>
      </c>
      <c r="C57" s="1">
        <v>1</v>
      </c>
      <c r="D57" s="1">
        <v>0</v>
      </c>
      <c r="E57" s="1">
        <v>1</v>
      </c>
      <c r="F57" s="1">
        <v>0</v>
      </c>
      <c r="G57" s="1" t="s">
        <v>56</v>
      </c>
      <c r="H57" s="1" t="s">
        <v>38</v>
      </c>
      <c r="I57" s="1" t="s">
        <v>12</v>
      </c>
    </row>
    <row r="58" spans="1:9" ht="12.75" x14ac:dyDescent="0.2">
      <c r="A58" s="1" t="s">
        <v>9</v>
      </c>
      <c r="B58" s="2">
        <v>43986</v>
      </c>
      <c r="C58" s="1">
        <v>1</v>
      </c>
      <c r="D58" s="1">
        <v>0</v>
      </c>
      <c r="E58" s="1">
        <v>1</v>
      </c>
      <c r="F58" s="1">
        <v>0</v>
      </c>
      <c r="G58" s="1" t="s">
        <v>46</v>
      </c>
      <c r="H58" s="1" t="s">
        <v>22</v>
      </c>
      <c r="I58" s="1" t="s">
        <v>18</v>
      </c>
    </row>
    <row r="59" spans="1:9" ht="12.75" x14ac:dyDescent="0.2">
      <c r="A59" s="1" t="s">
        <v>9</v>
      </c>
      <c r="B59" s="2">
        <v>43991</v>
      </c>
      <c r="C59" s="1">
        <v>1</v>
      </c>
      <c r="D59" s="1">
        <v>0</v>
      </c>
      <c r="E59" s="1">
        <v>1</v>
      </c>
      <c r="F59" s="1">
        <v>0</v>
      </c>
      <c r="G59" s="1" t="s">
        <v>46</v>
      </c>
      <c r="H59" s="1" t="s">
        <v>38</v>
      </c>
      <c r="I59" s="1" t="s">
        <v>18</v>
      </c>
    </row>
    <row r="60" spans="1:9" ht="12.75" x14ac:dyDescent="0.2">
      <c r="A60" s="1" t="s">
        <v>9</v>
      </c>
      <c r="B60" s="2">
        <v>43999</v>
      </c>
      <c r="C60" s="1">
        <v>1</v>
      </c>
      <c r="D60" s="1">
        <v>0</v>
      </c>
      <c r="E60" s="1">
        <v>1</v>
      </c>
      <c r="F60" s="1">
        <v>0</v>
      </c>
      <c r="G60" s="1" t="s">
        <v>46</v>
      </c>
      <c r="H60" s="1" t="s">
        <v>50</v>
      </c>
      <c r="I60" s="1" t="s">
        <v>18</v>
      </c>
    </row>
    <row r="61" spans="1:9" ht="12.75" x14ac:dyDescent="0.2">
      <c r="A61" s="1" t="s">
        <v>9</v>
      </c>
      <c r="B61" s="2">
        <v>44005</v>
      </c>
      <c r="C61" s="1">
        <v>1</v>
      </c>
      <c r="D61" s="1">
        <v>0</v>
      </c>
      <c r="E61" s="1">
        <v>1</v>
      </c>
      <c r="F61" s="1">
        <v>0</v>
      </c>
      <c r="G61" s="1" t="s">
        <v>46</v>
      </c>
      <c r="H61" s="1" t="s">
        <v>38</v>
      </c>
      <c r="I6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/>
  </sheetViews>
  <sheetFormatPr defaultColWidth="14.42578125" defaultRowHeight="15.75" customHeight="1" x14ac:dyDescent="0.2"/>
  <cols>
    <col min="1" max="1" width="18.42578125" customWidth="1"/>
    <col min="2" max="2" width="6.140625" customWidth="1"/>
  </cols>
  <sheetData>
    <row r="1" spans="1:2" ht="15.75" customHeight="1" x14ac:dyDescent="0.2">
      <c r="A1" t="str">
        <f ca="1">IFERROR(__xludf.DUMMYFUNCTION("{""bias"",""Count"";ARRAYFORMULA({UNIQUE(FILTER(aus_final!A2:A61,aus_final!A2:A61&lt;&gt;"""")),ARRAYFORMULA(COUNTIF(aus_final!A2:A61,SUBSTITUTE(SUBSTITUTE(UNIQUE(FILTER(aus_final!A2:A61,aus_final!A2:A61&lt;&gt;"""")),""*"",""~*""),""?"",""~?"")))})}"),"bias")</f>
        <v>bias</v>
      </c>
      <c r="B1" t="str">
        <f ca="1">IFERROR(__xludf.DUMMYFUNCTION("""COMPUTED_VALUE"""),"Count")</f>
        <v>Count</v>
      </c>
    </row>
    <row r="2" spans="1:2" ht="15.75" customHeight="1" x14ac:dyDescent="0.2">
      <c r="A2" t="str">
        <f ca="1">IFERROR(__xludf.DUMMYFUNCTION("""COMPUTED_VALUE"""),"anti-african american")</f>
        <v>anti-african american</v>
      </c>
      <c r="B2">
        <f ca="1">IFERROR(__xludf.DUMMYFUNCTION("""COMPUTED_VALUE"""),22)</f>
        <v>22</v>
      </c>
    </row>
    <row r="3" spans="1:2" ht="15.75" customHeight="1" x14ac:dyDescent="0.2">
      <c r="A3" t="str">
        <f ca="1">IFERROR(__xludf.DUMMYFUNCTION("""COMPUTED_VALUE"""),"anti-caucasian")</f>
        <v>anti-caucasian</v>
      </c>
      <c r="B3">
        <f ca="1">IFERROR(__xludf.DUMMYFUNCTION("""COMPUTED_VALUE"""),3)</f>
        <v>3</v>
      </c>
    </row>
    <row r="4" spans="1:2" ht="15.75" customHeight="1" x14ac:dyDescent="0.2">
      <c r="A4" t="str">
        <f ca="1">IFERROR(__xludf.DUMMYFUNCTION("""COMPUTED_VALUE"""),"anti-jewish")</f>
        <v>anti-jewish</v>
      </c>
      <c r="B4">
        <f ca="1">IFERROR(__xludf.DUMMYFUNCTION("""COMPUTED_VALUE"""),4)</f>
        <v>4</v>
      </c>
    </row>
    <row r="5" spans="1:2" ht="15.75" customHeight="1" x14ac:dyDescent="0.2">
      <c r="A5" t="str">
        <f ca="1">IFERROR(__xludf.DUMMYFUNCTION("""COMPUTED_VALUE"""),"anti-lgbt")</f>
        <v>anti-lgbt</v>
      </c>
      <c r="B5">
        <f ca="1">IFERROR(__xludf.DUMMYFUNCTION("""COMPUTED_VALUE"""),18)</f>
        <v>18</v>
      </c>
    </row>
    <row r="6" spans="1:2" ht="15.75" customHeight="1" x14ac:dyDescent="0.2">
      <c r="A6" t="str">
        <f ca="1">IFERROR(__xludf.DUMMYFUNCTION("""COMPUTED_VALUE"""),"anti-hispanic")</f>
        <v>anti-hispanic</v>
      </c>
      <c r="B6">
        <f ca="1">IFERROR(__xludf.DUMMYFUNCTION("""COMPUTED_VALUE"""),7)</f>
        <v>7</v>
      </c>
    </row>
    <row r="7" spans="1:2" ht="15.75" customHeight="1" x14ac:dyDescent="0.2">
      <c r="A7" t="str">
        <f ca="1">IFERROR(__xludf.DUMMYFUNCTION("""COMPUTED_VALUE"""),"anti-muslim")</f>
        <v>anti-muslim</v>
      </c>
      <c r="B7">
        <f ca="1">IFERROR(__xludf.DUMMYFUNCTION("""COMPUTED_VALUE"""),4)</f>
        <v>4</v>
      </c>
    </row>
    <row r="8" spans="1:2" ht="15.75" customHeight="1" x14ac:dyDescent="0.2">
      <c r="A8" t="str">
        <f ca="1">IFERROR(__xludf.DUMMYFUNCTION("""COMPUTED_VALUE"""),"anti-disability")</f>
        <v>anti-disability</v>
      </c>
      <c r="B8">
        <f ca="1">IFERROR(__xludf.DUMMYFUNCTION("""COMPUTED_VALUE"""),1)</f>
        <v>1</v>
      </c>
    </row>
    <row r="9" spans="1:2" ht="15.75" customHeight="1" x14ac:dyDescent="0.2">
      <c r="A9" t="str">
        <f ca="1">IFERROR(__xludf.DUMMYFUNCTION("""COMPUTED_VALUE"""),"anti-buddhist")</f>
        <v>anti-buddhist</v>
      </c>
      <c r="B9">
        <f ca="1">IFERROR(__xludf.DUMMYFUNCTION("""COMPUTED_VALUE"""),1)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"/>
  <sheetViews>
    <sheetView tabSelected="1" workbookViewId="0"/>
  </sheetViews>
  <sheetFormatPr defaultColWidth="14.42578125" defaultRowHeight="15.75" customHeight="1" x14ac:dyDescent="0.2"/>
  <cols>
    <col min="1" max="1" width="20.85546875" customWidth="1"/>
    <col min="2" max="2" width="6.140625" customWidth="1"/>
  </cols>
  <sheetData>
    <row r="1" spans="1:2" ht="15.75" customHeight="1" x14ac:dyDescent="0.2">
      <c r="A1" t="str">
        <f ca="1">IFERROR(__xludf.DUMMYFUNCTION("{""offender_ethnicity"",""Count"";ARRAYFORMULA({UNIQUE(FILTER(aus_final!I2:I61,aus_final!I2:I61&lt;&gt;"""")),ARRAYFORMULA(COUNTIF(aus_final!I2:I61,SUBSTITUTE(SUBSTITUTE(UNIQUE(FILTER(aus_final!I2:I61,aus_final!I2:I61&lt;&gt;"""")),""*"",""~*""),""?"",""~?"")))})}"),"offender_ethnicity")</f>
        <v>offender_ethnicity</v>
      </c>
      <c r="B1" t="str">
        <f ca="1">IFERROR(__xludf.DUMMYFUNCTION("""COMPUTED_VALUE"""),"Count")</f>
        <v>Count</v>
      </c>
    </row>
    <row r="2" spans="1:2" ht="15.75" customHeight="1" x14ac:dyDescent="0.2">
      <c r="A2" t="str">
        <f ca="1">IFERROR(__xludf.DUMMYFUNCTION("""COMPUTED_VALUE"""),"caucasian")</f>
        <v>caucasian</v>
      </c>
      <c r="B2">
        <f ca="1">IFERROR(__xludf.DUMMYFUNCTION("""COMPUTED_VALUE"""),26)</f>
        <v>26</v>
      </c>
    </row>
    <row r="3" spans="1:2" ht="15.75" customHeight="1" x14ac:dyDescent="0.2">
      <c r="A3" t="str">
        <f ca="1">IFERROR(__xludf.DUMMYFUNCTION("""COMPUTED_VALUE"""),"african american")</f>
        <v>african american</v>
      </c>
      <c r="B3">
        <f ca="1">IFERROR(__xludf.DUMMYFUNCTION("""COMPUTED_VALUE"""),5)</f>
        <v>5</v>
      </c>
    </row>
    <row r="4" spans="1:2" ht="15.75" customHeight="1" x14ac:dyDescent="0.2">
      <c r="A4" t="str">
        <f ca="1">IFERROR(__xludf.DUMMYFUNCTION("""COMPUTED_VALUE"""),"unknown")</f>
        <v>unknown</v>
      </c>
      <c r="B4">
        <f ca="1">IFERROR(__xludf.DUMMYFUNCTION("""COMPUTED_VALUE"""),15)</f>
        <v>15</v>
      </c>
    </row>
    <row r="5" spans="1:2" ht="15.75" customHeight="1" x14ac:dyDescent="0.2">
      <c r="A5" t="str">
        <f ca="1">IFERROR(__xludf.DUMMYFUNCTION("""COMPUTED_VALUE"""),"hispanic")</f>
        <v>hispanic</v>
      </c>
      <c r="B5">
        <f ca="1">IFERROR(__xludf.DUMMYFUNCTION("""COMPUTED_VALUE"""),12)</f>
        <v>12</v>
      </c>
    </row>
    <row r="6" spans="1:2" ht="15.75" customHeight="1" x14ac:dyDescent="0.2">
      <c r="A6" t="str">
        <f ca="1">IFERROR(__xludf.DUMMYFUNCTION("""COMPUTED_VALUE"""),"asian")</f>
        <v>asian</v>
      </c>
      <c r="B6">
        <f ca="1">IFERROR(__xludf.DUMMYFUNCTION("""COMPUTED_VALUE"""),1)</f>
        <v>1</v>
      </c>
    </row>
    <row r="7" spans="1:2" ht="15.75" customHeight="1" x14ac:dyDescent="0.2">
      <c r="A7" t="str">
        <f ca="1">IFERROR(__xludf.DUMMYFUNCTION("""COMPUTED_VALUE"""),"hispanic (2) hispanic (2)")</f>
        <v>hispanic (2) hispanic (2)</v>
      </c>
      <c r="B7">
        <f ca="1">IFERROR(__xludf.DUMMYFUNCTION("""COMPUTED_VALUE"""),1)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aus_final</vt:lpstr>
      <vt:lpstr>Formula Sheet 1</vt:lpstr>
      <vt:lpstr>Formula Sheet 2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modified xsi:type="dcterms:W3CDTF">2020-07-10T09:52:56Z</dcterms:modified>
</cp:coreProperties>
</file>