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Robert\Downloads\"/>
    </mc:Choice>
  </mc:AlternateContent>
  <xr:revisionPtr revIDLastSave="0" documentId="13_ncr:1_{64D24288-83A0-47FC-884C-6F3490D86483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aus_final_clean" sheetId="1" r:id="rId1"/>
    <sheet name="Distribution of bias since 2017" sheetId="2" r:id="rId2"/>
    <sheet name="Top 5 Bias" sheetId="3" r:id="rId3"/>
    <sheet name="Pivot Table 1" sheetId="4" r:id="rId4"/>
    <sheet name="Pivot Table 2" sheetId="5" r:id="rId5"/>
    <sheet name="Top 5 Bias Table" sheetId="6" r:id="rId6"/>
    <sheet name="Count of unique offense accord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7" l="1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59" i="1"/>
  <c r="A58" i="1"/>
</calcChain>
</file>

<file path=xl/sharedStrings.xml><?xml version="1.0" encoding="utf-8"?>
<sst xmlns="http://schemas.openxmlformats.org/spreadsheetml/2006/main" count="265" uniqueCount="80">
  <si>
    <t>date</t>
  </si>
  <si>
    <t>bias</t>
  </si>
  <si>
    <t>number_of_vitims_under_18</t>
  </si>
  <si>
    <t>number_of_victims_over_18</t>
  </si>
  <si>
    <t>number_of_offenders_under_18</t>
  </si>
  <si>
    <t>number_of_offenders_over_18</t>
  </si>
  <si>
    <t>race_or_ethnic_of_offender</t>
  </si>
  <si>
    <t>offense</t>
  </si>
  <si>
    <t>offense_location</t>
  </si>
  <si>
    <t>Anti-Black or African American</t>
  </si>
  <si>
    <t>White/Not Hispanic</t>
  </si>
  <si>
    <t>Aggravated Assault</t>
  </si>
  <si>
    <t>Park/Playground</t>
  </si>
  <si>
    <t>Anti-White</t>
  </si>
  <si>
    <t>Black or African American/Not Hispanic</t>
  </si>
  <si>
    <t>Highway/Road/Alley/Street/Sidewalk</t>
  </si>
  <si>
    <t>Anti-Jewish</t>
  </si>
  <si>
    <t>Unknown</t>
  </si>
  <si>
    <t>Destruction</t>
  </si>
  <si>
    <t>White/Unknown</t>
  </si>
  <si>
    <t>Simple Assault</t>
  </si>
  <si>
    <t>Air/Bus/Train Terminal</t>
  </si>
  <si>
    <t>Anti-Gay (Male)</t>
  </si>
  <si>
    <t>Residence/Home</t>
  </si>
  <si>
    <t>Anti-Hispanic or Latino</t>
  </si>
  <si>
    <t>Intimidation</t>
  </si>
  <si>
    <t>Bank/Savings and Loan</t>
  </si>
  <si>
    <t>Group of Multiple Races</t>
  </si>
  <si>
    <t>Anti-Transgender</t>
  </si>
  <si>
    <t>Robbery</t>
  </si>
  <si>
    <t>White/Hispanic or Latino</t>
  </si>
  <si>
    <t>Anti-Islamic (Muslim)</t>
  </si>
  <si>
    <t>Restaurant</t>
  </si>
  <si>
    <t>Other/Unknown</t>
  </si>
  <si>
    <t>Parking/Drop Lot</t>
  </si>
  <si>
    <t>Anti-Lesbian</t>
  </si>
  <si>
    <t>White/NotHispanic</t>
  </si>
  <si>
    <t>Burglary/Assault</t>
  </si>
  <si>
    <t>Anti-Black</t>
  </si>
  <si>
    <t>Vandalism</t>
  </si>
  <si>
    <t>Parking Lot/Garage</t>
  </si>
  <si>
    <t>Anti-Gay</t>
  </si>
  <si>
    <t>Assault</t>
  </si>
  <si>
    <t>Highway/Road/Street</t>
  </si>
  <si>
    <t>Anti-Hispanic</t>
  </si>
  <si>
    <t>Black/Unknown</t>
  </si>
  <si>
    <t>Anti-Arab</t>
  </si>
  <si>
    <t>Convenience Store</t>
  </si>
  <si>
    <t>White/Hispanic</t>
  </si>
  <si>
    <t>Streets/Highway/Road/Alley</t>
  </si>
  <si>
    <t>Bar/Nightclub</t>
  </si>
  <si>
    <t>Asian/NotHispanic</t>
  </si>
  <si>
    <t>Anti-Disability</t>
  </si>
  <si>
    <t>Theft</t>
  </si>
  <si>
    <t>Church/Synagogue</t>
  </si>
  <si>
    <t>Black/NotHispanic</t>
  </si>
  <si>
    <t>White/Hispanic (2) White/NonHispanic (2)</t>
  </si>
  <si>
    <t>Anti-Hispanic/Latino</t>
  </si>
  <si>
    <t>School-Elementary/Secondary</t>
  </si>
  <si>
    <t>Black/Not Hispanic</t>
  </si>
  <si>
    <t>Criminal Mischief</t>
  </si>
  <si>
    <t>Hotel/Motel</t>
  </si>
  <si>
    <t>Anti-Islamic(Muslim)</t>
  </si>
  <si>
    <t>White/Hispanic (3)</t>
  </si>
  <si>
    <t>Drug Store/Dr.'s office/Hospital</t>
  </si>
  <si>
    <t>Shelter-Mission/Homeless</t>
  </si>
  <si>
    <t>White/Non-Hispanic</t>
  </si>
  <si>
    <t>Anti-Gay (Male); Anti-Transgender</t>
  </si>
  <si>
    <t>Parking Lot</t>
  </si>
  <si>
    <t>Anti-Gay (Male); Anti-Jewish</t>
  </si>
  <si>
    <t>Anti-Buddhist</t>
  </si>
  <si>
    <t>Church/Synagogue/Temple/Mosque</t>
  </si>
  <si>
    <t>Black/Non-Hispanic</t>
  </si>
  <si>
    <t>Assault by Threat</t>
  </si>
  <si>
    <t>Department/Discount Store</t>
  </si>
  <si>
    <t>Assault by Contact</t>
  </si>
  <si>
    <t>Assault with Injury</t>
  </si>
  <si>
    <t xml:space="preserve">In total, anti-lgbt crimes attributed 32.72% of all reported hate crimes in Austin, since 2017. </t>
  </si>
  <si>
    <t>COUNTUNIQUE of bias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</si>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</sst>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aus_final_cle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US"/>
              <a:t>Distribution of bias since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'Count of unique offense accordi'!$B$1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1D2384"/>
              </a:solidFill>
            </c:spPr>
            <c:extLst>
              <c:ext xmlns:c16="http://schemas.microsoft.com/office/drawing/2014/chart" uri="{C3380CC4-5D6E-409C-BE32-E72D297353CC}">
                <c16:uniqueId val="{00000001-4949-4715-B6BE-849C0B52A433}"/>
              </c:ext>
            </c:extLst>
          </c:dPt>
          <c:dPt>
            <c:idx val="1"/>
            <c:bubble3D val="0"/>
            <c:spPr>
              <a:solidFill>
                <a:srgbClr val="E44819"/>
              </a:solidFill>
            </c:spPr>
            <c:extLst>
              <c:ext xmlns:c16="http://schemas.microsoft.com/office/drawing/2014/chart" uri="{C3380CC4-5D6E-409C-BE32-E72D297353CC}">
                <c16:uniqueId val="{00000003-4949-4715-B6BE-849C0B52A433}"/>
              </c:ext>
            </c:extLst>
          </c:dPt>
          <c:dPt>
            <c:idx val="2"/>
            <c:bubble3D val="0"/>
            <c:spPr>
              <a:solidFill>
                <a:srgbClr val="F5A69B"/>
              </a:solidFill>
            </c:spPr>
            <c:extLst>
              <c:ext xmlns:c16="http://schemas.microsoft.com/office/drawing/2014/chart" uri="{C3380CC4-5D6E-409C-BE32-E72D297353CC}">
                <c16:uniqueId val="{00000005-4949-4715-B6BE-849C0B52A433}"/>
              </c:ext>
            </c:extLst>
          </c:dPt>
          <c:dPt>
            <c:idx val="3"/>
            <c:bubble3D val="0"/>
            <c:spPr>
              <a:solidFill>
                <a:srgbClr val="A68057"/>
              </a:solidFill>
            </c:spPr>
            <c:extLst>
              <c:ext xmlns:c16="http://schemas.microsoft.com/office/drawing/2014/chart" uri="{C3380CC4-5D6E-409C-BE32-E72D297353CC}">
                <c16:uniqueId val="{00000007-4949-4715-B6BE-849C0B52A433}"/>
              </c:ext>
            </c:extLst>
          </c:dPt>
          <c:dPt>
            <c:idx val="4"/>
            <c:bubble3D val="0"/>
            <c:spPr>
              <a:solidFill>
                <a:srgbClr val="F4AA11"/>
              </a:solidFill>
            </c:spPr>
            <c:extLst>
              <c:ext xmlns:c16="http://schemas.microsoft.com/office/drawing/2014/chart" uri="{C3380CC4-5D6E-409C-BE32-E72D297353CC}">
                <c16:uniqueId val="{00000009-4949-4715-B6BE-849C0B52A433}"/>
              </c:ext>
            </c:extLst>
          </c:dPt>
          <c:dPt>
            <c:idx val="5"/>
            <c:bubble3D val="0"/>
            <c:spPr>
              <a:solidFill>
                <a:srgbClr val="D1EB60"/>
              </a:solidFill>
            </c:spPr>
            <c:extLst>
              <c:ext xmlns:c16="http://schemas.microsoft.com/office/drawing/2014/chart" uri="{C3380CC4-5D6E-409C-BE32-E72D297353CC}">
                <c16:uniqueId val="{0000000B-4949-4715-B6BE-849C0B52A433}"/>
              </c:ext>
            </c:extLst>
          </c:dPt>
          <c:dPt>
            <c:idx val="6"/>
            <c:bubble3D val="0"/>
            <c:spPr>
              <a:solidFill>
                <a:srgbClr val="6165A9"/>
              </a:solidFill>
            </c:spPr>
            <c:extLst>
              <c:ext xmlns:c16="http://schemas.microsoft.com/office/drawing/2014/chart" uri="{C3380CC4-5D6E-409C-BE32-E72D297353CC}">
                <c16:uniqueId val="{0000000D-4949-4715-B6BE-849C0B52A433}"/>
              </c:ext>
            </c:extLst>
          </c:dPt>
          <c:dPt>
            <c:idx val="7"/>
            <c:bubble3D val="0"/>
            <c:spPr>
              <a:solidFill>
                <a:srgbClr val="EC7F5E"/>
              </a:solidFill>
            </c:spPr>
            <c:extLst>
              <c:ext xmlns:c16="http://schemas.microsoft.com/office/drawing/2014/chart" uri="{C3380CC4-5D6E-409C-BE32-E72D297353CC}">
                <c16:uniqueId val="{0000000F-4949-4715-B6BE-849C0B52A433}"/>
              </c:ext>
            </c:extLst>
          </c:dPt>
          <c:dPt>
            <c:idx val="8"/>
            <c:bubble3D val="0"/>
            <c:spPr>
              <a:solidFill>
                <a:srgbClr val="F8C1B9"/>
              </a:solidFill>
            </c:spPr>
            <c:extLst>
              <c:ext xmlns:c16="http://schemas.microsoft.com/office/drawing/2014/chart" uri="{C3380CC4-5D6E-409C-BE32-E72D297353CC}">
                <c16:uniqueId val="{00000011-4949-4715-B6BE-849C0B52A433}"/>
              </c:ext>
            </c:extLst>
          </c:dPt>
          <c:dPt>
            <c:idx val="9"/>
            <c:bubble3D val="0"/>
            <c:spPr>
              <a:solidFill>
                <a:srgbClr val="C1A689"/>
              </a:solidFill>
            </c:spPr>
            <c:extLst>
              <c:ext xmlns:c16="http://schemas.microsoft.com/office/drawing/2014/chart" uri="{C3380CC4-5D6E-409C-BE32-E72D297353CC}">
                <c16:uniqueId val="{00000013-4949-4715-B6BE-849C0B52A433}"/>
              </c:ext>
            </c:extLst>
          </c:dPt>
          <c:dPt>
            <c:idx val="10"/>
            <c:bubble3D val="0"/>
            <c:spPr>
              <a:solidFill>
                <a:srgbClr val="F7C458"/>
              </a:solidFill>
            </c:spPr>
            <c:extLst>
              <c:ext xmlns:c16="http://schemas.microsoft.com/office/drawing/2014/chart" uri="{C3380CC4-5D6E-409C-BE32-E72D297353CC}">
                <c16:uniqueId val="{00000015-4949-4715-B6BE-849C0B52A433}"/>
              </c:ext>
            </c:extLst>
          </c:dPt>
          <c:dPt>
            <c:idx val="11"/>
            <c:bubble3D val="0"/>
            <c:spPr>
              <a:solidFill>
                <a:srgbClr val="DFF190"/>
              </a:solidFill>
            </c:spPr>
            <c:extLst>
              <c:ext xmlns:c16="http://schemas.microsoft.com/office/drawing/2014/chart" uri="{C3380CC4-5D6E-409C-BE32-E72D297353CC}">
                <c16:uniqueId val="{00000017-4949-4715-B6BE-849C0B52A433}"/>
              </c:ext>
            </c:extLst>
          </c:dPt>
          <c:dPt>
            <c:idx val="12"/>
            <c:bubble3D val="0"/>
            <c:spPr>
              <a:solidFill>
                <a:srgbClr val="A5A7CE"/>
              </a:solidFill>
            </c:spPr>
            <c:extLst>
              <c:ext xmlns:c16="http://schemas.microsoft.com/office/drawing/2014/chart" uri="{C3380CC4-5D6E-409C-BE32-E72D297353CC}">
                <c16:uniqueId val="{00000019-4949-4715-B6BE-849C0B52A433}"/>
              </c:ext>
            </c:extLst>
          </c:dPt>
          <c:dPt>
            <c:idx val="13"/>
            <c:bubble3D val="0"/>
            <c:spPr>
              <a:solidFill>
                <a:srgbClr val="F4B6A3"/>
              </a:solidFill>
            </c:spPr>
            <c:extLst>
              <c:ext xmlns:c16="http://schemas.microsoft.com/office/drawing/2014/chart" uri="{C3380CC4-5D6E-409C-BE32-E72D297353CC}">
                <c16:uniqueId val="{0000001B-4949-4715-B6BE-849C0B52A433}"/>
              </c:ext>
            </c:extLst>
          </c:dPt>
          <c:dPt>
            <c:idx val="14"/>
            <c:bubble3D val="0"/>
            <c:spPr>
              <a:solidFill>
                <a:srgbClr val="FBDBD7"/>
              </a:solidFill>
            </c:spPr>
            <c:extLst>
              <c:ext xmlns:c16="http://schemas.microsoft.com/office/drawing/2014/chart" uri="{C3380CC4-5D6E-409C-BE32-E72D297353CC}">
                <c16:uniqueId val="{0000001D-4949-4715-B6BE-849C0B52A433}"/>
              </c:ext>
            </c:extLst>
          </c:dPt>
          <c:dPt>
            <c:idx val="15"/>
            <c:bubble3D val="0"/>
            <c:spPr>
              <a:solidFill>
                <a:srgbClr val="DBCCBC"/>
              </a:solidFill>
            </c:spPr>
            <c:extLst>
              <c:ext xmlns:c16="http://schemas.microsoft.com/office/drawing/2014/chart" uri="{C3380CC4-5D6E-409C-BE32-E72D297353CC}">
                <c16:uniqueId val="{0000001F-4949-4715-B6BE-849C0B52A433}"/>
              </c:ext>
            </c:extLst>
          </c:dPt>
          <c:dPt>
            <c:idx val="16"/>
            <c:bubble3D val="0"/>
            <c:spPr>
              <a:solidFill>
                <a:srgbClr val="FBDDA0"/>
              </a:solidFill>
            </c:spPr>
            <c:extLst>
              <c:ext xmlns:c16="http://schemas.microsoft.com/office/drawing/2014/chart" uri="{C3380CC4-5D6E-409C-BE32-E72D297353CC}">
                <c16:uniqueId val="{00000021-4949-4715-B6BE-849C0B52A433}"/>
              </c:ext>
            </c:extLst>
          </c:dPt>
          <c:dPt>
            <c:idx val="17"/>
            <c:bubble3D val="0"/>
            <c:spPr>
              <a:solidFill>
                <a:srgbClr val="EDF7BF"/>
              </a:solidFill>
            </c:spPr>
            <c:extLst>
              <c:ext xmlns:c16="http://schemas.microsoft.com/office/drawing/2014/chart" uri="{C3380CC4-5D6E-409C-BE32-E72D297353CC}">
                <c16:uniqueId val="{00000023-4949-4715-B6BE-849C0B52A433}"/>
              </c:ext>
            </c:extLst>
          </c:dPt>
          <c:cat>
            <c:strRef>
              <c:f>'Count of unique offense accordi'!$A$2:$A$19</c:f>
              <c:strCache>
                <c:ptCount val="18"/>
                <c:pt idx="0">
                  <c:v>Anti-Black or African American</c:v>
                </c:pt>
                <c:pt idx="1">
                  <c:v>Anti-White</c:v>
                </c:pt>
                <c:pt idx="2">
                  <c:v>Anti-Jewish</c:v>
                </c:pt>
                <c:pt idx="3">
                  <c:v>Anti-Gay (Male)</c:v>
                </c:pt>
                <c:pt idx="4">
                  <c:v>Anti-Hispanic or Latino</c:v>
                </c:pt>
                <c:pt idx="5">
                  <c:v>Anti-Transgender</c:v>
                </c:pt>
                <c:pt idx="6">
                  <c:v>Anti-Islamic (Muslim)</c:v>
                </c:pt>
                <c:pt idx="7">
                  <c:v>Anti-Lesbian</c:v>
                </c:pt>
                <c:pt idx="8">
                  <c:v>Anti-Black</c:v>
                </c:pt>
                <c:pt idx="9">
                  <c:v>Anti-Gay</c:v>
                </c:pt>
                <c:pt idx="10">
                  <c:v>Anti-Hispanic</c:v>
                </c:pt>
                <c:pt idx="11">
                  <c:v>Anti-Arab</c:v>
                </c:pt>
                <c:pt idx="12">
                  <c:v>Anti-Disability</c:v>
                </c:pt>
                <c:pt idx="13">
                  <c:v>Anti-Hispanic/Latino</c:v>
                </c:pt>
                <c:pt idx="14">
                  <c:v>Anti-Islamic(Muslim)</c:v>
                </c:pt>
                <c:pt idx="15">
                  <c:v>Anti-Gay (Male); Anti-Transgender</c:v>
                </c:pt>
                <c:pt idx="16">
                  <c:v>Anti-Gay (Male); Anti-Jewish</c:v>
                </c:pt>
                <c:pt idx="17">
                  <c:v>Anti-Buddhist</c:v>
                </c:pt>
              </c:strCache>
            </c:strRef>
          </c:cat>
          <c:val>
            <c:numRef>
              <c:f>'Count of unique offense accordi'!$B$2:$B$19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949-4715-B6BE-849C0B52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5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 5 Bias Table'!$B$1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1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1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invertIfNegative val="1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'Top 5 Bias Table'!$A$2:$A$6</c:f>
              <c:strCache>
                <c:ptCount val="5"/>
                <c:pt idx="0">
                  <c:v>Anti-Black or African American</c:v>
                </c:pt>
                <c:pt idx="1">
                  <c:v>Anti-Gay (Male)</c:v>
                </c:pt>
                <c:pt idx="2">
                  <c:v>Anti-Black</c:v>
                </c:pt>
                <c:pt idx="3">
                  <c:v>Anti-Hispanic</c:v>
                </c:pt>
                <c:pt idx="4">
                  <c:v>Anti-Hispanic or Latino</c:v>
                </c:pt>
              </c:strCache>
            </c:strRef>
          </c:cat>
          <c:val>
            <c:numRef>
              <c:f>'Top 5 Bias Table'!$B$2:$B$6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9-4450-BD06-95E20749F1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233966717"/>
        <c:axId val="1235120157"/>
      </c:barChart>
      <c:catAx>
        <c:axId val="123396671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0157"/>
        <c:crosses val="autoZero"/>
        <c:auto val="1"/>
        <c:lblAlgn val="ctr"/>
        <c:lblOffset val="100"/>
        <c:noMultiLvlLbl val="1"/>
      </c:catAx>
      <c:valAx>
        <c:axId val="123512015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667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6">
  <tableColumns count="9">
    <tableColumn id="1" xr3:uid="{00000000-0010-0000-0000-000001000000}" name="date"/>
    <tableColumn id="2" xr3:uid="{00000000-0010-0000-0000-000002000000}" name="bias"/>
    <tableColumn id="3" xr3:uid="{00000000-0010-0000-0000-000003000000}" name="number_of_vitims_under_18"/>
    <tableColumn id="4" xr3:uid="{00000000-0010-0000-0000-000004000000}" name="number_of_victims_over_18"/>
    <tableColumn id="5" xr3:uid="{00000000-0010-0000-0000-000005000000}" name="number_of_offenders_under_18"/>
    <tableColumn id="6" xr3:uid="{00000000-0010-0000-0000-000006000000}" name="number_of_offenders_over_18"/>
    <tableColumn id="7" xr3:uid="{00000000-0010-0000-0000-000007000000}" name="race_or_ethnic_of_offender"/>
    <tableColumn id="8" xr3:uid="{00000000-0010-0000-0000-000008000000}" name="offense"/>
    <tableColumn id="9" xr3:uid="{00000000-0010-0000-0000-000009000000}" name="offense_location"/>
  </tableColumns>
  <tableStyleInfo name="aus_final_cle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60"/>
  <sheetViews>
    <sheetView topLeftCell="A40" workbookViewId="0"/>
  </sheetViews>
  <sheetFormatPr defaultColWidth="14.42578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42736</v>
      </c>
      <c r="B2" s="1" t="s">
        <v>9</v>
      </c>
      <c r="C2" s="1">
        <v>0</v>
      </c>
      <c r="D2" s="1">
        <v>1</v>
      </c>
      <c r="E2" s="1">
        <v>0</v>
      </c>
      <c r="F2" s="1">
        <v>1</v>
      </c>
      <c r="G2" s="1" t="s">
        <v>10</v>
      </c>
      <c r="H2" s="1" t="s">
        <v>11</v>
      </c>
      <c r="I2" s="1" t="s">
        <v>12</v>
      </c>
    </row>
    <row r="3" spans="1:9" x14ac:dyDescent="0.2">
      <c r="A3" s="2">
        <v>42767</v>
      </c>
      <c r="B3" s="1" t="s">
        <v>13</v>
      </c>
      <c r="C3" s="1">
        <v>0</v>
      </c>
      <c r="D3" s="1">
        <v>1</v>
      </c>
      <c r="E3" s="1">
        <v>0</v>
      </c>
      <c r="F3" s="1">
        <v>1</v>
      </c>
      <c r="G3" s="1" t="s">
        <v>14</v>
      </c>
      <c r="H3" s="1" t="s">
        <v>11</v>
      </c>
      <c r="I3" s="1" t="s">
        <v>15</v>
      </c>
    </row>
    <row r="4" spans="1:9" x14ac:dyDescent="0.2">
      <c r="A4" s="2">
        <v>42795</v>
      </c>
      <c r="B4" s="1" t="s">
        <v>16</v>
      </c>
      <c r="C4" s="1">
        <v>0</v>
      </c>
      <c r="D4" s="1">
        <v>0</v>
      </c>
      <c r="E4" s="1">
        <v>0</v>
      </c>
      <c r="F4" s="1">
        <v>0</v>
      </c>
      <c r="G4" s="1" t="s">
        <v>17</v>
      </c>
      <c r="H4" s="1" t="s">
        <v>18</v>
      </c>
      <c r="I4" s="1" t="s">
        <v>15</v>
      </c>
    </row>
    <row r="5" spans="1:9" x14ac:dyDescent="0.2">
      <c r="A5" s="2">
        <v>42826</v>
      </c>
      <c r="B5" s="1" t="s">
        <v>16</v>
      </c>
      <c r="C5" s="1">
        <v>0</v>
      </c>
      <c r="D5" s="1">
        <v>0</v>
      </c>
      <c r="E5" s="1">
        <v>0</v>
      </c>
      <c r="F5" s="1">
        <v>0</v>
      </c>
      <c r="G5" s="1" t="s">
        <v>19</v>
      </c>
      <c r="H5" s="1" t="s">
        <v>20</v>
      </c>
      <c r="I5" s="1" t="s">
        <v>21</v>
      </c>
    </row>
    <row r="6" spans="1:9" x14ac:dyDescent="0.2">
      <c r="A6" s="2">
        <v>42856</v>
      </c>
      <c r="B6" s="1" t="s">
        <v>22</v>
      </c>
      <c r="C6" s="1">
        <v>1</v>
      </c>
      <c r="D6" s="1">
        <v>0</v>
      </c>
      <c r="E6" s="1">
        <v>1</v>
      </c>
      <c r="F6" s="1">
        <v>2</v>
      </c>
      <c r="G6" s="1" t="s">
        <v>10</v>
      </c>
      <c r="H6" s="1" t="s">
        <v>20</v>
      </c>
      <c r="I6" s="1" t="s">
        <v>23</v>
      </c>
    </row>
    <row r="7" spans="1:9" x14ac:dyDescent="0.2">
      <c r="A7" s="2">
        <v>42887</v>
      </c>
      <c r="B7" s="1" t="s">
        <v>22</v>
      </c>
      <c r="C7" s="1">
        <v>0</v>
      </c>
      <c r="D7" s="1">
        <v>1</v>
      </c>
      <c r="E7" s="1">
        <v>0</v>
      </c>
      <c r="F7" s="1">
        <v>2</v>
      </c>
      <c r="G7" s="1" t="s">
        <v>19</v>
      </c>
      <c r="H7" s="1" t="s">
        <v>20</v>
      </c>
      <c r="I7" s="1" t="s">
        <v>15</v>
      </c>
    </row>
    <row r="8" spans="1:9" x14ac:dyDescent="0.2">
      <c r="A8" s="2">
        <v>42887</v>
      </c>
      <c r="B8" s="1" t="s">
        <v>24</v>
      </c>
      <c r="C8" s="1">
        <v>0</v>
      </c>
      <c r="D8" s="1">
        <v>1</v>
      </c>
      <c r="E8" s="1">
        <v>0</v>
      </c>
      <c r="F8" s="1">
        <v>1</v>
      </c>
      <c r="G8" s="1" t="s">
        <v>10</v>
      </c>
      <c r="H8" s="1" t="s">
        <v>25</v>
      </c>
      <c r="I8" s="1" t="s">
        <v>26</v>
      </c>
    </row>
    <row r="9" spans="1:9" x14ac:dyDescent="0.2">
      <c r="A9" s="2">
        <v>42887</v>
      </c>
      <c r="B9" s="1" t="s">
        <v>9</v>
      </c>
      <c r="C9" s="1">
        <v>0</v>
      </c>
      <c r="D9" s="1">
        <v>1</v>
      </c>
      <c r="E9" s="1">
        <v>0</v>
      </c>
      <c r="F9" s="1">
        <v>1</v>
      </c>
      <c r="G9" s="1" t="s">
        <v>10</v>
      </c>
      <c r="H9" s="1" t="s">
        <v>20</v>
      </c>
      <c r="I9" s="1" t="s">
        <v>15</v>
      </c>
    </row>
    <row r="10" spans="1:9" x14ac:dyDescent="0.2">
      <c r="A10" s="2">
        <v>42917</v>
      </c>
      <c r="B10" s="1" t="s">
        <v>9</v>
      </c>
      <c r="C10" s="1">
        <v>0</v>
      </c>
      <c r="D10" s="1">
        <v>1</v>
      </c>
      <c r="E10" s="1">
        <v>0</v>
      </c>
      <c r="F10" s="1">
        <v>1</v>
      </c>
      <c r="G10" s="1" t="s">
        <v>27</v>
      </c>
      <c r="H10" s="1" t="s">
        <v>20</v>
      </c>
      <c r="I10" s="1" t="s">
        <v>15</v>
      </c>
    </row>
    <row r="11" spans="1:9" x14ac:dyDescent="0.2">
      <c r="A11" s="2">
        <v>42917</v>
      </c>
      <c r="B11" s="1" t="s">
        <v>9</v>
      </c>
      <c r="C11" s="1">
        <v>0</v>
      </c>
      <c r="D11" s="1">
        <v>1</v>
      </c>
      <c r="E11" s="1">
        <v>0</v>
      </c>
      <c r="F11" s="1">
        <v>1</v>
      </c>
      <c r="G11" s="1" t="s">
        <v>27</v>
      </c>
      <c r="H11" s="1" t="s">
        <v>25</v>
      </c>
      <c r="I11" s="1" t="s">
        <v>23</v>
      </c>
    </row>
    <row r="12" spans="1:9" x14ac:dyDescent="0.2">
      <c r="A12" s="2">
        <v>42917</v>
      </c>
      <c r="B12" s="1" t="s">
        <v>28</v>
      </c>
      <c r="C12" s="1">
        <v>0</v>
      </c>
      <c r="D12" s="1">
        <v>1</v>
      </c>
      <c r="E12" s="1">
        <v>0</v>
      </c>
      <c r="F12" s="1">
        <v>1</v>
      </c>
      <c r="G12" s="1" t="s">
        <v>27</v>
      </c>
      <c r="H12" s="1" t="s">
        <v>29</v>
      </c>
      <c r="I12" s="1" t="s">
        <v>23</v>
      </c>
    </row>
    <row r="13" spans="1:9" x14ac:dyDescent="0.2">
      <c r="A13" s="2">
        <v>42917</v>
      </c>
      <c r="B13" s="1" t="s">
        <v>22</v>
      </c>
      <c r="C13" s="1">
        <v>0</v>
      </c>
      <c r="D13" s="1">
        <v>1</v>
      </c>
      <c r="E13" s="1">
        <v>0</v>
      </c>
      <c r="F13" s="1">
        <v>1</v>
      </c>
      <c r="G13" s="1" t="s">
        <v>19</v>
      </c>
      <c r="H13" s="1" t="s">
        <v>18</v>
      </c>
      <c r="I13" s="1" t="s">
        <v>23</v>
      </c>
    </row>
    <row r="14" spans="1:9" x14ac:dyDescent="0.2">
      <c r="A14" s="2">
        <v>43009</v>
      </c>
      <c r="B14" s="1" t="s">
        <v>9</v>
      </c>
      <c r="C14" s="1">
        <v>0</v>
      </c>
      <c r="D14" s="1">
        <v>1</v>
      </c>
      <c r="E14" s="1">
        <v>0</v>
      </c>
      <c r="F14" s="1">
        <v>1</v>
      </c>
      <c r="G14" s="1" t="s">
        <v>30</v>
      </c>
      <c r="H14" s="1" t="s">
        <v>20</v>
      </c>
      <c r="I14" s="1" t="s">
        <v>15</v>
      </c>
    </row>
    <row r="15" spans="1:9" x14ac:dyDescent="0.2">
      <c r="A15" s="2">
        <v>43009</v>
      </c>
      <c r="B15" s="1" t="s">
        <v>22</v>
      </c>
      <c r="C15" s="1">
        <v>0</v>
      </c>
      <c r="D15" s="1">
        <v>1</v>
      </c>
      <c r="E15" s="1">
        <v>2</v>
      </c>
      <c r="F15" s="1">
        <v>0</v>
      </c>
      <c r="G15" s="1" t="s">
        <v>30</v>
      </c>
      <c r="H15" s="1" t="s">
        <v>25</v>
      </c>
      <c r="I15" s="1" t="s">
        <v>23</v>
      </c>
    </row>
    <row r="16" spans="1:9" x14ac:dyDescent="0.2">
      <c r="A16" s="2">
        <v>43040</v>
      </c>
      <c r="B16" s="1" t="s">
        <v>31</v>
      </c>
      <c r="C16" s="1">
        <v>0</v>
      </c>
      <c r="D16" s="1">
        <v>1</v>
      </c>
      <c r="E16" s="1">
        <v>0</v>
      </c>
      <c r="F16" s="1">
        <v>1</v>
      </c>
      <c r="G16" s="1" t="s">
        <v>10</v>
      </c>
      <c r="H16" s="1" t="s">
        <v>20</v>
      </c>
      <c r="I16" s="1" t="s">
        <v>32</v>
      </c>
    </row>
    <row r="17" spans="1:9" x14ac:dyDescent="0.2">
      <c r="A17" s="2">
        <v>43040</v>
      </c>
      <c r="B17" s="1" t="s">
        <v>31</v>
      </c>
      <c r="C17" s="1">
        <v>0</v>
      </c>
      <c r="D17" s="1">
        <v>1</v>
      </c>
      <c r="E17" s="1">
        <v>0</v>
      </c>
      <c r="F17" s="1">
        <v>1</v>
      </c>
      <c r="G17" s="1" t="s">
        <v>19</v>
      </c>
      <c r="H17" s="1" t="s">
        <v>20</v>
      </c>
      <c r="I17" s="1" t="s">
        <v>33</v>
      </c>
    </row>
    <row r="18" spans="1:9" x14ac:dyDescent="0.2">
      <c r="A18" s="2">
        <v>43040</v>
      </c>
      <c r="B18" s="1" t="s">
        <v>24</v>
      </c>
      <c r="C18" s="1">
        <v>0</v>
      </c>
      <c r="D18" s="1">
        <v>1</v>
      </c>
      <c r="E18" s="1">
        <v>0</v>
      </c>
      <c r="F18" s="1">
        <v>0</v>
      </c>
      <c r="G18" s="1" t="s">
        <v>17</v>
      </c>
      <c r="H18" s="1" t="s">
        <v>25</v>
      </c>
      <c r="I18" s="1" t="s">
        <v>34</v>
      </c>
    </row>
    <row r="19" spans="1:9" x14ac:dyDescent="0.2">
      <c r="A19" s="2">
        <v>43101</v>
      </c>
      <c r="B19" s="1" t="s">
        <v>35</v>
      </c>
      <c r="C19" s="1">
        <v>0</v>
      </c>
      <c r="D19" s="1">
        <v>2</v>
      </c>
      <c r="E19" s="1">
        <v>0</v>
      </c>
      <c r="F19" s="1">
        <v>1</v>
      </c>
      <c r="G19" s="1" t="s">
        <v>36</v>
      </c>
      <c r="H19" s="1" t="s">
        <v>37</v>
      </c>
      <c r="I19" s="1" t="s">
        <v>23</v>
      </c>
    </row>
    <row r="20" spans="1:9" x14ac:dyDescent="0.2">
      <c r="A20" s="2">
        <v>43101</v>
      </c>
      <c r="B20" s="1" t="s">
        <v>38</v>
      </c>
      <c r="C20" s="1">
        <v>0</v>
      </c>
      <c r="D20" s="1">
        <v>0</v>
      </c>
      <c r="E20" s="1">
        <v>0</v>
      </c>
      <c r="F20" s="1">
        <v>0</v>
      </c>
      <c r="G20" s="1" t="s">
        <v>17</v>
      </c>
      <c r="H20" s="1" t="s">
        <v>39</v>
      </c>
      <c r="I20" s="1" t="s">
        <v>40</v>
      </c>
    </row>
    <row r="21" spans="1:9" x14ac:dyDescent="0.2">
      <c r="A21" s="2">
        <v>43132</v>
      </c>
      <c r="B21" s="1" t="s">
        <v>41</v>
      </c>
      <c r="C21" s="1">
        <v>0</v>
      </c>
      <c r="D21" s="1">
        <v>1</v>
      </c>
      <c r="E21" s="1">
        <v>0</v>
      </c>
      <c r="F21" s="1">
        <v>1</v>
      </c>
      <c r="G21" s="1" t="s">
        <v>36</v>
      </c>
      <c r="H21" s="1" t="s">
        <v>42</v>
      </c>
      <c r="I21" s="1" t="s">
        <v>40</v>
      </c>
    </row>
    <row r="22" spans="1:9" x14ac:dyDescent="0.2">
      <c r="A22" s="2">
        <v>43132</v>
      </c>
      <c r="B22" s="1" t="s">
        <v>38</v>
      </c>
      <c r="C22" s="1">
        <v>0</v>
      </c>
      <c r="D22" s="1">
        <v>1</v>
      </c>
      <c r="E22" s="1">
        <v>0</v>
      </c>
      <c r="F22" s="1">
        <v>1</v>
      </c>
      <c r="G22" s="1" t="s">
        <v>36</v>
      </c>
      <c r="H22" s="1" t="s">
        <v>39</v>
      </c>
      <c r="I22" s="1" t="s">
        <v>43</v>
      </c>
    </row>
    <row r="23" spans="1:9" x14ac:dyDescent="0.2">
      <c r="A23" s="2">
        <v>43160</v>
      </c>
      <c r="B23" s="1" t="s">
        <v>44</v>
      </c>
      <c r="C23" s="1">
        <v>0</v>
      </c>
      <c r="D23" s="1">
        <v>1</v>
      </c>
      <c r="E23" s="1">
        <v>0</v>
      </c>
      <c r="F23" s="1">
        <v>4</v>
      </c>
      <c r="G23" s="1" t="s">
        <v>45</v>
      </c>
      <c r="H23" s="1" t="s">
        <v>42</v>
      </c>
      <c r="I23" s="1" t="s">
        <v>43</v>
      </c>
    </row>
    <row r="24" spans="1:9" x14ac:dyDescent="0.2">
      <c r="A24" s="2">
        <v>43160</v>
      </c>
      <c r="B24" s="1" t="s">
        <v>46</v>
      </c>
      <c r="C24" s="1">
        <v>0</v>
      </c>
      <c r="D24" s="1">
        <v>0</v>
      </c>
      <c r="E24" s="1">
        <v>1</v>
      </c>
      <c r="F24" s="1">
        <v>1</v>
      </c>
      <c r="G24" s="1" t="s">
        <v>36</v>
      </c>
      <c r="H24" s="1" t="s">
        <v>39</v>
      </c>
      <c r="I24" s="1" t="s">
        <v>47</v>
      </c>
    </row>
    <row r="25" spans="1:9" x14ac:dyDescent="0.2">
      <c r="A25" s="2">
        <v>43160</v>
      </c>
      <c r="B25" s="1" t="s">
        <v>38</v>
      </c>
      <c r="C25" s="1">
        <v>0</v>
      </c>
      <c r="D25" s="1">
        <v>1</v>
      </c>
      <c r="E25" s="1">
        <v>0</v>
      </c>
      <c r="F25" s="1">
        <v>1</v>
      </c>
      <c r="G25" s="1" t="s">
        <v>36</v>
      </c>
      <c r="H25" s="1" t="s">
        <v>42</v>
      </c>
      <c r="I25" s="1" t="s">
        <v>43</v>
      </c>
    </row>
    <row r="26" spans="1:9" x14ac:dyDescent="0.2">
      <c r="A26" s="2">
        <v>43191</v>
      </c>
      <c r="B26" s="1" t="s">
        <v>38</v>
      </c>
      <c r="C26" s="1">
        <v>0</v>
      </c>
      <c r="D26" s="1">
        <v>1</v>
      </c>
      <c r="E26" s="1">
        <v>0</v>
      </c>
      <c r="F26" s="1">
        <v>1</v>
      </c>
      <c r="G26" s="1" t="s">
        <v>36</v>
      </c>
      <c r="H26" s="1" t="s">
        <v>25</v>
      </c>
      <c r="I26" s="1" t="s">
        <v>40</v>
      </c>
    </row>
    <row r="27" spans="1:9" x14ac:dyDescent="0.2">
      <c r="A27" s="2">
        <v>43191</v>
      </c>
      <c r="B27" s="1" t="s">
        <v>13</v>
      </c>
      <c r="C27" s="1">
        <v>0</v>
      </c>
      <c r="D27" s="1">
        <v>1</v>
      </c>
      <c r="E27" s="1">
        <v>0</v>
      </c>
      <c r="F27" s="1">
        <v>1</v>
      </c>
      <c r="G27" s="1" t="s">
        <v>48</v>
      </c>
      <c r="H27" s="1" t="s">
        <v>42</v>
      </c>
      <c r="I27" s="1" t="s">
        <v>49</v>
      </c>
    </row>
    <row r="28" spans="1:9" x14ac:dyDescent="0.2">
      <c r="A28" s="2">
        <v>43221</v>
      </c>
      <c r="B28" s="1" t="s">
        <v>41</v>
      </c>
      <c r="C28" s="1">
        <v>0</v>
      </c>
      <c r="D28" s="1">
        <v>1</v>
      </c>
      <c r="E28" s="1">
        <v>0</v>
      </c>
      <c r="F28" s="1">
        <v>1</v>
      </c>
      <c r="G28" s="1" t="s">
        <v>48</v>
      </c>
      <c r="H28" s="1" t="s">
        <v>42</v>
      </c>
      <c r="I28" s="1" t="s">
        <v>50</v>
      </c>
    </row>
    <row r="29" spans="1:9" x14ac:dyDescent="0.2">
      <c r="A29" s="2">
        <v>43252</v>
      </c>
      <c r="B29" s="1" t="s">
        <v>22</v>
      </c>
      <c r="C29" s="1">
        <v>0</v>
      </c>
      <c r="D29" s="1">
        <v>1</v>
      </c>
      <c r="E29" s="1">
        <v>0</v>
      </c>
      <c r="F29" s="1">
        <v>1</v>
      </c>
      <c r="G29" s="1" t="s">
        <v>48</v>
      </c>
      <c r="H29" s="1" t="s">
        <v>42</v>
      </c>
      <c r="I29" s="1" t="s">
        <v>40</v>
      </c>
    </row>
    <row r="30" spans="1:9" x14ac:dyDescent="0.2">
      <c r="A30" s="2">
        <v>43252</v>
      </c>
      <c r="B30" s="1" t="s">
        <v>38</v>
      </c>
      <c r="C30" s="1">
        <v>0</v>
      </c>
      <c r="D30" s="1">
        <v>1</v>
      </c>
      <c r="E30" s="1">
        <v>0</v>
      </c>
      <c r="F30" s="1">
        <v>1</v>
      </c>
      <c r="G30" s="1" t="s">
        <v>36</v>
      </c>
      <c r="H30" s="1" t="s">
        <v>42</v>
      </c>
      <c r="I30" s="1" t="s">
        <v>47</v>
      </c>
    </row>
    <row r="31" spans="1:9" x14ac:dyDescent="0.2">
      <c r="A31" s="2">
        <v>43313</v>
      </c>
      <c r="B31" s="1" t="s">
        <v>38</v>
      </c>
      <c r="C31" s="1">
        <v>0</v>
      </c>
      <c r="D31" s="1">
        <v>1</v>
      </c>
      <c r="E31" s="1">
        <v>0</v>
      </c>
      <c r="F31" s="1">
        <v>1</v>
      </c>
      <c r="G31" s="1" t="s">
        <v>36</v>
      </c>
      <c r="H31" s="1" t="s">
        <v>42</v>
      </c>
      <c r="I31" s="1" t="s">
        <v>23</v>
      </c>
    </row>
    <row r="32" spans="1:9" x14ac:dyDescent="0.2">
      <c r="A32" s="2">
        <v>43313</v>
      </c>
      <c r="B32" s="1" t="s">
        <v>38</v>
      </c>
      <c r="C32" s="1">
        <v>0</v>
      </c>
      <c r="D32" s="1">
        <v>1</v>
      </c>
      <c r="E32" s="1">
        <v>0</v>
      </c>
      <c r="F32" s="1">
        <v>1</v>
      </c>
      <c r="G32" s="1" t="s">
        <v>51</v>
      </c>
      <c r="H32" s="1" t="s">
        <v>42</v>
      </c>
      <c r="I32" s="1" t="s">
        <v>47</v>
      </c>
    </row>
    <row r="33" spans="1:9" x14ac:dyDescent="0.2">
      <c r="A33" s="2">
        <v>43344</v>
      </c>
      <c r="B33" s="1" t="s">
        <v>52</v>
      </c>
      <c r="C33" s="1">
        <v>0</v>
      </c>
      <c r="D33" s="1">
        <v>1</v>
      </c>
      <c r="E33" s="1">
        <v>0</v>
      </c>
      <c r="F33" s="1">
        <v>1</v>
      </c>
      <c r="G33" s="1" t="s">
        <v>48</v>
      </c>
      <c r="H33" s="1" t="s">
        <v>53</v>
      </c>
      <c r="I33" s="1" t="s">
        <v>50</v>
      </c>
    </row>
    <row r="34" spans="1:9" x14ac:dyDescent="0.2">
      <c r="A34" s="2">
        <v>43344</v>
      </c>
      <c r="B34" s="1" t="s">
        <v>38</v>
      </c>
      <c r="C34" s="1">
        <v>0</v>
      </c>
      <c r="D34" s="1">
        <v>1</v>
      </c>
      <c r="E34" s="1">
        <v>0</v>
      </c>
      <c r="F34" s="1">
        <v>1</v>
      </c>
      <c r="G34" s="1" t="s">
        <v>36</v>
      </c>
      <c r="H34" s="1" t="s">
        <v>11</v>
      </c>
      <c r="I34" s="1" t="s">
        <v>54</v>
      </c>
    </row>
    <row r="35" spans="1:9" x14ac:dyDescent="0.2">
      <c r="A35" s="2">
        <v>43374</v>
      </c>
      <c r="B35" s="1" t="s">
        <v>44</v>
      </c>
      <c r="C35" s="1">
        <v>1</v>
      </c>
      <c r="D35" s="1">
        <v>0</v>
      </c>
      <c r="E35" s="1">
        <v>0</v>
      </c>
      <c r="F35" s="1">
        <v>1</v>
      </c>
      <c r="G35" s="1" t="s">
        <v>36</v>
      </c>
      <c r="H35" s="1" t="s">
        <v>42</v>
      </c>
      <c r="I35" s="1" t="s">
        <v>12</v>
      </c>
    </row>
    <row r="36" spans="1:9" x14ac:dyDescent="0.2">
      <c r="A36" s="2">
        <v>43374</v>
      </c>
      <c r="B36" s="1" t="s">
        <v>28</v>
      </c>
      <c r="C36" s="1">
        <v>0</v>
      </c>
      <c r="D36" s="1">
        <v>1</v>
      </c>
      <c r="E36" s="1">
        <v>0</v>
      </c>
      <c r="F36" s="1">
        <v>1</v>
      </c>
      <c r="G36" s="1" t="s">
        <v>55</v>
      </c>
      <c r="H36" s="1" t="s">
        <v>42</v>
      </c>
      <c r="I36" s="1" t="s">
        <v>43</v>
      </c>
    </row>
    <row r="37" spans="1:9" x14ac:dyDescent="0.2">
      <c r="A37" s="2">
        <v>43435</v>
      </c>
      <c r="B37" s="1" t="s">
        <v>44</v>
      </c>
      <c r="C37" s="1">
        <v>0</v>
      </c>
      <c r="D37" s="1">
        <v>1</v>
      </c>
      <c r="E37" s="1">
        <v>0</v>
      </c>
      <c r="F37" s="1">
        <v>1</v>
      </c>
      <c r="G37" s="1" t="s">
        <v>48</v>
      </c>
      <c r="H37" s="1" t="s">
        <v>42</v>
      </c>
      <c r="I37" s="1" t="s">
        <v>49</v>
      </c>
    </row>
    <row r="38" spans="1:9" x14ac:dyDescent="0.2">
      <c r="A38" s="2">
        <v>43466</v>
      </c>
      <c r="B38" s="1" t="s">
        <v>22</v>
      </c>
      <c r="C38" s="1">
        <v>0</v>
      </c>
      <c r="D38" s="1">
        <v>1</v>
      </c>
      <c r="E38" s="1">
        <v>0</v>
      </c>
      <c r="F38" s="1">
        <v>0</v>
      </c>
      <c r="G38" s="1" t="s">
        <v>17</v>
      </c>
      <c r="H38" s="1" t="s">
        <v>42</v>
      </c>
      <c r="I38" s="1" t="s">
        <v>50</v>
      </c>
    </row>
    <row r="39" spans="1:9" x14ac:dyDescent="0.2">
      <c r="A39" s="2">
        <v>43466</v>
      </c>
      <c r="B39" s="1" t="s">
        <v>22</v>
      </c>
      <c r="C39" s="1">
        <v>0</v>
      </c>
      <c r="D39" s="1">
        <v>2</v>
      </c>
      <c r="E39" s="1">
        <v>0</v>
      </c>
      <c r="F39" s="1">
        <v>4</v>
      </c>
      <c r="G39" s="1" t="s">
        <v>56</v>
      </c>
      <c r="H39" s="1" t="s">
        <v>42</v>
      </c>
      <c r="I39" s="1" t="s">
        <v>49</v>
      </c>
    </row>
    <row r="40" spans="1:9" x14ac:dyDescent="0.2">
      <c r="A40" s="2">
        <v>43497</v>
      </c>
      <c r="B40" s="1" t="s">
        <v>16</v>
      </c>
      <c r="C40" s="1">
        <v>0</v>
      </c>
      <c r="D40" s="1">
        <v>1</v>
      </c>
      <c r="E40" s="1">
        <v>0</v>
      </c>
      <c r="F40" s="1">
        <v>0</v>
      </c>
      <c r="G40" s="1" t="s">
        <v>17</v>
      </c>
      <c r="H40" s="1" t="s">
        <v>39</v>
      </c>
      <c r="I40" s="1" t="s">
        <v>23</v>
      </c>
    </row>
    <row r="41" spans="1:9" x14ac:dyDescent="0.2">
      <c r="A41" s="2">
        <v>43525</v>
      </c>
      <c r="B41" s="1" t="s">
        <v>22</v>
      </c>
      <c r="C41" s="1">
        <v>0</v>
      </c>
      <c r="D41" s="1">
        <v>1</v>
      </c>
      <c r="E41" s="1">
        <v>0</v>
      </c>
      <c r="F41" s="1">
        <v>1</v>
      </c>
      <c r="G41" s="1" t="s">
        <v>48</v>
      </c>
      <c r="H41" s="1" t="s">
        <v>42</v>
      </c>
      <c r="I41" s="1" t="s">
        <v>50</v>
      </c>
    </row>
    <row r="42" spans="1:9" x14ac:dyDescent="0.2">
      <c r="A42" s="2">
        <v>43556</v>
      </c>
      <c r="B42" s="1" t="s">
        <v>57</v>
      </c>
      <c r="C42" s="1">
        <v>0</v>
      </c>
      <c r="D42" s="1">
        <v>1</v>
      </c>
      <c r="E42" s="1">
        <v>0</v>
      </c>
      <c r="F42" s="1">
        <v>3</v>
      </c>
      <c r="G42" s="1" t="s">
        <v>48</v>
      </c>
      <c r="H42" s="1" t="s">
        <v>42</v>
      </c>
      <c r="I42" s="1" t="s">
        <v>58</v>
      </c>
    </row>
    <row r="43" spans="1:9" x14ac:dyDescent="0.2">
      <c r="A43" s="2">
        <v>43617</v>
      </c>
      <c r="B43" s="1" t="s">
        <v>13</v>
      </c>
      <c r="C43" s="1">
        <v>0</v>
      </c>
      <c r="D43" s="1">
        <v>1</v>
      </c>
      <c r="E43" s="1">
        <v>0</v>
      </c>
      <c r="F43" s="1">
        <v>2</v>
      </c>
      <c r="G43" s="1" t="s">
        <v>59</v>
      </c>
      <c r="H43" s="1" t="s">
        <v>60</v>
      </c>
      <c r="I43" s="1" t="s">
        <v>61</v>
      </c>
    </row>
    <row r="44" spans="1:9" x14ac:dyDescent="0.2">
      <c r="A44" s="2">
        <v>43678</v>
      </c>
      <c r="B44" s="1" t="s">
        <v>62</v>
      </c>
      <c r="C44" s="1">
        <v>1</v>
      </c>
      <c r="D44" s="1">
        <v>0</v>
      </c>
      <c r="E44" s="1">
        <v>3</v>
      </c>
      <c r="F44" s="1">
        <v>0</v>
      </c>
      <c r="G44" s="1" t="s">
        <v>63</v>
      </c>
      <c r="H44" s="1" t="s">
        <v>42</v>
      </c>
      <c r="I44" s="1" t="s">
        <v>40</v>
      </c>
    </row>
    <row r="45" spans="1:9" x14ac:dyDescent="0.2">
      <c r="A45" s="2">
        <v>43678</v>
      </c>
      <c r="B45" s="1" t="s">
        <v>9</v>
      </c>
      <c r="C45" s="1">
        <v>0</v>
      </c>
      <c r="D45" s="1">
        <v>1</v>
      </c>
      <c r="E45" s="1">
        <v>0</v>
      </c>
      <c r="F45" s="1">
        <v>1</v>
      </c>
      <c r="G45" s="1" t="s">
        <v>10</v>
      </c>
      <c r="H45" s="1" t="s">
        <v>25</v>
      </c>
      <c r="I45" s="1" t="s">
        <v>64</v>
      </c>
    </row>
    <row r="46" spans="1:9" x14ac:dyDescent="0.2">
      <c r="A46" s="2">
        <v>43678</v>
      </c>
      <c r="B46" s="1" t="s">
        <v>22</v>
      </c>
      <c r="C46" s="1">
        <v>0</v>
      </c>
      <c r="D46" s="1">
        <v>1</v>
      </c>
      <c r="E46" s="1">
        <v>0</v>
      </c>
      <c r="F46" s="1">
        <v>1</v>
      </c>
      <c r="G46" s="1" t="s">
        <v>48</v>
      </c>
      <c r="H46" s="1" t="s">
        <v>42</v>
      </c>
      <c r="I46" s="1" t="s">
        <v>50</v>
      </c>
    </row>
    <row r="47" spans="1:9" x14ac:dyDescent="0.2">
      <c r="A47" s="2">
        <v>43770</v>
      </c>
      <c r="B47" s="1" t="s">
        <v>22</v>
      </c>
      <c r="C47" s="1">
        <v>0</v>
      </c>
      <c r="D47" s="1">
        <v>1</v>
      </c>
      <c r="E47" s="1">
        <v>0</v>
      </c>
      <c r="F47" s="1">
        <v>1</v>
      </c>
      <c r="G47" s="1" t="s">
        <v>10</v>
      </c>
      <c r="H47" s="1" t="s">
        <v>42</v>
      </c>
      <c r="I47" s="1" t="s">
        <v>49</v>
      </c>
    </row>
    <row r="48" spans="1:9" x14ac:dyDescent="0.2">
      <c r="A48" s="2">
        <v>43800</v>
      </c>
      <c r="B48" s="1" t="s">
        <v>9</v>
      </c>
      <c r="C48" s="1">
        <v>0</v>
      </c>
      <c r="D48" s="1">
        <v>1</v>
      </c>
      <c r="E48" s="1">
        <v>0</v>
      </c>
      <c r="F48" s="1">
        <v>1</v>
      </c>
      <c r="G48" s="1" t="s">
        <v>10</v>
      </c>
      <c r="H48" s="1" t="s">
        <v>25</v>
      </c>
      <c r="I48" s="1" t="s">
        <v>65</v>
      </c>
    </row>
    <row r="49" spans="1:9" x14ac:dyDescent="0.2">
      <c r="A49" s="2">
        <v>43800</v>
      </c>
      <c r="B49" s="1" t="s">
        <v>9</v>
      </c>
      <c r="C49" s="1">
        <v>0</v>
      </c>
      <c r="D49" s="1">
        <v>1</v>
      </c>
      <c r="E49" s="1">
        <v>0</v>
      </c>
      <c r="F49" s="1">
        <v>1</v>
      </c>
      <c r="G49" s="1" t="s">
        <v>10</v>
      </c>
      <c r="H49" s="1" t="s">
        <v>42</v>
      </c>
      <c r="I49" s="1" t="s">
        <v>49</v>
      </c>
    </row>
    <row r="50" spans="1:9" x14ac:dyDescent="0.2">
      <c r="A50" s="2">
        <v>43891</v>
      </c>
      <c r="B50" s="1" t="s">
        <v>9</v>
      </c>
      <c r="C50" s="1">
        <v>0</v>
      </c>
      <c r="D50" s="1">
        <v>1</v>
      </c>
      <c r="E50" s="1">
        <v>0</v>
      </c>
      <c r="F50" s="1">
        <v>1</v>
      </c>
      <c r="G50" s="1" t="s">
        <v>66</v>
      </c>
      <c r="H50" s="1" t="s">
        <v>60</v>
      </c>
      <c r="I50" s="1" t="s">
        <v>23</v>
      </c>
    </row>
    <row r="51" spans="1:9" x14ac:dyDescent="0.2">
      <c r="A51" s="2">
        <v>43891</v>
      </c>
      <c r="B51" s="1" t="s">
        <v>67</v>
      </c>
      <c r="C51" s="1">
        <v>0</v>
      </c>
      <c r="D51" s="1">
        <v>1</v>
      </c>
      <c r="E51" s="1">
        <v>0</v>
      </c>
      <c r="F51" s="1">
        <v>2</v>
      </c>
      <c r="G51" s="1" t="s">
        <v>48</v>
      </c>
      <c r="H51" s="1" t="s">
        <v>42</v>
      </c>
      <c r="I51" s="1" t="s">
        <v>68</v>
      </c>
    </row>
    <row r="52" spans="1:9" x14ac:dyDescent="0.2">
      <c r="A52" s="2">
        <v>43891</v>
      </c>
      <c r="B52" s="1" t="s">
        <v>69</v>
      </c>
      <c r="C52" s="1">
        <v>0</v>
      </c>
      <c r="D52" s="1">
        <v>1</v>
      </c>
      <c r="E52" s="1">
        <v>0</v>
      </c>
      <c r="F52" s="1">
        <v>0</v>
      </c>
      <c r="G52" s="1" t="s">
        <v>17</v>
      </c>
      <c r="H52" s="1" t="s">
        <v>60</v>
      </c>
      <c r="I52" s="1" t="s">
        <v>23</v>
      </c>
    </row>
    <row r="53" spans="1:9" x14ac:dyDescent="0.2">
      <c r="A53" s="2">
        <v>43922</v>
      </c>
      <c r="B53" s="1" t="s">
        <v>70</v>
      </c>
      <c r="C53" s="1">
        <v>0</v>
      </c>
      <c r="D53" s="1">
        <v>1</v>
      </c>
      <c r="E53" s="1">
        <v>0</v>
      </c>
      <c r="F53" s="1">
        <v>0</v>
      </c>
      <c r="G53" s="1" t="s">
        <v>17</v>
      </c>
      <c r="H53" s="1" t="s">
        <v>60</v>
      </c>
      <c r="I53" s="1" t="s">
        <v>71</v>
      </c>
    </row>
    <row r="54" spans="1:9" x14ac:dyDescent="0.2">
      <c r="A54" s="2">
        <v>43922</v>
      </c>
      <c r="B54" s="1" t="s">
        <v>67</v>
      </c>
      <c r="C54" s="1">
        <v>0</v>
      </c>
      <c r="D54" s="1">
        <v>1</v>
      </c>
      <c r="E54" s="1">
        <v>0</v>
      </c>
      <c r="F54" s="1">
        <v>1</v>
      </c>
      <c r="G54" s="1" t="s">
        <v>72</v>
      </c>
      <c r="H54" s="1" t="s">
        <v>73</v>
      </c>
      <c r="I54" s="1" t="s">
        <v>74</v>
      </c>
    </row>
    <row r="55" spans="1:9" x14ac:dyDescent="0.2">
      <c r="A55" s="2">
        <v>43952</v>
      </c>
      <c r="B55" s="1" t="s">
        <v>9</v>
      </c>
      <c r="C55" s="1">
        <v>0</v>
      </c>
      <c r="D55" s="1">
        <v>1</v>
      </c>
      <c r="E55" s="1">
        <v>0</v>
      </c>
      <c r="F55" s="1">
        <v>1</v>
      </c>
      <c r="G55" s="1" t="s">
        <v>66</v>
      </c>
      <c r="H55" s="1" t="s">
        <v>75</v>
      </c>
      <c r="I55" s="1" t="s">
        <v>47</v>
      </c>
    </row>
    <row r="56" spans="1:9" x14ac:dyDescent="0.2">
      <c r="A56" s="2">
        <v>43952</v>
      </c>
      <c r="B56" s="1" t="s">
        <v>24</v>
      </c>
      <c r="C56" s="1">
        <v>0</v>
      </c>
      <c r="D56" s="1">
        <v>1</v>
      </c>
      <c r="E56" s="1">
        <v>0</v>
      </c>
      <c r="F56" s="1">
        <v>1</v>
      </c>
      <c r="G56" s="1" t="s">
        <v>66</v>
      </c>
      <c r="H56" s="1" t="s">
        <v>76</v>
      </c>
      <c r="I56" s="1" t="s">
        <v>49</v>
      </c>
    </row>
    <row r="58" spans="1:9" x14ac:dyDescent="0.2">
      <c r="A58" s="3" t="str">
        <f ca="1">IFERROR(__xludf.DUMMYFUNCTION("TEXT(COUNTA(IFERROR(FILTER(B2:B56,(TO_TEXT(B2:B56)=""Anti-Gay (Male)"") + (TO_TEXT(B2:B56)=""Anti-Gay"") + (TO_TEXT(B2:B56)=""Anti-Lesbian"") + (TO_TEXT(B2:B56)=""Anti-Transgender""))))/COUNTA(IFERROR(B2:B56)),""0.00%"")"),"27.27%")</f>
        <v>27.27%</v>
      </c>
    </row>
    <row r="59" spans="1:9" x14ac:dyDescent="0.2">
      <c r="A59" s="3" t="str">
        <f ca="1">IFERROR(__xludf.DUMMYFUNCTION("TEXT(COUNTA(IFERROR(FILTER(B2:B56,(TO_TEXT(B2:B56)=""Anti-Gay (Male); Anti-Jewish"") + (TO_TEXT(B2:B56)=""Anti-Gay (Male); Anti-Transgender""))))/COUNTA(IFERROR(B2:B56)),""0.00%"")"),"5.45%")</f>
        <v>5.45%</v>
      </c>
    </row>
    <row r="60" spans="1:9" x14ac:dyDescent="0.2">
      <c r="A60" s="4" t="s">
        <v>77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5"/>
  <sheetViews>
    <sheetView showGridLines="0" workbookViewId="0"/>
  </sheetViews>
  <sheetFormatPr defaultColWidth="14.42578125" defaultRowHeight="15.75" customHeight="1" x14ac:dyDescent="0.2"/>
  <cols>
    <col min="1" max="1" width="19.140625" customWidth="1"/>
    <col min="2" max="2" width="22.140625" customWidth="1"/>
  </cols>
  <sheetData>
    <row r="1" spans="1:2" x14ac:dyDescent="0.2">
      <c r="A1" s="3" t="s">
        <v>7</v>
      </c>
      <c r="B1" s="3" t="s">
        <v>78</v>
      </c>
    </row>
    <row r="2" spans="1:2" x14ac:dyDescent="0.2">
      <c r="A2" s="3" t="s">
        <v>11</v>
      </c>
      <c r="B2" s="3">
        <v>3</v>
      </c>
    </row>
    <row r="3" spans="1:2" x14ac:dyDescent="0.2">
      <c r="A3" s="3" t="s">
        <v>42</v>
      </c>
      <c r="B3" s="3">
        <v>10</v>
      </c>
    </row>
    <row r="4" spans="1:2" x14ac:dyDescent="0.2">
      <c r="A4" s="3" t="s">
        <v>75</v>
      </c>
      <c r="B4" s="3">
        <v>1</v>
      </c>
    </row>
    <row r="5" spans="1:2" x14ac:dyDescent="0.2">
      <c r="A5" s="3" t="s">
        <v>73</v>
      </c>
      <c r="B5" s="3">
        <v>1</v>
      </c>
    </row>
    <row r="6" spans="1:2" x14ac:dyDescent="0.2">
      <c r="A6" s="3" t="s">
        <v>76</v>
      </c>
      <c r="B6" s="3">
        <v>1</v>
      </c>
    </row>
    <row r="7" spans="1:2" x14ac:dyDescent="0.2">
      <c r="A7" s="3" t="s">
        <v>37</v>
      </c>
      <c r="B7" s="3">
        <v>1</v>
      </c>
    </row>
    <row r="8" spans="1:2" x14ac:dyDescent="0.2">
      <c r="A8" s="3" t="s">
        <v>60</v>
      </c>
      <c r="B8" s="3">
        <v>4</v>
      </c>
    </row>
    <row r="9" spans="1:2" x14ac:dyDescent="0.2">
      <c r="A9" s="3" t="s">
        <v>18</v>
      </c>
      <c r="B9" s="3">
        <v>2</v>
      </c>
    </row>
    <row r="10" spans="1:2" x14ac:dyDescent="0.2">
      <c r="A10" s="3" t="s">
        <v>25</v>
      </c>
      <c r="B10" s="3">
        <v>4</v>
      </c>
    </row>
    <row r="11" spans="1:2" x14ac:dyDescent="0.2">
      <c r="A11" s="3" t="s">
        <v>29</v>
      </c>
      <c r="B11" s="3">
        <v>1</v>
      </c>
    </row>
    <row r="12" spans="1:2" x14ac:dyDescent="0.2">
      <c r="A12" s="3" t="s">
        <v>20</v>
      </c>
      <c r="B12" s="3">
        <v>4</v>
      </c>
    </row>
    <row r="13" spans="1:2" x14ac:dyDescent="0.2">
      <c r="A13" s="3" t="s">
        <v>53</v>
      </c>
      <c r="B13" s="3">
        <v>1</v>
      </c>
    </row>
    <row r="14" spans="1:2" x14ac:dyDescent="0.2">
      <c r="A14" s="3" t="s">
        <v>39</v>
      </c>
      <c r="B14" s="3">
        <v>3</v>
      </c>
    </row>
    <row r="15" spans="1:2" x14ac:dyDescent="0.2">
      <c r="A15" s="3" t="s">
        <v>79</v>
      </c>
      <c r="B15" s="3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8"/>
  <sheetViews>
    <sheetView showGridLines="0" workbookViewId="0"/>
  </sheetViews>
  <sheetFormatPr defaultColWidth="14.42578125" defaultRowHeight="15.75" customHeight="1" x14ac:dyDescent="0.2"/>
  <cols>
    <col min="1" max="1" width="40.5703125" customWidth="1"/>
    <col min="2" max="2" width="22.140625" customWidth="1"/>
  </cols>
  <sheetData>
    <row r="1" spans="1:2" x14ac:dyDescent="0.2">
      <c r="A1" s="3" t="s">
        <v>6</v>
      </c>
      <c r="B1" s="3" t="s">
        <v>78</v>
      </c>
    </row>
    <row r="2" spans="1:2" x14ac:dyDescent="0.2">
      <c r="A2" s="3" t="s">
        <v>51</v>
      </c>
      <c r="B2" s="3">
        <v>1</v>
      </c>
    </row>
    <row r="3" spans="1:2" x14ac:dyDescent="0.2">
      <c r="A3" s="3" t="s">
        <v>14</v>
      </c>
      <c r="B3" s="3">
        <v>1</v>
      </c>
    </row>
    <row r="4" spans="1:2" x14ac:dyDescent="0.2">
      <c r="A4" s="3" t="s">
        <v>72</v>
      </c>
      <c r="B4" s="3">
        <v>1</v>
      </c>
    </row>
    <row r="5" spans="1:2" x14ac:dyDescent="0.2">
      <c r="A5" s="3" t="s">
        <v>59</v>
      </c>
      <c r="B5" s="3">
        <v>1</v>
      </c>
    </row>
    <row r="6" spans="1:2" x14ac:dyDescent="0.2">
      <c r="A6" s="3" t="s">
        <v>55</v>
      </c>
      <c r="B6" s="3">
        <v>1</v>
      </c>
    </row>
    <row r="7" spans="1:2" x14ac:dyDescent="0.2">
      <c r="A7" s="3" t="s">
        <v>45</v>
      </c>
      <c r="B7" s="3">
        <v>1</v>
      </c>
    </row>
    <row r="8" spans="1:2" x14ac:dyDescent="0.2">
      <c r="A8" s="3" t="s">
        <v>27</v>
      </c>
      <c r="B8" s="3">
        <v>2</v>
      </c>
    </row>
    <row r="9" spans="1:2" x14ac:dyDescent="0.2">
      <c r="A9" s="3" t="s">
        <v>17</v>
      </c>
      <c r="B9" s="3">
        <v>6</v>
      </c>
    </row>
    <row r="10" spans="1:2" x14ac:dyDescent="0.2">
      <c r="A10" s="3" t="s">
        <v>48</v>
      </c>
      <c r="B10" s="3">
        <v>7</v>
      </c>
    </row>
    <row r="11" spans="1:2" x14ac:dyDescent="0.2">
      <c r="A11" s="3" t="s">
        <v>56</v>
      </c>
      <c r="B11" s="3">
        <v>1</v>
      </c>
    </row>
    <row r="12" spans="1:2" x14ac:dyDescent="0.2">
      <c r="A12" s="3" t="s">
        <v>63</v>
      </c>
      <c r="B12" s="3">
        <v>1</v>
      </c>
    </row>
    <row r="13" spans="1:2" x14ac:dyDescent="0.2">
      <c r="A13" s="3" t="s">
        <v>30</v>
      </c>
      <c r="B13" s="3">
        <v>2</v>
      </c>
    </row>
    <row r="14" spans="1:2" x14ac:dyDescent="0.2">
      <c r="A14" s="3" t="s">
        <v>66</v>
      </c>
      <c r="B14" s="3">
        <v>2</v>
      </c>
    </row>
    <row r="15" spans="1:2" x14ac:dyDescent="0.2">
      <c r="A15" s="3" t="s">
        <v>10</v>
      </c>
      <c r="B15" s="3">
        <v>4</v>
      </c>
    </row>
    <row r="16" spans="1:2" x14ac:dyDescent="0.2">
      <c r="A16" s="3" t="s">
        <v>36</v>
      </c>
      <c r="B16" s="3">
        <v>5</v>
      </c>
    </row>
    <row r="17" spans="1:2" x14ac:dyDescent="0.2">
      <c r="A17" s="3" t="s">
        <v>19</v>
      </c>
      <c r="B17" s="3">
        <v>3</v>
      </c>
    </row>
    <row r="18" spans="1:2" x14ac:dyDescent="0.2">
      <c r="A18" s="3" t="s">
        <v>79</v>
      </c>
      <c r="B18" s="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6"/>
  <sheetViews>
    <sheetView workbookViewId="0"/>
  </sheetViews>
  <sheetFormatPr defaultColWidth="14.42578125" defaultRowHeight="15.75" customHeight="1" x14ac:dyDescent="0.2"/>
  <cols>
    <col min="1" max="1" width="29.7109375" customWidth="1"/>
  </cols>
  <sheetData>
    <row r="1" spans="1:2" x14ac:dyDescent="0.2">
      <c r="A1" s="3" t="str">
        <f ca="1">IFERROR(__xludf.DUMMYFUNCTION("{""bias"",""Count"";ARRAY_CONSTRAIN(SORT({UNIQUE(FILTER(aus_final_clean!B2:B56,aus_final_clean!B2:B56&lt;&gt;"""")),ARRAYFORMULA(COUNTIF(aus_final_clean!B2:B56,SUBSTITUTE(SUBSTITUTE(UNIQUE(FILTER(aus_final_clean!B2:B56,aus_final_clean!B2:B56&lt;&gt;"""")),""*"",""~*"&amp;"""),""?"",""~?"")))},2,FALSE,1,TRUE),5,2)}"),"bias")</f>
        <v>bias</v>
      </c>
      <c r="B1" s="3" t="str">
        <f ca="1">IFERROR(__xludf.DUMMYFUNCTION("""COMPUTED_VALUE"""),"Count")</f>
        <v>Count</v>
      </c>
    </row>
    <row r="2" spans="1:2" x14ac:dyDescent="0.2">
      <c r="A2" s="3" t="str">
        <f ca="1">IFERROR(__xludf.DUMMYFUNCTION("""COMPUTED_VALUE"""),"Anti-Black or African American")</f>
        <v>Anti-Black or African American</v>
      </c>
      <c r="B2" s="3">
        <f ca="1">IFERROR(__xludf.DUMMYFUNCTION("""COMPUTED_VALUE"""),10)</f>
        <v>10</v>
      </c>
    </row>
    <row r="3" spans="1:2" x14ac:dyDescent="0.2">
      <c r="A3" s="3" t="str">
        <f ca="1">IFERROR(__xludf.DUMMYFUNCTION("""COMPUTED_VALUE"""),"Anti-Gay (Male)")</f>
        <v>Anti-Gay (Male)</v>
      </c>
      <c r="B3" s="3">
        <f ca="1">IFERROR(__xludf.DUMMYFUNCTION("""COMPUTED_VALUE"""),10)</f>
        <v>10</v>
      </c>
    </row>
    <row r="4" spans="1:2" x14ac:dyDescent="0.2">
      <c r="A4" s="3" t="str">
        <f ca="1">IFERROR(__xludf.DUMMYFUNCTION("""COMPUTED_VALUE"""),"Anti-Black")</f>
        <v>Anti-Black</v>
      </c>
      <c r="B4" s="3">
        <f ca="1">IFERROR(__xludf.DUMMYFUNCTION("""COMPUTED_VALUE"""),8)</f>
        <v>8</v>
      </c>
    </row>
    <row r="5" spans="1:2" x14ac:dyDescent="0.2">
      <c r="A5" s="3" t="str">
        <f ca="1">IFERROR(__xludf.DUMMYFUNCTION("""COMPUTED_VALUE"""),"Anti-Hispanic")</f>
        <v>Anti-Hispanic</v>
      </c>
      <c r="B5" s="3">
        <f ca="1">IFERROR(__xludf.DUMMYFUNCTION("""COMPUTED_VALUE"""),3)</f>
        <v>3</v>
      </c>
    </row>
    <row r="6" spans="1:2" x14ac:dyDescent="0.2">
      <c r="A6" s="3" t="str">
        <f ca="1">IFERROR(__xludf.DUMMYFUNCTION("""COMPUTED_VALUE"""),"Anti-Hispanic or Latino")</f>
        <v>Anti-Hispanic or Latino</v>
      </c>
      <c r="B6" s="3">
        <f ca="1">IFERROR(__xludf.DUMMYFUNCTION("""COMPUTED_VALUE"""),3)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9"/>
  <sheetViews>
    <sheetView workbookViewId="0"/>
  </sheetViews>
  <sheetFormatPr defaultColWidth="14.42578125" defaultRowHeight="15.75" customHeight="1" x14ac:dyDescent="0.2"/>
  <sheetData>
    <row r="1" spans="1:2" x14ac:dyDescent="0.2">
      <c r="A1" s="3" t="str">
        <f ca="1">IFERROR(__xludf.DUMMYFUNCTION("{""bias"",""Count"";ARRAYFORMULA({UNIQUE(FILTER(aus_final_clean!B2:B56,aus_final_clean!B2:B56&lt;&gt;"""")),ARRAYFORMULA(COUNTIF(aus_final_clean!B2:B56,SUBSTITUTE(SUBSTITUTE(UNIQUE(FILTER(aus_final_clean!B2:B56,aus_final_clean!B2:B56&lt;&gt;"""")),""*"",""~*""),""?"""&amp;",""~?"")))})}"),"bias")</f>
        <v>bias</v>
      </c>
      <c r="B1" s="3" t="str">
        <f ca="1">IFERROR(__xludf.DUMMYFUNCTION("""COMPUTED_VALUE"""),"Count")</f>
        <v>Count</v>
      </c>
    </row>
    <row r="2" spans="1:2" x14ac:dyDescent="0.2">
      <c r="A2" s="3" t="str">
        <f ca="1">IFERROR(__xludf.DUMMYFUNCTION("""COMPUTED_VALUE"""),"Anti-Black or African American")</f>
        <v>Anti-Black or African American</v>
      </c>
      <c r="B2" s="3">
        <f ca="1">IFERROR(__xludf.DUMMYFUNCTION("""COMPUTED_VALUE"""),10)</f>
        <v>10</v>
      </c>
    </row>
    <row r="3" spans="1:2" x14ac:dyDescent="0.2">
      <c r="A3" s="3" t="str">
        <f ca="1">IFERROR(__xludf.DUMMYFUNCTION("""COMPUTED_VALUE"""),"Anti-White")</f>
        <v>Anti-White</v>
      </c>
      <c r="B3" s="3">
        <f ca="1">IFERROR(__xludf.DUMMYFUNCTION("""COMPUTED_VALUE"""),3)</f>
        <v>3</v>
      </c>
    </row>
    <row r="4" spans="1:2" x14ac:dyDescent="0.2">
      <c r="A4" s="3" t="str">
        <f ca="1">IFERROR(__xludf.DUMMYFUNCTION("""COMPUTED_VALUE"""),"Anti-Jewish")</f>
        <v>Anti-Jewish</v>
      </c>
      <c r="B4" s="3">
        <f ca="1">IFERROR(__xludf.DUMMYFUNCTION("""COMPUTED_VALUE"""),3)</f>
        <v>3</v>
      </c>
    </row>
    <row r="5" spans="1:2" x14ac:dyDescent="0.2">
      <c r="A5" s="3" t="str">
        <f ca="1">IFERROR(__xludf.DUMMYFUNCTION("""COMPUTED_VALUE"""),"Anti-Gay (Male)")</f>
        <v>Anti-Gay (Male)</v>
      </c>
      <c r="B5" s="3">
        <f ca="1">IFERROR(__xludf.DUMMYFUNCTION("""COMPUTED_VALUE"""),10)</f>
        <v>10</v>
      </c>
    </row>
    <row r="6" spans="1:2" x14ac:dyDescent="0.2">
      <c r="A6" s="3" t="str">
        <f ca="1">IFERROR(__xludf.DUMMYFUNCTION("""COMPUTED_VALUE"""),"Anti-Hispanic or Latino")</f>
        <v>Anti-Hispanic or Latino</v>
      </c>
      <c r="B6" s="3">
        <f ca="1">IFERROR(__xludf.DUMMYFUNCTION("""COMPUTED_VALUE"""),3)</f>
        <v>3</v>
      </c>
    </row>
    <row r="7" spans="1:2" x14ac:dyDescent="0.2">
      <c r="A7" s="3" t="str">
        <f ca="1">IFERROR(__xludf.DUMMYFUNCTION("""COMPUTED_VALUE"""),"Anti-Transgender")</f>
        <v>Anti-Transgender</v>
      </c>
      <c r="B7" s="3">
        <f ca="1">IFERROR(__xludf.DUMMYFUNCTION("""COMPUTED_VALUE"""),2)</f>
        <v>2</v>
      </c>
    </row>
    <row r="8" spans="1:2" x14ac:dyDescent="0.2">
      <c r="A8" s="3" t="str">
        <f ca="1">IFERROR(__xludf.DUMMYFUNCTION("""COMPUTED_VALUE"""),"Anti-Islamic (Muslim)")</f>
        <v>Anti-Islamic (Muslim)</v>
      </c>
      <c r="B8" s="3">
        <f ca="1">IFERROR(__xludf.DUMMYFUNCTION("""COMPUTED_VALUE"""),2)</f>
        <v>2</v>
      </c>
    </row>
    <row r="9" spans="1:2" x14ac:dyDescent="0.2">
      <c r="A9" s="3" t="str">
        <f ca="1">IFERROR(__xludf.DUMMYFUNCTION("""COMPUTED_VALUE"""),"Anti-Lesbian")</f>
        <v>Anti-Lesbian</v>
      </c>
      <c r="B9" s="3">
        <f ca="1">IFERROR(__xludf.DUMMYFUNCTION("""COMPUTED_VALUE"""),1)</f>
        <v>1</v>
      </c>
    </row>
    <row r="10" spans="1:2" x14ac:dyDescent="0.2">
      <c r="A10" s="3" t="str">
        <f ca="1">IFERROR(__xludf.DUMMYFUNCTION("""COMPUTED_VALUE"""),"Anti-Black")</f>
        <v>Anti-Black</v>
      </c>
      <c r="B10" s="3">
        <f ca="1">IFERROR(__xludf.DUMMYFUNCTION("""COMPUTED_VALUE"""),8)</f>
        <v>8</v>
      </c>
    </row>
    <row r="11" spans="1:2" x14ac:dyDescent="0.2">
      <c r="A11" s="3" t="str">
        <f ca="1">IFERROR(__xludf.DUMMYFUNCTION("""COMPUTED_VALUE"""),"Anti-Gay")</f>
        <v>Anti-Gay</v>
      </c>
      <c r="B11" s="3">
        <f ca="1">IFERROR(__xludf.DUMMYFUNCTION("""COMPUTED_VALUE"""),2)</f>
        <v>2</v>
      </c>
    </row>
    <row r="12" spans="1:2" x14ac:dyDescent="0.2">
      <c r="A12" s="3" t="str">
        <f ca="1">IFERROR(__xludf.DUMMYFUNCTION("""COMPUTED_VALUE"""),"Anti-Hispanic")</f>
        <v>Anti-Hispanic</v>
      </c>
      <c r="B12" s="3">
        <f ca="1">IFERROR(__xludf.DUMMYFUNCTION("""COMPUTED_VALUE"""),3)</f>
        <v>3</v>
      </c>
    </row>
    <row r="13" spans="1:2" x14ac:dyDescent="0.2">
      <c r="A13" s="3" t="str">
        <f ca="1">IFERROR(__xludf.DUMMYFUNCTION("""COMPUTED_VALUE"""),"Anti-Arab")</f>
        <v>Anti-Arab</v>
      </c>
      <c r="B13" s="3">
        <f ca="1">IFERROR(__xludf.DUMMYFUNCTION("""COMPUTED_VALUE"""),1)</f>
        <v>1</v>
      </c>
    </row>
    <row r="14" spans="1:2" x14ac:dyDescent="0.2">
      <c r="A14" s="3" t="str">
        <f ca="1">IFERROR(__xludf.DUMMYFUNCTION("""COMPUTED_VALUE"""),"Anti-Disability")</f>
        <v>Anti-Disability</v>
      </c>
      <c r="B14" s="3">
        <f ca="1">IFERROR(__xludf.DUMMYFUNCTION("""COMPUTED_VALUE"""),1)</f>
        <v>1</v>
      </c>
    </row>
    <row r="15" spans="1:2" x14ac:dyDescent="0.2">
      <c r="A15" s="3" t="str">
        <f ca="1">IFERROR(__xludf.DUMMYFUNCTION("""COMPUTED_VALUE"""),"Anti-Hispanic/Latino")</f>
        <v>Anti-Hispanic/Latino</v>
      </c>
      <c r="B15" s="3">
        <f ca="1">IFERROR(__xludf.DUMMYFUNCTION("""COMPUTED_VALUE"""),1)</f>
        <v>1</v>
      </c>
    </row>
    <row r="16" spans="1:2" x14ac:dyDescent="0.2">
      <c r="A16" s="3" t="str">
        <f ca="1">IFERROR(__xludf.DUMMYFUNCTION("""COMPUTED_VALUE"""),"Anti-Islamic(Muslim)")</f>
        <v>Anti-Islamic(Muslim)</v>
      </c>
      <c r="B16" s="3">
        <f ca="1">IFERROR(__xludf.DUMMYFUNCTION("""COMPUTED_VALUE"""),1)</f>
        <v>1</v>
      </c>
    </row>
    <row r="17" spans="1:2" x14ac:dyDescent="0.2">
      <c r="A17" s="3" t="str">
        <f ca="1">IFERROR(__xludf.DUMMYFUNCTION("""COMPUTED_VALUE"""),"Anti-Gay (Male); Anti-Transgender")</f>
        <v>Anti-Gay (Male); Anti-Transgender</v>
      </c>
      <c r="B17" s="3">
        <f ca="1">IFERROR(__xludf.DUMMYFUNCTION("""COMPUTED_VALUE"""),2)</f>
        <v>2</v>
      </c>
    </row>
    <row r="18" spans="1:2" x14ac:dyDescent="0.2">
      <c r="A18" s="3" t="str">
        <f ca="1">IFERROR(__xludf.DUMMYFUNCTION("""COMPUTED_VALUE"""),"Anti-Gay (Male); Anti-Jewish")</f>
        <v>Anti-Gay (Male); Anti-Jewish</v>
      </c>
      <c r="B18" s="3">
        <f ca="1">IFERROR(__xludf.DUMMYFUNCTION("""COMPUTED_VALUE"""),1)</f>
        <v>1</v>
      </c>
    </row>
    <row r="19" spans="1:2" x14ac:dyDescent="0.2">
      <c r="A19" s="3" t="str">
        <f ca="1">IFERROR(__xludf.DUMMYFUNCTION("""COMPUTED_VALUE"""),"Anti-Buddhist")</f>
        <v>Anti-Buddhist</v>
      </c>
      <c r="B19" s="3">
        <f ca="1">IFERROR(__xludf.DUMMYFUNCTION("""COMPUTED_VALUE"""),1)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aus_final_clean</vt:lpstr>
      <vt:lpstr>Pivot Table 1</vt:lpstr>
      <vt:lpstr>Pivot Table 2</vt:lpstr>
      <vt:lpstr>Top 5 Bias Table</vt:lpstr>
      <vt:lpstr>Count of unique offense accordi</vt:lpstr>
      <vt:lpstr>Distribution of bias since 2017</vt:lpstr>
      <vt:lpstr>Top 5 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</cp:lastModifiedBy>
  <dcterms:modified xsi:type="dcterms:W3CDTF">2020-06-14T10:56:32Z</dcterms:modified>
</cp:coreProperties>
</file>