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_final" sheetId="1" r:id="rId3"/>
    <sheet state="visible" name="Distribution of Bias" sheetId="2" r:id="rId4"/>
    <sheet state="visible" name="Total Offenses by Bias" sheetId="3" r:id="rId5"/>
    <sheet state="visible" name="Distribution of Offense by Bias" sheetId="4" r:id="rId6"/>
    <sheet state="visible" name="Formula Sheet 1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<sst xmlns="http://schemas.openxmlformats.org/spreadsheetml/2006/main" count="270" uniqueCount="72">
  <si>
    <t>date_of_incident</t>
  </si>
  <si>
    <t>number_of_victims_under_18</t>
  </si>
  <si>
    <t>number_of_victims_over_18</t>
  </si>
  <si>
    <t>number_of_offenders_under_18</t>
  </si>
  <si>
    <t>number_of_offenders_over_18</t>
  </si>
  <si>
    <t>race_or_ethnicity_of_offender</t>
  </si>
  <si>
    <t>offense</t>
  </si>
  <si>
    <t>offense_location</t>
  </si>
  <si>
    <t>bias</t>
  </si>
  <si>
    <t>White/Not Hispanic</t>
  </si>
  <si>
    <t>Aggravated Assault</t>
  </si>
  <si>
    <t>Park/Playground</t>
  </si>
  <si>
    <t>Anti-Black</t>
  </si>
  <si>
    <t>Black or Anti-Black/Not Hispanic</t>
  </si>
  <si>
    <t>Highway/Road/Alley/Street/Sidewalk</t>
  </si>
  <si>
    <t>Anti-White</t>
  </si>
  <si>
    <t>Unknown</t>
  </si>
  <si>
    <t>Destruction</t>
  </si>
  <si>
    <t>Anti-Jewish</t>
  </si>
  <si>
    <t>White/Unknown</t>
  </si>
  <si>
    <t>Simple Assault</t>
  </si>
  <si>
    <t>Air/Bus/Train Terminal</t>
  </si>
  <si>
    <t>Residence/Home</t>
  </si>
  <si>
    <t>Anti-LGBT</t>
  </si>
  <si>
    <t>Intimidation</t>
  </si>
  <si>
    <t>Bank/Savings and Loan</t>
  </si>
  <si>
    <t>Anti-Hispanic</t>
  </si>
  <si>
    <t>Group of Multiple Races</t>
  </si>
  <si>
    <t>Robbery</t>
  </si>
  <si>
    <t>White/Hispanic or Latino</t>
  </si>
  <si>
    <t>Restaurant</t>
  </si>
  <si>
    <t>Anti-Muslim</t>
  </si>
  <si>
    <t>Other/Unknown</t>
  </si>
  <si>
    <t>Parking/Drop Lot</t>
  </si>
  <si>
    <t>White/NotHispanic</t>
  </si>
  <si>
    <t>Burglary/Assault</t>
  </si>
  <si>
    <t>Vandalism</t>
  </si>
  <si>
    <t>Parking Lot/Garage</t>
  </si>
  <si>
    <t>Assault</t>
  </si>
  <si>
    <t>Highway/Road/Street</t>
  </si>
  <si>
    <t>Black/Unknown</t>
  </si>
  <si>
    <t>Convenience Store</t>
  </si>
  <si>
    <t>Anti-Arab</t>
  </si>
  <si>
    <t>White/Hispanic</t>
  </si>
  <si>
    <t>Streets/Highway/Road/Alley</t>
  </si>
  <si>
    <t>Bar/Nightclub</t>
  </si>
  <si>
    <t>Asian/NotHispanic</t>
  </si>
  <si>
    <t>Theft</t>
  </si>
  <si>
    <t>Anti-Disability</t>
  </si>
  <si>
    <t>Church/Synagogue</t>
  </si>
  <si>
    <t>Black/NotHispanic</t>
  </si>
  <si>
    <t>White/Hispanic (2) White/NonHispanic (2)</t>
  </si>
  <si>
    <t>School-Elementary/Secondary</t>
  </si>
  <si>
    <t>Black/Not Hispanic</t>
  </si>
  <si>
    <t>Criminal Mischief</t>
  </si>
  <si>
    <t>Hotel/Motel</t>
  </si>
  <si>
    <t>White/Hispanic (3)</t>
  </si>
  <si>
    <t>Drug Store/Dr.'s office/Hospital</t>
  </si>
  <si>
    <t>Shelter-Mission/Homeless</t>
  </si>
  <si>
    <t>White/Non-Hispanic</t>
  </si>
  <si>
    <t>Parking Lot</t>
  </si>
  <si>
    <t>Anti-LGBT; Anti-Jewish</t>
  </si>
  <si>
    <t>Church/Synagogue/Temple/Mosque</t>
  </si>
  <si>
    <t>Anti-Buddhist</t>
  </si>
  <si>
    <t>Black/Non-Hispanic</t>
  </si>
  <si>
    <t>Assault by Threat</t>
  </si>
  <si>
    <t>Department/Discount Store</t>
  </si>
  <si>
    <t>Assault by Contact</t>
  </si>
  <si>
    <t>Assault with Injury</t>
  </si>
  <si>
    <t>Count of Offenses</t>
  </si>
  <si>
    <t>Grand Total</t>
  </si>
  <si>
    <t>Distribution of Offense by Bias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</si>
</sst>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Distribution of bias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'Formula Sheet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'Formula Sheet 1'!$A$2:$A$11</c:f>
            </c:strRef>
          </c:cat>
          <c:val>
            <c:numRef>
              <c:f>'Formula Sheet 1'!$B$2:$B$11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6" sheet="aus_final"/>
  </cacheSource>
  <cacheFields>
    <cacheField name="date_of_incident" numFmtId="164">
      <sharedItems containsSemiMixedTypes="0" containsDate="1" containsString="0">
        <d v="2017-01-01T00:00:00Z"/>
        <d v="2017-02-01T00:00:00Z"/>
        <d v="2017-03-21T00:00:00Z"/>
        <d v="2017-04-12T00:00:00Z"/>
        <d v="2017-05-15T00:00:00Z"/>
        <d v="2017-06-04T00:00:00Z"/>
        <d v="2017-06-15T00:00:00Z"/>
        <d v="2017-06-17T00:00:00Z"/>
        <d v="2017-07-01T00:00:00Z"/>
        <d v="2017-07-05T00:00:00Z"/>
        <d v="2017-07-20T00:00:00Z"/>
        <d v="2017-07-21T00:00:00Z"/>
        <d v="2017-10-15T00:00:00Z"/>
        <d v="2017-10-24T00:00:00Z"/>
        <d v="2017-11-10T00:00:00Z"/>
        <d v="2017-11-16T00:00:00Z"/>
        <d v="2017-11-26T00:00:00Z"/>
        <d v="2018-01-25T00:00:00Z"/>
        <d v="2018-01-19T00:00:00Z"/>
        <d v="2018-02-08T00:00:00Z"/>
        <d v="2018-02-22T00:00:00Z"/>
        <d v="2018-03-02T00:00:00Z"/>
        <d v="2018-03-06T00:00:00Z"/>
        <d v="2018-03-08T00:00:00Z"/>
        <d v="2018-04-01T00:00:00Z"/>
        <d v="2018-04-30T00:00:00Z"/>
        <d v="2018-05-21T00:00:00Z"/>
        <d v="2018-06-16T00:00:00Z"/>
        <d v="2018-06-28T00:00:00Z"/>
        <d v="2018-08-13T00:00:00Z"/>
        <d v="2018-08-25T00:00:00Z"/>
        <d v="2018-09-09T00:00:00Z"/>
        <d v="2018-09-11T00:00:00Z"/>
        <d v="2018-10-11T00:00:00Z"/>
        <d v="2018-10-19T00:00:00Z"/>
        <d v="2018-12-15T00:00:00Z"/>
        <d v="2018-12-29T00:00:00Z"/>
        <d v="2019-01-19T00:00:00Z"/>
        <d v="2019-02-22T00:00:00Z"/>
        <d v="2019-03-31T00:00:00Z"/>
        <d v="2019-04-04T00:00:00Z"/>
        <d v="2019-06-11T00:00:00Z"/>
        <d v="2019-08-06T00:00:00Z"/>
        <d v="2019-08-12T00:00:00Z"/>
        <d v="2019-08-24T00:00:00Z"/>
        <d v="2019-11-23T00:00:00Z"/>
        <d v="2019-12-19T00:00:00Z"/>
        <d v="2019-12-30T00:00:00Z"/>
        <d v="2020-03-01T00:00:00Z"/>
        <d v="2020-03-08T00:00:00Z"/>
        <d v="2020-03-22T00:00:00Z"/>
        <d v="2020-04-20T00:00:00Z"/>
        <d v="2020-04-29T00:00:00Z"/>
        <d v="2020-05-17T00:00:00Z"/>
      </sharedItems>
    </cacheField>
    <cacheField name="number_of_victims_under_18" numFmtId="0">
      <sharedItems containsSemiMixedTypes="0" containsString="0" containsNumber="1" containsInteger="1">
        <n v="0.0"/>
        <n v="1.0"/>
      </sharedItems>
    </cacheField>
    <cacheField name="number_of_victims_over_18" numFmtId="0">
      <sharedItems containsSemiMixedTypes="0" containsString="0" containsNumber="1" containsInteger="1">
        <n v="1.0"/>
        <n v="0.0"/>
        <n v="2.0"/>
      </sharedItems>
    </cacheField>
    <cacheField name="number_of_offenders_under_18" numFmtId="0">
      <sharedItems containsSemiMixedTypes="0" containsString="0" containsNumber="1" containsInteger="1">
        <n v="0.0"/>
        <n v="1.0"/>
        <n v="2.0"/>
        <n v="3.0"/>
      </sharedItems>
    </cacheField>
    <cacheField name="number_of_offenders_over_18" numFmtId="0">
      <sharedItems containsSemiMixedTypes="0" containsString="0" containsNumber="1" containsInteger="1">
        <n v="1.0"/>
        <n v="0.0"/>
        <n v="2.0"/>
        <n v="4.0"/>
        <n v="3.0"/>
      </sharedItems>
    </cacheField>
    <cacheField name="race_or_ethnicity_of_offender" numFmtId="0">
      <sharedItems>
        <s v="White/Not Hispanic"/>
        <s v="Black or Anti-Black/Not Hispanic"/>
        <s v="Unknown"/>
        <s v="White/Unknown"/>
        <s v="Group of Multiple Races"/>
        <s v="White/Hispanic or Latino"/>
        <s v="White/NotHispanic"/>
        <s v="Black/Unknown"/>
        <s v="White/Hispanic"/>
        <s v="Asian/NotHispanic"/>
        <s v="Black/NotHispanic"/>
        <s v="White/Hispanic (2) White/NonHispanic (2)"/>
        <s v="Black/Not Hispanic"/>
        <s v="White/Hispanic (3)"/>
        <s v="White/Non-Hispanic"/>
        <s v="Black/Non-Hispanic"/>
      </sharedItems>
    </cacheField>
    <cacheField name="offense" numFmtId="0">
      <sharedItems>
        <s v="Aggravated Assault"/>
        <s v="Destruction"/>
        <s v="Simple Assault"/>
        <s v="Intimidation"/>
        <s v="Robbery"/>
        <s v="Burglary/Assault"/>
        <s v="Vandalism"/>
        <s v="Assault"/>
        <s v="Theft"/>
        <s v="Criminal Mischief"/>
        <s v="Assault by Threat"/>
        <s v="Assault by Contact"/>
        <s v="Assault with Injury"/>
      </sharedItems>
    </cacheField>
    <cacheField name="offense_location" numFmtId="0">
      <sharedItems>
        <s v="Park/Playground"/>
        <s v="Highway/Road/Alley/Street/Sidewalk"/>
        <s v="Air/Bus/Train Terminal"/>
        <s v="Residence/Home"/>
        <s v="Bank/Savings and Loan"/>
        <s v="Restaurant"/>
        <s v="Other/Unknown"/>
        <s v="Parking/Drop Lot"/>
        <s v="Parking Lot/Garage"/>
        <s v="Highway/Road/Street"/>
        <s v="Convenience Store"/>
        <s v="Streets/Highway/Road/Alley"/>
        <s v="Bar/Nightclub"/>
        <s v="Church/Synagogue"/>
        <s v="School-Elementary/Secondary"/>
        <s v="Hotel/Motel"/>
        <s v="Drug Store/Dr.'s office/Hospital"/>
        <s v="Shelter-Mission/Homeless"/>
        <s v="Parking Lot"/>
        <s v="Church/Synagogue/Temple/Mosque"/>
        <s v="Department/Discount Store"/>
      </sharedItems>
    </cacheField>
    <cacheField name="bias" numFmtId="0">
      <sharedItems>
        <s v="Anti-Black"/>
        <s v="Anti-White"/>
        <s v="Anti-Jewish"/>
        <s v="Anti-LGBT"/>
        <s v="Anti-Hispanic"/>
        <s v="Anti-Muslim"/>
        <s v="Anti-Arab"/>
        <s v="Anti-Disability"/>
        <s v="Anti-LGBT; Anti-Jewish"/>
        <s v="Anti-Buddhis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Offenses by Bias" cacheId="0" dataCaption="" compact="0" compactData="0">
  <location ref="A1:B12" firstHeaderRow="0" firstDataRow="1" firstDataCol="0"/>
  <pivotFields>
    <pivotField name="date_of_incide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number_of_victims_under_18" compact="0" outline="0" multipleItemSelectionAllowed="1" showAll="0">
      <items>
        <item x="0"/>
        <item x="1"/>
        <item t="default"/>
      </items>
    </pivotField>
    <pivotField name="number_of_victims_over_18" compact="0" outline="0" multipleItemSelectionAllowed="1" showAll="0">
      <items>
        <item x="0"/>
        <item x="1"/>
        <item x="2"/>
        <item t="default"/>
      </items>
    </pivotField>
    <pivotField name="number_of_offenders_under_18" compact="0" outline="0" multipleItemSelectionAllowed="1" showAll="0">
      <items>
        <item x="0"/>
        <item x="1"/>
        <item x="2"/>
        <item x="3"/>
        <item t="default"/>
      </items>
    </pivotField>
    <pivotField name="number_of_offenders_over_1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ce_or_ethnicity_of_offend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ffense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ias" axis="axisRow" compact="0" outline="0" multipleItemSelectionAllowed="1" showAll="0" sortType="ascending">
      <items>
        <item x="6"/>
        <item x="0"/>
        <item x="9"/>
        <item x="7"/>
        <item x="4"/>
        <item x="2"/>
        <item x="3"/>
        <item x="8"/>
        <item x="5"/>
        <item x="1"/>
        <item t="default"/>
      </items>
    </pivotField>
  </pivotFields>
  <rowFields>
    <field x="8"/>
  </rowFields>
  <dataFields>
    <dataField name="Count of Offenses" fld="5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Distribution of Offense by Bias" cacheId="0" dataCaption="" compact="0" compactData="0">
  <location ref="A1:L16" firstHeaderRow="0" firstDataRow="1" firstDataCol="1"/>
  <pivotFields>
    <pivotField name="date_of_incide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number_of_victims_under_18" compact="0" outline="0" multipleItemSelectionAllowed="1" showAll="0">
      <items>
        <item x="0"/>
        <item x="1"/>
        <item t="default"/>
      </items>
    </pivotField>
    <pivotField name="number_of_victims_over_18" compact="0" outline="0" multipleItemSelectionAllowed="1" showAll="0">
      <items>
        <item x="0"/>
        <item x="1"/>
        <item x="2"/>
        <item t="default"/>
      </items>
    </pivotField>
    <pivotField name="number_of_offenders_under_18" compact="0" outline="0" multipleItemSelectionAllowed="1" showAll="0">
      <items>
        <item x="0"/>
        <item x="1"/>
        <item x="2"/>
        <item x="3"/>
        <item t="default"/>
      </items>
    </pivotField>
    <pivotField name="number_of_offenders_over_1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ce_or_ethnicity_of_offen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ense" axis="axisRow" dataField="1" compact="0" outline="0" multipleItemSelectionAllowed="1" showAll="0" sortType="ascending">
      <items>
        <item x="0"/>
        <item x="7"/>
        <item x="11"/>
        <item x="10"/>
        <item x="12"/>
        <item x="5"/>
        <item x="9"/>
        <item x="1"/>
        <item x="3"/>
        <item x="4"/>
        <item x="2"/>
        <item x="8"/>
        <item x="6"/>
        <item t="default"/>
      </items>
    </pivotField>
    <pivotField name="offense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ias" axis="axisCol" compact="0" outline="0" multipleItemSelectionAllowed="1" showAll="0" sortType="ascending">
      <items>
        <item x="6"/>
        <item x="0"/>
        <item x="9"/>
        <item x="7"/>
        <item x="4"/>
        <item x="2"/>
        <item x="3"/>
        <item x="8"/>
        <item x="5"/>
        <item x="1"/>
        <item t="default"/>
      </items>
    </pivotField>
  </pivotFields>
  <rowFields>
    <field x="6"/>
  </rowFields>
  <colFields>
    <field x="8"/>
  </colFields>
  <dataFields>
    <dataField name="Distribution of Offense by Bias" fld="6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42736.0</v>
      </c>
      <c r="B2" s="1">
        <v>0.0</v>
      </c>
      <c r="C2" s="1">
        <v>1.0</v>
      </c>
      <c r="D2" s="1">
        <v>0.0</v>
      </c>
      <c r="E2" s="1">
        <v>1.0</v>
      </c>
      <c r="F2" s="1" t="s">
        <v>9</v>
      </c>
      <c r="G2" s="1" t="s">
        <v>10</v>
      </c>
      <c r="H2" s="1" t="s">
        <v>11</v>
      </c>
      <c r="I2" s="1" t="s">
        <v>12</v>
      </c>
    </row>
    <row r="3">
      <c r="A3" s="2">
        <v>42767.0</v>
      </c>
      <c r="B3" s="1">
        <v>0.0</v>
      </c>
      <c r="C3" s="1">
        <v>1.0</v>
      </c>
      <c r="D3" s="1">
        <v>0.0</v>
      </c>
      <c r="E3" s="1">
        <v>1.0</v>
      </c>
      <c r="F3" s="1" t="s">
        <v>13</v>
      </c>
      <c r="G3" s="1" t="s">
        <v>10</v>
      </c>
      <c r="H3" s="1" t="s">
        <v>14</v>
      </c>
      <c r="I3" s="1" t="s">
        <v>15</v>
      </c>
    </row>
    <row r="4">
      <c r="A4" s="2">
        <v>42815.0</v>
      </c>
      <c r="B4" s="1">
        <v>0.0</v>
      </c>
      <c r="C4" s="1">
        <v>0.0</v>
      </c>
      <c r="D4" s="1">
        <v>0.0</v>
      </c>
      <c r="E4" s="1">
        <v>0.0</v>
      </c>
      <c r="F4" s="1" t="s">
        <v>16</v>
      </c>
      <c r="G4" s="1" t="s">
        <v>17</v>
      </c>
      <c r="H4" s="1" t="s">
        <v>14</v>
      </c>
      <c r="I4" s="1" t="s">
        <v>18</v>
      </c>
    </row>
    <row r="5">
      <c r="A5" s="2">
        <v>42837.0</v>
      </c>
      <c r="B5" s="1">
        <v>0.0</v>
      </c>
      <c r="C5" s="1">
        <v>0.0</v>
      </c>
      <c r="D5" s="1">
        <v>0.0</v>
      </c>
      <c r="E5" s="1">
        <v>0.0</v>
      </c>
      <c r="F5" s="1" t="s">
        <v>19</v>
      </c>
      <c r="G5" s="1" t="s">
        <v>20</v>
      </c>
      <c r="H5" s="1" t="s">
        <v>21</v>
      </c>
      <c r="I5" s="1" t="s">
        <v>18</v>
      </c>
    </row>
    <row r="6">
      <c r="A6" s="2">
        <v>42870.0</v>
      </c>
      <c r="B6" s="1">
        <v>1.0</v>
      </c>
      <c r="C6" s="1">
        <v>0.0</v>
      </c>
      <c r="D6" s="1">
        <v>1.0</v>
      </c>
      <c r="E6" s="1">
        <v>2.0</v>
      </c>
      <c r="F6" s="1" t="s">
        <v>9</v>
      </c>
      <c r="G6" s="1" t="s">
        <v>20</v>
      </c>
      <c r="H6" s="1" t="s">
        <v>22</v>
      </c>
      <c r="I6" s="1" t="s">
        <v>23</v>
      </c>
    </row>
    <row r="7">
      <c r="A7" s="2">
        <v>42890.0</v>
      </c>
      <c r="B7" s="1">
        <v>0.0</v>
      </c>
      <c r="C7" s="1">
        <v>1.0</v>
      </c>
      <c r="D7" s="1">
        <v>0.0</v>
      </c>
      <c r="E7" s="1">
        <v>2.0</v>
      </c>
      <c r="F7" s="1" t="s">
        <v>19</v>
      </c>
      <c r="G7" s="1" t="s">
        <v>20</v>
      </c>
      <c r="H7" s="1" t="s">
        <v>14</v>
      </c>
      <c r="I7" s="1" t="s">
        <v>23</v>
      </c>
    </row>
    <row r="8">
      <c r="A8" s="3">
        <v>42901.0</v>
      </c>
      <c r="B8" s="1">
        <v>0.0</v>
      </c>
      <c r="C8" s="1">
        <v>1.0</v>
      </c>
      <c r="D8" s="1">
        <v>0.0</v>
      </c>
      <c r="E8" s="1">
        <v>1.0</v>
      </c>
      <c r="F8" s="1" t="s">
        <v>9</v>
      </c>
      <c r="G8" s="1" t="s">
        <v>24</v>
      </c>
      <c r="H8" s="1" t="s">
        <v>25</v>
      </c>
      <c r="I8" s="1" t="s">
        <v>26</v>
      </c>
    </row>
    <row r="9">
      <c r="A9" s="2">
        <v>42903.0</v>
      </c>
      <c r="B9" s="1">
        <v>0.0</v>
      </c>
      <c r="C9" s="1">
        <v>1.0</v>
      </c>
      <c r="D9" s="1">
        <v>0.0</v>
      </c>
      <c r="E9" s="1">
        <v>1.0</v>
      </c>
      <c r="F9" s="1" t="s">
        <v>9</v>
      </c>
      <c r="G9" s="1" t="s">
        <v>20</v>
      </c>
      <c r="H9" s="1" t="s">
        <v>14</v>
      </c>
      <c r="I9" s="1" t="s">
        <v>12</v>
      </c>
    </row>
    <row r="10">
      <c r="A10" s="2">
        <v>42917.0</v>
      </c>
      <c r="B10" s="1">
        <v>0.0</v>
      </c>
      <c r="C10" s="1">
        <v>1.0</v>
      </c>
      <c r="D10" s="1">
        <v>0.0</v>
      </c>
      <c r="E10" s="1">
        <v>1.0</v>
      </c>
      <c r="F10" s="1" t="s">
        <v>27</v>
      </c>
      <c r="G10" s="1" t="s">
        <v>20</v>
      </c>
      <c r="H10" s="1" t="s">
        <v>14</v>
      </c>
      <c r="I10" s="1" t="s">
        <v>12</v>
      </c>
    </row>
    <row r="11">
      <c r="A11" s="2">
        <v>42921.0</v>
      </c>
      <c r="B11" s="1">
        <v>0.0</v>
      </c>
      <c r="C11" s="1">
        <v>1.0</v>
      </c>
      <c r="D11" s="1">
        <v>0.0</v>
      </c>
      <c r="E11" s="1">
        <v>1.0</v>
      </c>
      <c r="F11" s="1" t="s">
        <v>27</v>
      </c>
      <c r="G11" s="1" t="s">
        <v>24</v>
      </c>
      <c r="H11" s="1" t="s">
        <v>22</v>
      </c>
      <c r="I11" s="1" t="s">
        <v>12</v>
      </c>
    </row>
    <row r="12">
      <c r="A12" s="2">
        <v>42936.0</v>
      </c>
      <c r="B12" s="1">
        <v>0.0</v>
      </c>
      <c r="C12" s="1">
        <v>1.0</v>
      </c>
      <c r="D12" s="1">
        <v>0.0</v>
      </c>
      <c r="E12" s="1">
        <v>1.0</v>
      </c>
      <c r="F12" s="1" t="s">
        <v>27</v>
      </c>
      <c r="G12" s="1" t="s">
        <v>28</v>
      </c>
      <c r="H12" s="1" t="s">
        <v>22</v>
      </c>
      <c r="I12" s="1" t="s">
        <v>23</v>
      </c>
    </row>
    <row r="13">
      <c r="A13" s="3">
        <v>42937.0</v>
      </c>
      <c r="B13" s="1">
        <v>0.0</v>
      </c>
      <c r="C13" s="1">
        <v>1.0</v>
      </c>
      <c r="D13" s="1">
        <v>0.0</v>
      </c>
      <c r="E13" s="1">
        <v>1.0</v>
      </c>
      <c r="F13" s="1" t="s">
        <v>19</v>
      </c>
      <c r="G13" s="1" t="s">
        <v>17</v>
      </c>
      <c r="H13" s="1" t="s">
        <v>22</v>
      </c>
      <c r="I13" s="1" t="s">
        <v>23</v>
      </c>
    </row>
    <row r="14">
      <c r="A14" s="3">
        <v>43023.0</v>
      </c>
      <c r="B14" s="1">
        <v>0.0</v>
      </c>
      <c r="C14" s="1">
        <v>1.0</v>
      </c>
      <c r="D14" s="1">
        <v>0.0</v>
      </c>
      <c r="E14" s="1">
        <v>1.0</v>
      </c>
      <c r="F14" s="1" t="s">
        <v>29</v>
      </c>
      <c r="G14" s="1" t="s">
        <v>20</v>
      </c>
      <c r="H14" s="1" t="s">
        <v>14</v>
      </c>
      <c r="I14" s="1" t="s">
        <v>12</v>
      </c>
    </row>
    <row r="15">
      <c r="A15" s="3">
        <v>43032.0</v>
      </c>
      <c r="B15" s="1">
        <v>0.0</v>
      </c>
      <c r="C15" s="1">
        <v>1.0</v>
      </c>
      <c r="D15" s="1">
        <v>2.0</v>
      </c>
      <c r="E15" s="1">
        <v>0.0</v>
      </c>
      <c r="F15" s="1" t="s">
        <v>29</v>
      </c>
      <c r="G15" s="1" t="s">
        <v>24</v>
      </c>
      <c r="H15" s="1" t="s">
        <v>22</v>
      </c>
      <c r="I15" s="1" t="s">
        <v>23</v>
      </c>
    </row>
    <row r="16">
      <c r="A16" s="3">
        <v>43049.0</v>
      </c>
      <c r="B16" s="1">
        <v>0.0</v>
      </c>
      <c r="C16" s="1">
        <v>1.0</v>
      </c>
      <c r="D16" s="1">
        <v>0.0</v>
      </c>
      <c r="E16" s="1">
        <v>1.0</v>
      </c>
      <c r="F16" s="1" t="s">
        <v>9</v>
      </c>
      <c r="G16" s="1" t="s">
        <v>20</v>
      </c>
      <c r="H16" s="1" t="s">
        <v>30</v>
      </c>
      <c r="I16" s="1" t="s">
        <v>31</v>
      </c>
    </row>
    <row r="17">
      <c r="A17" s="3">
        <v>43055.0</v>
      </c>
      <c r="B17" s="1">
        <v>0.0</v>
      </c>
      <c r="C17" s="1">
        <v>1.0</v>
      </c>
      <c r="D17" s="1">
        <v>0.0</v>
      </c>
      <c r="E17" s="1">
        <v>1.0</v>
      </c>
      <c r="F17" s="1" t="s">
        <v>19</v>
      </c>
      <c r="G17" s="1" t="s">
        <v>20</v>
      </c>
      <c r="H17" s="1" t="s">
        <v>32</v>
      </c>
      <c r="I17" s="1" t="s">
        <v>31</v>
      </c>
    </row>
    <row r="18">
      <c r="A18" s="3">
        <v>43065.0</v>
      </c>
      <c r="B18" s="1">
        <v>0.0</v>
      </c>
      <c r="C18" s="1">
        <v>1.0</v>
      </c>
      <c r="D18" s="1">
        <v>0.0</v>
      </c>
      <c r="E18" s="1">
        <v>0.0</v>
      </c>
      <c r="F18" s="1" t="s">
        <v>16</v>
      </c>
      <c r="G18" s="1" t="s">
        <v>24</v>
      </c>
      <c r="H18" s="1" t="s">
        <v>33</v>
      </c>
      <c r="I18" s="1" t="s">
        <v>26</v>
      </c>
    </row>
    <row r="19">
      <c r="A19" s="3">
        <v>43125.0</v>
      </c>
      <c r="B19" s="1">
        <v>0.0</v>
      </c>
      <c r="C19" s="1">
        <v>2.0</v>
      </c>
      <c r="D19" s="1">
        <v>0.0</v>
      </c>
      <c r="E19" s="1">
        <v>1.0</v>
      </c>
      <c r="F19" s="1" t="s">
        <v>34</v>
      </c>
      <c r="G19" s="1" t="s">
        <v>35</v>
      </c>
      <c r="H19" s="1" t="s">
        <v>22</v>
      </c>
      <c r="I19" s="1" t="s">
        <v>23</v>
      </c>
    </row>
    <row r="20">
      <c r="A20" s="3">
        <v>43119.0</v>
      </c>
      <c r="B20" s="1">
        <v>0.0</v>
      </c>
      <c r="C20" s="1">
        <v>0.0</v>
      </c>
      <c r="D20" s="1">
        <v>0.0</v>
      </c>
      <c r="E20" s="1">
        <v>0.0</v>
      </c>
      <c r="F20" s="1" t="s">
        <v>16</v>
      </c>
      <c r="G20" s="1" t="s">
        <v>36</v>
      </c>
      <c r="H20" s="1" t="s">
        <v>37</v>
      </c>
      <c r="I20" s="1" t="s">
        <v>12</v>
      </c>
    </row>
    <row r="21">
      <c r="A21" s="3">
        <v>43139.0</v>
      </c>
      <c r="B21" s="1">
        <v>0.0</v>
      </c>
      <c r="C21" s="1">
        <v>1.0</v>
      </c>
      <c r="D21" s="1">
        <v>0.0</v>
      </c>
      <c r="E21" s="1">
        <v>1.0</v>
      </c>
      <c r="F21" s="1" t="s">
        <v>34</v>
      </c>
      <c r="G21" s="1" t="s">
        <v>38</v>
      </c>
      <c r="H21" s="1" t="s">
        <v>37</v>
      </c>
      <c r="I21" s="1" t="s">
        <v>23</v>
      </c>
    </row>
    <row r="22">
      <c r="A22" s="3">
        <v>43153.0</v>
      </c>
      <c r="B22" s="1">
        <v>0.0</v>
      </c>
      <c r="C22" s="1">
        <v>1.0</v>
      </c>
      <c r="D22" s="1">
        <v>0.0</v>
      </c>
      <c r="E22" s="1">
        <v>1.0</v>
      </c>
      <c r="F22" s="1" t="s">
        <v>34</v>
      </c>
      <c r="G22" s="1" t="s">
        <v>36</v>
      </c>
      <c r="H22" s="1" t="s">
        <v>39</v>
      </c>
      <c r="I22" s="1" t="s">
        <v>12</v>
      </c>
    </row>
    <row r="23">
      <c r="A23" s="3">
        <v>43161.0</v>
      </c>
      <c r="B23" s="1">
        <v>0.0</v>
      </c>
      <c r="C23" s="1">
        <v>1.0</v>
      </c>
      <c r="D23" s="1">
        <v>0.0</v>
      </c>
      <c r="E23" s="1">
        <v>4.0</v>
      </c>
      <c r="F23" s="1" t="s">
        <v>40</v>
      </c>
      <c r="G23" s="1" t="s">
        <v>38</v>
      </c>
      <c r="H23" s="1" t="s">
        <v>39</v>
      </c>
      <c r="I23" s="1" t="s">
        <v>26</v>
      </c>
    </row>
    <row r="24">
      <c r="A24" s="3">
        <v>43165.0</v>
      </c>
      <c r="B24" s="1">
        <v>0.0</v>
      </c>
      <c r="C24" s="1">
        <v>0.0</v>
      </c>
      <c r="D24" s="1">
        <v>1.0</v>
      </c>
      <c r="E24" s="1">
        <v>1.0</v>
      </c>
      <c r="F24" s="1" t="s">
        <v>34</v>
      </c>
      <c r="G24" s="1" t="s">
        <v>36</v>
      </c>
      <c r="H24" s="1" t="s">
        <v>41</v>
      </c>
      <c r="I24" s="1" t="s">
        <v>42</v>
      </c>
    </row>
    <row r="25">
      <c r="A25" s="3">
        <v>43167.0</v>
      </c>
      <c r="B25" s="1">
        <v>0.0</v>
      </c>
      <c r="C25" s="1">
        <v>1.0</v>
      </c>
      <c r="D25" s="1">
        <v>0.0</v>
      </c>
      <c r="E25" s="1">
        <v>1.0</v>
      </c>
      <c r="F25" s="1" t="s">
        <v>34</v>
      </c>
      <c r="G25" s="1" t="s">
        <v>38</v>
      </c>
      <c r="H25" s="1" t="s">
        <v>39</v>
      </c>
      <c r="I25" s="1" t="s">
        <v>12</v>
      </c>
    </row>
    <row r="26">
      <c r="A26" s="3">
        <v>43191.0</v>
      </c>
      <c r="B26" s="1">
        <v>0.0</v>
      </c>
      <c r="C26" s="1">
        <v>1.0</v>
      </c>
      <c r="D26" s="1">
        <v>0.0</v>
      </c>
      <c r="E26" s="1">
        <v>1.0</v>
      </c>
      <c r="F26" s="1" t="s">
        <v>34</v>
      </c>
      <c r="G26" s="1" t="s">
        <v>24</v>
      </c>
      <c r="H26" s="1" t="s">
        <v>37</v>
      </c>
      <c r="I26" s="1" t="s">
        <v>12</v>
      </c>
    </row>
    <row r="27">
      <c r="A27" s="3">
        <v>43220.0</v>
      </c>
      <c r="B27" s="1">
        <v>0.0</v>
      </c>
      <c r="C27" s="1">
        <v>1.0</v>
      </c>
      <c r="D27" s="1">
        <v>0.0</v>
      </c>
      <c r="E27" s="1">
        <v>1.0</v>
      </c>
      <c r="F27" s="1" t="s">
        <v>43</v>
      </c>
      <c r="G27" s="1" t="s">
        <v>38</v>
      </c>
      <c r="H27" s="1" t="s">
        <v>44</v>
      </c>
      <c r="I27" s="1" t="s">
        <v>15</v>
      </c>
    </row>
    <row r="28">
      <c r="A28" s="3">
        <v>43241.0</v>
      </c>
      <c r="B28" s="1">
        <v>0.0</v>
      </c>
      <c r="C28" s="1">
        <v>1.0</v>
      </c>
      <c r="D28" s="1">
        <v>0.0</v>
      </c>
      <c r="E28" s="1">
        <v>1.0</v>
      </c>
      <c r="F28" s="1" t="s">
        <v>43</v>
      </c>
      <c r="G28" s="1" t="s">
        <v>38</v>
      </c>
      <c r="H28" s="1" t="s">
        <v>45</v>
      </c>
      <c r="I28" s="1" t="s">
        <v>23</v>
      </c>
    </row>
    <row r="29">
      <c r="A29" s="3">
        <v>43267.0</v>
      </c>
      <c r="B29" s="1">
        <v>0.0</v>
      </c>
      <c r="C29" s="1">
        <v>1.0</v>
      </c>
      <c r="D29" s="1">
        <v>0.0</v>
      </c>
      <c r="E29" s="1">
        <v>1.0</v>
      </c>
      <c r="F29" s="1" t="s">
        <v>43</v>
      </c>
      <c r="G29" s="1" t="s">
        <v>38</v>
      </c>
      <c r="H29" s="1" t="s">
        <v>37</v>
      </c>
      <c r="I29" s="1" t="s">
        <v>23</v>
      </c>
    </row>
    <row r="30">
      <c r="A30" s="3">
        <v>43279.0</v>
      </c>
      <c r="B30" s="1">
        <v>0.0</v>
      </c>
      <c r="C30" s="1">
        <v>1.0</v>
      </c>
      <c r="D30" s="1">
        <v>0.0</v>
      </c>
      <c r="E30" s="1">
        <v>1.0</v>
      </c>
      <c r="F30" s="1" t="s">
        <v>34</v>
      </c>
      <c r="G30" s="1" t="s">
        <v>38</v>
      </c>
      <c r="H30" s="1" t="s">
        <v>41</v>
      </c>
      <c r="I30" s="1" t="s">
        <v>12</v>
      </c>
    </row>
    <row r="31">
      <c r="A31" s="3">
        <v>43325.0</v>
      </c>
      <c r="B31" s="1">
        <v>0.0</v>
      </c>
      <c r="C31" s="1">
        <v>1.0</v>
      </c>
      <c r="D31" s="1">
        <v>0.0</v>
      </c>
      <c r="E31" s="1">
        <v>1.0</v>
      </c>
      <c r="F31" s="1" t="s">
        <v>34</v>
      </c>
      <c r="G31" s="1" t="s">
        <v>38</v>
      </c>
      <c r="H31" s="1" t="s">
        <v>22</v>
      </c>
      <c r="I31" s="1" t="s">
        <v>12</v>
      </c>
    </row>
    <row r="32">
      <c r="A32" s="3">
        <v>43337.0</v>
      </c>
      <c r="B32" s="1">
        <v>0.0</v>
      </c>
      <c r="C32" s="1">
        <v>1.0</v>
      </c>
      <c r="D32" s="1">
        <v>0.0</v>
      </c>
      <c r="E32" s="1">
        <v>1.0</v>
      </c>
      <c r="F32" s="1" t="s">
        <v>46</v>
      </c>
      <c r="G32" s="1" t="s">
        <v>38</v>
      </c>
      <c r="H32" s="1" t="s">
        <v>41</v>
      </c>
      <c r="I32" s="1" t="s">
        <v>12</v>
      </c>
    </row>
    <row r="33">
      <c r="A33" s="3">
        <v>43352.0</v>
      </c>
      <c r="B33" s="1">
        <v>0.0</v>
      </c>
      <c r="C33" s="1">
        <v>1.0</v>
      </c>
      <c r="D33" s="1">
        <v>0.0</v>
      </c>
      <c r="E33" s="1">
        <v>1.0</v>
      </c>
      <c r="F33" s="1" t="s">
        <v>43</v>
      </c>
      <c r="G33" s="1" t="s">
        <v>47</v>
      </c>
      <c r="H33" s="1" t="s">
        <v>45</v>
      </c>
      <c r="I33" s="1" t="s">
        <v>48</v>
      </c>
    </row>
    <row r="34">
      <c r="A34" s="3">
        <v>43354.0</v>
      </c>
      <c r="B34" s="1">
        <v>0.0</v>
      </c>
      <c r="C34" s="1">
        <v>1.0</v>
      </c>
      <c r="D34" s="1">
        <v>0.0</v>
      </c>
      <c r="E34" s="1">
        <v>1.0</v>
      </c>
      <c r="F34" s="1" t="s">
        <v>34</v>
      </c>
      <c r="G34" s="1" t="s">
        <v>10</v>
      </c>
      <c r="H34" s="1" t="s">
        <v>49</v>
      </c>
      <c r="I34" s="1" t="s">
        <v>12</v>
      </c>
    </row>
    <row r="35">
      <c r="A35" s="3">
        <v>43384.0</v>
      </c>
      <c r="B35" s="1">
        <v>1.0</v>
      </c>
      <c r="C35" s="1">
        <v>0.0</v>
      </c>
      <c r="D35" s="1">
        <v>0.0</v>
      </c>
      <c r="E35" s="1">
        <v>1.0</v>
      </c>
      <c r="F35" s="1" t="s">
        <v>34</v>
      </c>
      <c r="G35" s="1" t="s">
        <v>38</v>
      </c>
      <c r="H35" s="1" t="s">
        <v>11</v>
      </c>
      <c r="I35" s="1" t="s">
        <v>26</v>
      </c>
    </row>
    <row r="36">
      <c r="A36" s="3">
        <v>43392.0</v>
      </c>
      <c r="B36" s="1">
        <v>0.0</v>
      </c>
      <c r="C36" s="1">
        <v>1.0</v>
      </c>
      <c r="D36" s="1">
        <v>0.0</v>
      </c>
      <c r="E36" s="1">
        <v>1.0</v>
      </c>
      <c r="F36" s="1" t="s">
        <v>50</v>
      </c>
      <c r="G36" s="1" t="s">
        <v>38</v>
      </c>
      <c r="H36" s="1" t="s">
        <v>39</v>
      </c>
      <c r="I36" s="1" t="s">
        <v>23</v>
      </c>
    </row>
    <row r="37">
      <c r="A37" s="3">
        <v>43449.0</v>
      </c>
      <c r="B37" s="1">
        <v>0.0</v>
      </c>
      <c r="C37" s="1">
        <v>1.0</v>
      </c>
      <c r="D37" s="1">
        <v>0.0</v>
      </c>
      <c r="E37" s="1">
        <v>1.0</v>
      </c>
      <c r="F37" s="1" t="s">
        <v>43</v>
      </c>
      <c r="G37" s="1" t="s">
        <v>38</v>
      </c>
      <c r="H37" s="1" t="s">
        <v>44</v>
      </c>
      <c r="I37" s="1" t="s">
        <v>26</v>
      </c>
    </row>
    <row r="38">
      <c r="A38" s="3">
        <v>43449.0</v>
      </c>
      <c r="B38" s="1">
        <v>0.0</v>
      </c>
      <c r="C38" s="1">
        <v>1.0</v>
      </c>
      <c r="D38" s="1">
        <v>0.0</v>
      </c>
      <c r="E38" s="1">
        <v>0.0</v>
      </c>
      <c r="F38" s="1" t="s">
        <v>16</v>
      </c>
      <c r="G38" s="1" t="s">
        <v>38</v>
      </c>
      <c r="H38" s="1" t="s">
        <v>45</v>
      </c>
      <c r="I38" s="1" t="s">
        <v>23</v>
      </c>
    </row>
    <row r="39">
      <c r="A39" s="3">
        <v>43463.0</v>
      </c>
      <c r="B39" s="1">
        <v>0.0</v>
      </c>
      <c r="C39" s="1">
        <v>2.0</v>
      </c>
      <c r="D39" s="1">
        <v>0.0</v>
      </c>
      <c r="E39" s="1">
        <v>4.0</v>
      </c>
      <c r="F39" s="1" t="s">
        <v>51</v>
      </c>
      <c r="G39" s="1" t="s">
        <v>38</v>
      </c>
      <c r="H39" s="1" t="s">
        <v>44</v>
      </c>
      <c r="I39" s="1" t="s">
        <v>23</v>
      </c>
    </row>
    <row r="40">
      <c r="A40" s="3">
        <v>43484.0</v>
      </c>
      <c r="B40" s="1">
        <v>0.0</v>
      </c>
      <c r="C40" s="1">
        <v>1.0</v>
      </c>
      <c r="D40" s="1">
        <v>0.0</v>
      </c>
      <c r="E40" s="1">
        <v>0.0</v>
      </c>
      <c r="F40" s="1" t="s">
        <v>16</v>
      </c>
      <c r="G40" s="1" t="s">
        <v>36</v>
      </c>
      <c r="H40" s="1" t="s">
        <v>22</v>
      </c>
      <c r="I40" s="1" t="s">
        <v>18</v>
      </c>
    </row>
    <row r="41">
      <c r="A41" s="3">
        <v>43518.0</v>
      </c>
      <c r="B41" s="1">
        <v>0.0</v>
      </c>
      <c r="C41" s="1">
        <v>1.0</v>
      </c>
      <c r="D41" s="1">
        <v>0.0</v>
      </c>
      <c r="E41" s="1">
        <v>1.0</v>
      </c>
      <c r="F41" s="1" t="s">
        <v>43</v>
      </c>
      <c r="G41" s="1" t="s">
        <v>38</v>
      </c>
      <c r="H41" s="1" t="s">
        <v>45</v>
      </c>
      <c r="I41" s="1" t="s">
        <v>23</v>
      </c>
    </row>
    <row r="42">
      <c r="A42" s="3">
        <v>43555.0</v>
      </c>
      <c r="B42" s="1">
        <v>0.0</v>
      </c>
      <c r="C42" s="1">
        <v>1.0</v>
      </c>
      <c r="D42" s="1">
        <v>0.0</v>
      </c>
      <c r="E42" s="1">
        <v>3.0</v>
      </c>
      <c r="F42" s="1" t="s">
        <v>43</v>
      </c>
      <c r="G42" s="1" t="s">
        <v>38</v>
      </c>
      <c r="H42" s="1" t="s">
        <v>52</v>
      </c>
      <c r="I42" s="1" t="s">
        <v>26</v>
      </c>
    </row>
    <row r="43">
      <c r="A43" s="3">
        <v>43559.0</v>
      </c>
      <c r="B43" s="1">
        <v>0.0</v>
      </c>
      <c r="C43" s="1">
        <v>1.0</v>
      </c>
      <c r="D43" s="1">
        <v>0.0</v>
      </c>
      <c r="E43" s="1">
        <v>2.0</v>
      </c>
      <c r="F43" s="1" t="s">
        <v>53</v>
      </c>
      <c r="G43" s="1" t="s">
        <v>54</v>
      </c>
      <c r="H43" s="1" t="s">
        <v>55</v>
      </c>
      <c r="I43" s="1" t="s">
        <v>15</v>
      </c>
    </row>
    <row r="44">
      <c r="A44" s="3">
        <v>43627.0</v>
      </c>
      <c r="B44" s="1">
        <v>1.0</v>
      </c>
      <c r="C44" s="1">
        <v>0.0</v>
      </c>
      <c r="D44" s="1">
        <v>3.0</v>
      </c>
      <c r="E44" s="1">
        <v>0.0</v>
      </c>
      <c r="F44" s="1" t="s">
        <v>56</v>
      </c>
      <c r="G44" s="1" t="s">
        <v>38</v>
      </c>
      <c r="H44" s="1" t="s">
        <v>37</v>
      </c>
      <c r="I44" s="1" t="s">
        <v>31</v>
      </c>
    </row>
    <row r="45">
      <c r="A45" s="3">
        <v>43683.0</v>
      </c>
      <c r="B45" s="1">
        <v>0.0</v>
      </c>
      <c r="C45" s="1">
        <v>1.0</v>
      </c>
      <c r="D45" s="1">
        <v>0.0</v>
      </c>
      <c r="E45" s="1">
        <v>1.0</v>
      </c>
      <c r="F45" s="1" t="s">
        <v>9</v>
      </c>
      <c r="G45" s="1" t="s">
        <v>24</v>
      </c>
      <c r="H45" s="1" t="s">
        <v>57</v>
      </c>
      <c r="I45" s="1" t="s">
        <v>12</v>
      </c>
    </row>
    <row r="46">
      <c r="A46" s="3">
        <v>43689.0</v>
      </c>
      <c r="B46" s="1">
        <v>0.0</v>
      </c>
      <c r="C46" s="1">
        <v>1.0</v>
      </c>
      <c r="D46" s="1">
        <v>0.0</v>
      </c>
      <c r="E46" s="1">
        <v>1.0</v>
      </c>
      <c r="F46" s="1" t="s">
        <v>43</v>
      </c>
      <c r="G46" s="1" t="s">
        <v>38</v>
      </c>
      <c r="H46" s="1" t="s">
        <v>45</v>
      </c>
      <c r="I46" s="1" t="s">
        <v>23</v>
      </c>
    </row>
    <row r="47">
      <c r="A47" s="3">
        <v>43701.0</v>
      </c>
      <c r="B47" s="1">
        <v>0.0</v>
      </c>
      <c r="C47" s="1">
        <v>1.0</v>
      </c>
      <c r="D47" s="1">
        <v>0.0</v>
      </c>
      <c r="E47" s="1">
        <v>1.0</v>
      </c>
      <c r="F47" s="1" t="s">
        <v>9</v>
      </c>
      <c r="G47" s="1" t="s">
        <v>38</v>
      </c>
      <c r="H47" s="1" t="s">
        <v>44</v>
      </c>
      <c r="I47" s="1" t="s">
        <v>23</v>
      </c>
    </row>
    <row r="48">
      <c r="A48" s="3">
        <v>43792.0</v>
      </c>
      <c r="B48" s="1">
        <v>0.0</v>
      </c>
      <c r="C48" s="1">
        <v>1.0</v>
      </c>
      <c r="D48" s="1">
        <v>0.0</v>
      </c>
      <c r="E48" s="1">
        <v>1.0</v>
      </c>
      <c r="F48" s="1" t="s">
        <v>9</v>
      </c>
      <c r="G48" s="1" t="s">
        <v>24</v>
      </c>
      <c r="H48" s="1" t="s">
        <v>58</v>
      </c>
      <c r="I48" s="1" t="s">
        <v>12</v>
      </c>
    </row>
    <row r="49">
      <c r="A49" s="3">
        <v>43818.0</v>
      </c>
      <c r="B49" s="1">
        <v>0.0</v>
      </c>
      <c r="C49" s="1">
        <v>1.0</v>
      </c>
      <c r="D49" s="1">
        <v>0.0</v>
      </c>
      <c r="E49" s="1">
        <v>1.0</v>
      </c>
      <c r="F49" s="1" t="s">
        <v>9</v>
      </c>
      <c r="G49" s="1" t="s">
        <v>38</v>
      </c>
      <c r="H49" s="1" t="s">
        <v>44</v>
      </c>
      <c r="I49" s="1" t="s">
        <v>12</v>
      </c>
    </row>
    <row r="50">
      <c r="A50" s="3">
        <v>43829.0</v>
      </c>
      <c r="B50" s="1">
        <v>0.0</v>
      </c>
      <c r="C50" s="1">
        <v>1.0</v>
      </c>
      <c r="D50" s="1">
        <v>0.0</v>
      </c>
      <c r="E50" s="1">
        <v>1.0</v>
      </c>
      <c r="F50" s="1" t="s">
        <v>59</v>
      </c>
      <c r="G50" s="1" t="s">
        <v>54</v>
      </c>
      <c r="H50" s="1" t="s">
        <v>22</v>
      </c>
      <c r="I50" s="1" t="s">
        <v>12</v>
      </c>
    </row>
    <row r="51">
      <c r="A51" s="3">
        <v>43891.0</v>
      </c>
      <c r="B51" s="1">
        <v>0.0</v>
      </c>
      <c r="C51" s="1">
        <v>1.0</v>
      </c>
      <c r="D51" s="1">
        <v>0.0</v>
      </c>
      <c r="E51" s="1">
        <v>2.0</v>
      </c>
      <c r="F51" s="1" t="s">
        <v>43</v>
      </c>
      <c r="G51" s="1" t="s">
        <v>38</v>
      </c>
      <c r="H51" s="1" t="s">
        <v>60</v>
      </c>
      <c r="I51" s="1" t="s">
        <v>23</v>
      </c>
    </row>
    <row r="52">
      <c r="A52" s="3">
        <v>43898.0</v>
      </c>
      <c r="B52" s="1">
        <v>0.0</v>
      </c>
      <c r="C52" s="1">
        <v>1.0</v>
      </c>
      <c r="D52" s="1">
        <v>0.0</v>
      </c>
      <c r="E52" s="1">
        <v>0.0</v>
      </c>
      <c r="F52" s="1" t="s">
        <v>16</v>
      </c>
      <c r="G52" s="1" t="s">
        <v>54</v>
      </c>
      <c r="H52" s="1" t="s">
        <v>22</v>
      </c>
      <c r="I52" s="1" t="s">
        <v>61</v>
      </c>
    </row>
    <row r="53">
      <c r="A53" s="3">
        <v>43912.0</v>
      </c>
      <c r="B53" s="1">
        <v>0.0</v>
      </c>
      <c r="C53" s="1">
        <v>1.0</v>
      </c>
      <c r="D53" s="1">
        <v>0.0</v>
      </c>
      <c r="E53" s="1">
        <v>0.0</v>
      </c>
      <c r="F53" s="1" t="s">
        <v>16</v>
      </c>
      <c r="G53" s="1" t="s">
        <v>54</v>
      </c>
      <c r="H53" s="1" t="s">
        <v>62</v>
      </c>
      <c r="I53" s="1" t="s">
        <v>63</v>
      </c>
    </row>
    <row r="54">
      <c r="A54" s="3">
        <v>43941.0</v>
      </c>
      <c r="B54" s="1">
        <v>0.0</v>
      </c>
      <c r="C54" s="1">
        <v>1.0</v>
      </c>
      <c r="D54" s="1">
        <v>0.0</v>
      </c>
      <c r="E54" s="1">
        <v>1.0</v>
      </c>
      <c r="F54" s="1" t="s">
        <v>64</v>
      </c>
      <c r="G54" s="1" t="s">
        <v>65</v>
      </c>
      <c r="H54" s="1" t="s">
        <v>66</v>
      </c>
      <c r="I54" s="1" t="s">
        <v>23</v>
      </c>
    </row>
    <row r="55">
      <c r="A55" s="3">
        <v>43950.0</v>
      </c>
      <c r="B55" s="1">
        <v>0.0</v>
      </c>
      <c r="C55" s="1">
        <v>1.0</v>
      </c>
      <c r="D55" s="1">
        <v>0.0</v>
      </c>
      <c r="E55" s="1">
        <v>1.0</v>
      </c>
      <c r="F55" s="1" t="s">
        <v>59</v>
      </c>
      <c r="G55" s="1" t="s">
        <v>67</v>
      </c>
      <c r="H55" s="1" t="s">
        <v>41</v>
      </c>
      <c r="I55" s="1" t="s">
        <v>12</v>
      </c>
    </row>
    <row r="56">
      <c r="A56" s="3">
        <v>43968.0</v>
      </c>
      <c r="B56" s="1">
        <v>0.0</v>
      </c>
      <c r="C56" s="1">
        <v>1.0</v>
      </c>
      <c r="D56" s="1">
        <v>0.0</v>
      </c>
      <c r="E56" s="1">
        <v>1.0</v>
      </c>
      <c r="F56" s="1" t="s">
        <v>59</v>
      </c>
      <c r="G56" s="1" t="s">
        <v>68</v>
      </c>
      <c r="H56" s="1" t="s">
        <v>44</v>
      </c>
      <c r="I56" s="1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14"/>
    <col customWidth="1" min="2" max="2" width="36.0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6.14"/>
    <col customWidth="1" min="9" max="9" width="20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6.14"/>
  </cols>
  <sheetData>
    <row r="1">
      <c r="A1" t="str">
        <f>IFERROR(__xludf.DUMMYFUNCTION("{""bias"",""Count"";ARRAYFORMULA({UNIQUE(FILTER(aus_final!I2:I56,aus_final!I2:I56&lt;&gt;"""")),ARRAYFORMULA(COUNTIF(aus_final!I2:I56,SUBSTITUTE(SUBSTITUTE(UNIQUE(FILTER(aus_final!I2:I56,aus_final!I2:I56&lt;&gt;"""")),""*"",""~*""),""?"",""~?"")))})}"),"bias")</f>
        <v>bias</v>
      </c>
      <c r="B1" t="str">
        <f>IFERROR(__xludf.DUMMYFUNCTION("""COMPUTED_VALUE"""),"Count")</f>
        <v>Count</v>
      </c>
    </row>
    <row r="2">
      <c r="A2" t="str">
        <f>IFERROR(__xludf.DUMMYFUNCTION("""COMPUTED_VALUE"""),"Anti-Black")</f>
        <v>Anti-Black</v>
      </c>
      <c r="B2">
        <f>IFERROR(__xludf.DUMMYFUNCTION("""COMPUTED_VALUE"""),18.0)</f>
        <v>18</v>
      </c>
    </row>
    <row r="3">
      <c r="A3" t="str">
        <f>IFERROR(__xludf.DUMMYFUNCTION("""COMPUTED_VALUE"""),"Anti-White")</f>
        <v>Anti-White</v>
      </c>
      <c r="B3">
        <f>IFERROR(__xludf.DUMMYFUNCTION("""COMPUTED_VALUE"""),3.0)</f>
        <v>3</v>
      </c>
    </row>
    <row r="4">
      <c r="A4" t="str">
        <f>IFERROR(__xludf.DUMMYFUNCTION("""COMPUTED_VALUE"""),"Anti-Jewish")</f>
        <v>Anti-Jewish</v>
      </c>
      <c r="B4">
        <f>IFERROR(__xludf.DUMMYFUNCTION("""COMPUTED_VALUE"""),3.0)</f>
        <v>3</v>
      </c>
    </row>
    <row r="5">
      <c r="A5" t="str">
        <f>IFERROR(__xludf.DUMMYFUNCTION("""COMPUTED_VALUE"""),"Anti-LGBT")</f>
        <v>Anti-LGBT</v>
      </c>
      <c r="B5">
        <f>IFERROR(__xludf.DUMMYFUNCTION("""COMPUTED_VALUE"""),17.0)</f>
        <v>17</v>
      </c>
    </row>
    <row r="6">
      <c r="A6" t="str">
        <f>IFERROR(__xludf.DUMMYFUNCTION("""COMPUTED_VALUE"""),"Anti-Hispanic")</f>
        <v>Anti-Hispanic</v>
      </c>
      <c r="B6">
        <f>IFERROR(__xludf.DUMMYFUNCTION("""COMPUTED_VALUE"""),7.0)</f>
        <v>7</v>
      </c>
    </row>
    <row r="7">
      <c r="A7" t="str">
        <f>IFERROR(__xludf.DUMMYFUNCTION("""COMPUTED_VALUE"""),"Anti-Muslim")</f>
        <v>Anti-Muslim</v>
      </c>
      <c r="B7">
        <f>IFERROR(__xludf.DUMMYFUNCTION("""COMPUTED_VALUE"""),3.0)</f>
        <v>3</v>
      </c>
    </row>
    <row r="8">
      <c r="A8" t="str">
        <f>IFERROR(__xludf.DUMMYFUNCTION("""COMPUTED_VALUE"""),"Anti-Arab")</f>
        <v>Anti-Arab</v>
      </c>
      <c r="B8">
        <f>IFERROR(__xludf.DUMMYFUNCTION("""COMPUTED_VALUE"""),1.0)</f>
        <v>1</v>
      </c>
    </row>
    <row r="9">
      <c r="A9" t="str">
        <f>IFERROR(__xludf.DUMMYFUNCTION("""COMPUTED_VALUE"""),"Anti-Disability")</f>
        <v>Anti-Disability</v>
      </c>
      <c r="B9">
        <f>IFERROR(__xludf.DUMMYFUNCTION("""COMPUTED_VALUE"""),1.0)</f>
        <v>1</v>
      </c>
    </row>
    <row r="10">
      <c r="A10" t="str">
        <f>IFERROR(__xludf.DUMMYFUNCTION("""COMPUTED_VALUE"""),"Anti-LGBT; Anti-Jewish")</f>
        <v>Anti-LGBT; Anti-Jewish</v>
      </c>
      <c r="B10">
        <f>IFERROR(__xludf.DUMMYFUNCTION("""COMPUTED_VALUE"""),1.0)</f>
        <v>1</v>
      </c>
    </row>
    <row r="11">
      <c r="A11" t="str">
        <f>IFERROR(__xludf.DUMMYFUNCTION("""COMPUTED_VALUE"""),"Anti-Buddhist")</f>
        <v>Anti-Buddhist</v>
      </c>
      <c r="B11">
        <f>IFERROR(__xludf.DUMMYFUNCTION("""COMPUTED_VALUE"""),1.0)</f>
        <v>1</v>
      </c>
    </row>
  </sheetData>
  <drawing r:id="rId1"/>
</worksheet>
</file>