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gree\Downloads\"/>
    </mc:Choice>
  </mc:AlternateContent>
  <xr:revisionPtr revIDLastSave="0" documentId="13_ncr:1_{0DAC46FD-F47A-408A-9E9E-8F45061B6DB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Sheet2" sheetId="2" r:id="rId2"/>
    <sheet name="Subcategory Statistics" sheetId="3" r:id="rId3"/>
    <sheet name="Outcomes Based on Launch Date" sheetId="5" r:id="rId4"/>
    <sheet name="Theater Outcomes by Launch Date" sheetId="7" r:id="rId5"/>
    <sheet name="Outcomes Based on Goals" sheetId="8" r:id="rId6"/>
  </sheets>
  <definedNames>
    <definedName name="_xlnm._FilterDatabase" localSheetId="0" hidden="1">Kickstarter!$A$1:$O$4115</definedName>
  </definedNames>
  <calcPr calcId="191029"/>
  <pivotCaches>
    <pivotCache cacheId="6" r:id="rId7"/>
    <pivotCache cacheId="13" r:id="rId8"/>
    <pivotCache cacheId="1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8" l="1"/>
  <c r="G12" i="8" s="1"/>
  <c r="E8" i="8"/>
  <c r="H8" i="8" s="1"/>
  <c r="E7" i="8"/>
  <c r="G7" i="8" s="1"/>
  <c r="E4" i="8"/>
  <c r="H4" i="8" s="1"/>
  <c r="E2" i="8"/>
  <c r="H2" i="8" s="1"/>
  <c r="E13" i="8"/>
  <c r="E11" i="8"/>
  <c r="E10" i="8"/>
  <c r="F10" i="8" s="1"/>
  <c r="E9" i="8"/>
  <c r="F8" i="8"/>
  <c r="H7" i="8"/>
  <c r="F7" i="8"/>
  <c r="E6" i="8"/>
  <c r="E5" i="8"/>
  <c r="E3" i="8"/>
  <c r="F3" i="8" s="1"/>
  <c r="H12" i="8" l="1"/>
  <c r="F12" i="8"/>
  <c r="G8" i="8"/>
  <c r="F4" i="8"/>
  <c r="G4" i="8"/>
  <c r="G2" i="8"/>
  <c r="F2" i="8"/>
  <c r="G13" i="8"/>
  <c r="H13" i="8"/>
  <c r="F13" i="8"/>
  <c r="G11" i="8"/>
  <c r="H11" i="8"/>
  <c r="F11" i="8"/>
  <c r="H10" i="8"/>
  <c r="G10" i="8"/>
  <c r="G9" i="8"/>
  <c r="H9" i="8"/>
  <c r="F9" i="8"/>
  <c r="H6" i="8"/>
  <c r="G6" i="8"/>
  <c r="F6" i="8"/>
  <c r="G5" i="8"/>
  <c r="H5" i="8"/>
  <c r="F5" i="8"/>
  <c r="G3" i="8"/>
  <c r="H3" i="8"/>
</calcChain>
</file>

<file path=xl/sharedStrings.xml><?xml version="1.0" encoding="utf-8"?>
<sst xmlns="http://schemas.openxmlformats.org/spreadsheetml/2006/main" count="33074" uniqueCount="8400">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</sst>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14-4D8B-A5EE-4191FDEC53E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14-4D8B-A5EE-4191FDEC53E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14-4D8B-A5EE-4191FDEC53E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14-4D8B-A5EE-4191FDEC5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9638144"/>
        <c:axId val="1989641056"/>
      </c:barChart>
      <c:catAx>
        <c:axId val="198963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41056"/>
        <c:crosses val="autoZero"/>
        <c:auto val="1"/>
        <c:lblAlgn val="ctr"/>
        <c:lblOffset val="100"/>
        <c:noMultiLvlLbl val="0"/>
      </c:catAx>
      <c:valAx>
        <c:axId val="19896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3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1-4A16-8A08-4765125EAF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1-4A16-8A08-4765125EAF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1-4A16-8A08-4765125EAF5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1-4A16-8A08-4765125EA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8063472"/>
        <c:axId val="1858063888"/>
      </c:barChart>
      <c:catAx>
        <c:axId val="185806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063888"/>
        <c:crosses val="autoZero"/>
        <c:auto val="1"/>
        <c:lblAlgn val="ctr"/>
        <c:lblOffset val="100"/>
        <c:noMultiLvlLbl val="0"/>
      </c:catAx>
      <c:valAx>
        <c:axId val="185806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06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0-4286-A012-AD8E4CB27F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0-4286-A012-AD8E4CB27F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70-4286-A012-AD8E4CB27F3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70-4286-A012-AD8E4CB27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0481472"/>
        <c:axId val="1800482720"/>
      </c:lineChart>
      <c:catAx>
        <c:axId val="180048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482720"/>
        <c:crosses val="autoZero"/>
        <c:auto val="1"/>
        <c:lblAlgn val="ctr"/>
        <c:lblOffset val="100"/>
        <c:noMultiLvlLbl val="0"/>
      </c:catAx>
      <c:valAx>
        <c:axId val="18004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48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93-4970-97FB-35E539EFF6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93-4970-97FB-35E539EFF6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93-4970-97FB-35E539EFF6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93-4970-97FB-35E539EFF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6966656"/>
        <c:axId val="2116965408"/>
      </c:lineChart>
      <c:catAx>
        <c:axId val="211696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965408"/>
        <c:crosses val="autoZero"/>
        <c:auto val="1"/>
        <c:lblAlgn val="ctr"/>
        <c:lblOffset val="100"/>
        <c:noMultiLvlLbl val="0"/>
      </c:catAx>
      <c:valAx>
        <c:axId val="21169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96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6-416D-87B0-849CBB4804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6-416D-87B0-849CBB4804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46-416D-87B0-849CBB480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954736"/>
        <c:axId val="1991951408"/>
      </c:lineChart>
      <c:catAx>
        <c:axId val="199195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951408"/>
        <c:crosses val="autoZero"/>
        <c:auto val="1"/>
        <c:lblAlgn val="ctr"/>
        <c:lblOffset val="100"/>
        <c:noMultiLvlLbl val="0"/>
      </c:catAx>
      <c:valAx>
        <c:axId val="19919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95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0.73953488372093024</c:v>
                </c:pt>
                <c:pt idx="1">
                  <c:v>0.71132376395534291</c:v>
                </c:pt>
                <c:pt idx="2">
                  <c:v>0.55045871559633031</c:v>
                </c:pt>
                <c:pt idx="3">
                  <c:v>0.46296296296296297</c:v>
                </c:pt>
                <c:pt idx="4">
                  <c:v>0.41463414634146339</c:v>
                </c:pt>
                <c:pt idx="5">
                  <c:v>0.38235294117647056</c:v>
                </c:pt>
                <c:pt idx="6">
                  <c:v>0.39285714285714285</c:v>
                </c:pt>
                <c:pt idx="7">
                  <c:v>0.26666666666666666</c:v>
                </c:pt>
                <c:pt idx="8">
                  <c:v>0.75</c:v>
                </c:pt>
                <c:pt idx="9">
                  <c:v>0.66666666666666663</c:v>
                </c:pt>
                <c:pt idx="10">
                  <c:v>0.33333333333333331</c:v>
                </c:pt>
                <c:pt idx="11">
                  <c:v>0.12121212121212122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0A-45ED-ADBB-C4890408154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0.24651162790697675</c:v>
                </c:pt>
                <c:pt idx="1">
                  <c:v>0.2807017543859649</c:v>
                </c:pt>
                <c:pt idx="2">
                  <c:v>0.43119266055045874</c:v>
                </c:pt>
                <c:pt idx="3">
                  <c:v>0.49074074074074076</c:v>
                </c:pt>
                <c:pt idx="4">
                  <c:v>0.43902439024390244</c:v>
                </c:pt>
                <c:pt idx="5">
                  <c:v>0.58823529411764708</c:v>
                </c:pt>
                <c:pt idx="6">
                  <c:v>0.5357142857142857</c:v>
                </c:pt>
                <c:pt idx="7">
                  <c:v>0.6</c:v>
                </c:pt>
                <c:pt idx="8">
                  <c:v>0.25</c:v>
                </c:pt>
                <c:pt idx="9">
                  <c:v>0.33333333333333331</c:v>
                </c:pt>
                <c:pt idx="10">
                  <c:v>0.66666666666666663</c:v>
                </c:pt>
                <c:pt idx="11">
                  <c:v>0.74242424242424243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0A-45ED-ADBB-C4890408154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1.3953488372093023E-2</c:v>
                </c:pt>
                <c:pt idx="1">
                  <c:v>7.9744816586921844E-3</c:v>
                </c:pt>
                <c:pt idx="2">
                  <c:v>1.834862385321101E-2</c:v>
                </c:pt>
                <c:pt idx="3">
                  <c:v>4.6296296296296294E-2</c:v>
                </c:pt>
                <c:pt idx="4">
                  <c:v>0.14634146341463414</c:v>
                </c:pt>
                <c:pt idx="5">
                  <c:v>2.9411764705882353E-2</c:v>
                </c:pt>
                <c:pt idx="6">
                  <c:v>7.1428571428571425E-2</c:v>
                </c:pt>
                <c:pt idx="7">
                  <c:v>0.13333333333333333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0.13636363636363635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0A-45ED-ADBB-C48904081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948080"/>
        <c:axId val="1991946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159</c:v>
                      </c:pt>
                      <c:pt idx="1">
                        <c:v>446</c:v>
                      </c:pt>
                      <c:pt idx="2">
                        <c:v>120</c:v>
                      </c:pt>
                      <c:pt idx="3">
                        <c:v>50</c:v>
                      </c:pt>
                      <c:pt idx="4">
                        <c:v>17</c:v>
                      </c:pt>
                      <c:pt idx="5">
                        <c:v>13</c:v>
                      </c:pt>
                      <c:pt idx="6">
                        <c:v>11</c:v>
                      </c:pt>
                      <c:pt idx="7">
                        <c:v>4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60A-45ED-ADBB-C4890408154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53</c:v>
                      </c:pt>
                      <c:pt idx="1">
                        <c:v>176</c:v>
                      </c:pt>
                      <c:pt idx="2">
                        <c:v>94</c:v>
                      </c:pt>
                      <c:pt idx="3">
                        <c:v>53</c:v>
                      </c:pt>
                      <c:pt idx="4">
                        <c:v>18</c:v>
                      </c:pt>
                      <c:pt idx="5">
                        <c:v>20</c:v>
                      </c:pt>
                      <c:pt idx="6">
                        <c:v>15</c:v>
                      </c:pt>
                      <c:pt idx="7">
                        <c:v>9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60A-45ED-ADBB-C4890408154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60A-45ED-ADBB-C4890408154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215</c:v>
                      </c:pt>
                      <c:pt idx="1">
                        <c:v>627</c:v>
                      </c:pt>
                      <c:pt idx="2">
                        <c:v>218</c:v>
                      </c:pt>
                      <c:pt idx="3">
                        <c:v>108</c:v>
                      </c:pt>
                      <c:pt idx="4">
                        <c:v>41</c:v>
                      </c:pt>
                      <c:pt idx="5">
                        <c:v>34</c:v>
                      </c:pt>
                      <c:pt idx="6">
                        <c:v>28</c:v>
                      </c:pt>
                      <c:pt idx="7">
                        <c:v>15</c:v>
                      </c:pt>
                      <c:pt idx="8">
                        <c:v>8</c:v>
                      </c:pt>
                      <c:pt idx="9">
                        <c:v>6</c:v>
                      </c:pt>
                      <c:pt idx="10">
                        <c:v>3</c:v>
                      </c:pt>
                      <c:pt idx="11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60A-45ED-ADBB-C48904081542}"/>
                  </c:ext>
                </c:extLst>
              </c15:ser>
            </c15:filteredLineSeries>
          </c:ext>
        </c:extLst>
      </c:lineChart>
      <c:catAx>
        <c:axId val="199194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946832"/>
        <c:crosses val="autoZero"/>
        <c:auto val="1"/>
        <c:lblAlgn val="ctr"/>
        <c:lblOffset val="100"/>
        <c:noMultiLvlLbl val="0"/>
      </c:catAx>
      <c:valAx>
        <c:axId val="199194683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94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109537</xdr:rowOff>
    </xdr:from>
    <xdr:to>
      <xdr:col>14</xdr:col>
      <xdr:colOff>304800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F21E8-B2A0-440D-BD84-D355693AA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714375</xdr:colOff>
      <xdr:row>2</xdr:row>
      <xdr:rowOff>119062</xdr:rowOff>
    </xdr:from>
    <xdr:to>
      <xdr:col>14</xdr:col>
      <xdr:colOff>66675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281D2-FD29-401E-8AE4-2221AE009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542925</xdr:colOff>
      <xdr:row>5</xdr:row>
      <xdr:rowOff>14287</xdr:rowOff>
    </xdr:from>
    <xdr:to>
      <xdr:col>11</xdr:col>
      <xdr:colOff>504825</xdr:colOff>
      <xdr:row>19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98233F-A115-4481-8663-0BD41F00B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0</xdr:row>
      <xdr:rowOff>147637</xdr:rowOff>
    </xdr:from>
    <xdr:to>
      <xdr:col>13</xdr:col>
      <xdr:colOff>357187</xdr:colOff>
      <xdr:row>15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C701AC-3B97-46B5-8E12-1CE314288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723900</xdr:colOff>
      <xdr:row>2</xdr:row>
      <xdr:rowOff>128587</xdr:rowOff>
    </xdr:from>
    <xdr:to>
      <xdr:col>12</xdr:col>
      <xdr:colOff>133350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DF8B1-AB45-4CCC-8DD7-303662A5C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13</xdr:row>
      <xdr:rowOff>33337</xdr:rowOff>
    </xdr:from>
    <xdr:to>
      <xdr:col>6</xdr:col>
      <xdr:colOff>638175</xdr:colOff>
      <xdr:row>27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A6DA32-1123-4775-83E4-B9522F1F7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greenoe" refreshedDate="44377.724861342591" createdVersion="7" refreshedVersion="7" minRefreshableVersion="3" recordCount="4115" xr:uid="{C18D7792-6746-4E02-9368-6BF103D6183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greenoe" refreshedDate="44380.929831944442" createdVersion="7" refreshedVersion="7" minRefreshableVersion="3" recordCount="4114" xr:uid="{DD5A139F-E54F-4C6D-BD18-45E0043FA4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greenoe" refreshedDate="44380.951089120368" createdVersion="7" refreshedVersion="7" minRefreshableVersion="3" recordCount="4114" xr:uid="{E2FCF1D1-76F6-4BEF-AC93-8497323EE46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A745C3-CBAF-45D6-8CBF-2C32D446BE7D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2DDE2-A8FE-41E2-9AE2-29E7B68FAC44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2F805-C387-412A-AE54-C70D3F0EEC7C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C07F2-E2C5-4899-8961-43008C292A17}" name="PivotTable6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topLeftCell="A226" zoomScale="95" zoomScaleNormal="95" workbookViewId="0">
      <selection activeCell="Q4" sqref="Q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style="17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ROUND(E2/L2,2)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ROUND(E3/L3,2)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ROUND(E67/L67,2)</f>
        <v>132.05000000000001</v>
      </c>
      <c r="Q67" s="11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 t="e">
        <f t="shared" si="6"/>
        <v>#DIV/0!</v>
      </c>
      <c r="Q124" s="11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 t="e">
        <f t="shared" si="6"/>
        <v>#DIV/0!</v>
      </c>
      <c r="Q126" s="11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 t="e">
        <f t="shared" ref="P131:P194" si="11">ROUND(E131/L131,2)</f>
        <v>#DIV/0!</v>
      </c>
      <c r="Q131" s="11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 t="e">
        <f t="shared" si="11"/>
        <v>#DIV/0!</v>
      </c>
      <c r="Q132" s="11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 t="e">
        <f t="shared" si="11"/>
        <v>#DIV/0!</v>
      </c>
      <c r="Q133" s="11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 t="e">
        <f t="shared" si="11"/>
        <v>#DIV/0!</v>
      </c>
      <c r="Q135" s="11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 t="e">
        <f t="shared" si="11"/>
        <v>#DIV/0!</v>
      </c>
      <c r="Q136" s="11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 t="e">
        <f t="shared" si="11"/>
        <v>#DIV/0!</v>
      </c>
      <c r="Q138" s="11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 t="e">
        <f t="shared" si="11"/>
        <v>#DIV/0!</v>
      </c>
      <c r="Q139" s="11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 t="e">
        <f t="shared" si="11"/>
        <v>#DIV/0!</v>
      </c>
      <c r="Q142" s="11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 t="e">
        <f t="shared" si="11"/>
        <v>#DIV/0!</v>
      </c>
      <c r="Q145" s="11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 t="e">
        <f t="shared" si="11"/>
        <v>#DIV/0!</v>
      </c>
      <c r="Q149" s="11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 t="e">
        <f t="shared" si="11"/>
        <v>#DIV/0!</v>
      </c>
      <c r="Q160" s="11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 t="e">
        <f t="shared" si="11"/>
        <v>#DIV/0!</v>
      </c>
      <c r="Q162" s="11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 t="e">
        <f t="shared" si="11"/>
        <v>#DIV/0!</v>
      </c>
      <c r="Q165" s="11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 t="e">
        <f t="shared" si="11"/>
        <v>#DIV/0!</v>
      </c>
      <c r="Q167" s="11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 t="e">
        <f t="shared" si="11"/>
        <v>#DIV/0!</v>
      </c>
      <c r="Q174" s="11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 t="e">
        <f t="shared" si="11"/>
        <v>#DIV/0!</v>
      </c>
      <c r="Q175" s="11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 t="e">
        <f t="shared" si="11"/>
        <v>#DIV/0!</v>
      </c>
      <c r="Q176" s="11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 t="e">
        <f t="shared" si="11"/>
        <v>#DIV/0!</v>
      </c>
      <c r="Q178" s="11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 t="e">
        <f t="shared" si="11"/>
        <v>#DIV/0!</v>
      </c>
      <c r="Q180" s="11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 t="e">
        <f t="shared" si="11"/>
        <v>#DIV/0!</v>
      </c>
      <c r="Q184" s="11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 t="e">
        <f t="shared" si="11"/>
        <v>#DIV/0!</v>
      </c>
      <c r="Q188" s="11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 t="e">
        <f t="shared" si="11"/>
        <v>#DIV/0!</v>
      </c>
      <c r="Q190" s="11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 t="e">
        <f t="shared" ref="P195:P258" si="16">ROUND(E195/L195,2)</f>
        <v>#DIV/0!</v>
      </c>
      <c r="Q195" s="11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 t="e">
        <f t="shared" si="16"/>
        <v>#DIV/0!</v>
      </c>
      <c r="Q197" s="11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 t="e">
        <f t="shared" si="16"/>
        <v>#DIV/0!</v>
      </c>
      <c r="Q201" s="11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 t="e">
        <f t="shared" si="16"/>
        <v>#DIV/0!</v>
      </c>
      <c r="Q204" s="11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 t="e">
        <f t="shared" si="16"/>
        <v>#DIV/0!</v>
      </c>
      <c r="Q208" s="11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 t="e">
        <f t="shared" si="16"/>
        <v>#DIV/0!</v>
      </c>
      <c r="Q210" s="11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 t="e">
        <f t="shared" si="16"/>
        <v>#DIV/0!</v>
      </c>
      <c r="Q211" s="11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 t="e">
        <f t="shared" si="16"/>
        <v>#DIV/0!</v>
      </c>
      <c r="Q223" s="11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 t="e">
        <f t="shared" si="16"/>
        <v>#DIV/0!</v>
      </c>
      <c r="Q225" s="11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 t="e">
        <f t="shared" si="16"/>
        <v>#DIV/0!</v>
      </c>
      <c r="Q226" s="11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 t="e">
        <f t="shared" si="16"/>
        <v>#DIV/0!</v>
      </c>
      <c r="Q227" s="11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 t="e">
        <f t="shared" si="16"/>
        <v>#DIV/0!</v>
      </c>
      <c r="Q229" s="11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 t="e">
        <f t="shared" si="16"/>
        <v>#DIV/0!</v>
      </c>
      <c r="Q230" s="11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 t="e">
        <f t="shared" si="16"/>
        <v>#DIV/0!</v>
      </c>
      <c r="Q231" s="11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 t="e">
        <f t="shared" si="16"/>
        <v>#DIV/0!</v>
      </c>
      <c r="Q233" s="11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 t="e">
        <f t="shared" si="16"/>
        <v>#DIV/0!</v>
      </c>
      <c r="Q235" s="11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 t="e">
        <f t="shared" si="16"/>
        <v>#DIV/0!</v>
      </c>
      <c r="Q237" s="11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 t="e">
        <f t="shared" si="16"/>
        <v>#DIV/0!</v>
      </c>
      <c r="Q238" s="11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 t="e">
        <f t="shared" si="16"/>
        <v>#DIV/0!</v>
      </c>
      <c r="Q240" s="11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ROUND(E259/L259,2)</f>
        <v>66.7</v>
      </c>
      <c r="Q259" s="11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9">
        <f t="shared" ref="P323:P386" si="26">ROUND(E323/L323,2)</f>
        <v>106.62</v>
      </c>
      <c r="Q323" s="11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s="11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9">
        <f t="shared" ref="P387:P450" si="31">ROUND(E387/L387,2)</f>
        <v>111.8</v>
      </c>
      <c r="Q387" s="11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 t="e">
        <f t="shared" si="31"/>
        <v>#DIV/0!</v>
      </c>
      <c r="Q429" s="11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 t="e">
        <f t="shared" si="31"/>
        <v>#DIV/0!</v>
      </c>
      <c r="Q431" s="11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 t="e">
        <f t="shared" si="31"/>
        <v>#DIV/0!</v>
      </c>
      <c r="Q435" s="11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 t="e">
        <f t="shared" si="31"/>
        <v>#DIV/0!</v>
      </c>
      <c r="Q438" s="11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 t="e">
        <f t="shared" si="31"/>
        <v>#DIV/0!</v>
      </c>
      <c r="Q439" s="11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 t="e">
        <f t="shared" si="31"/>
        <v>#DIV/0!</v>
      </c>
      <c r="Q441" s="11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 t="e">
        <f t="shared" si="31"/>
        <v>#DIV/0!</v>
      </c>
      <c r="Q443" s="11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s="11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9">
        <f t="shared" ref="P451:P514" si="36">ROUND(E451/L451,2)</f>
        <v>9</v>
      </c>
      <c r="Q451" s="11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 t="e">
        <f t="shared" si="36"/>
        <v>#DIV/0!</v>
      </c>
      <c r="Q453" s="11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 t="e">
        <f t="shared" si="36"/>
        <v>#DIV/0!</v>
      </c>
      <c r="Q459" s="11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 t="e">
        <f t="shared" si="36"/>
        <v>#DIV/0!</v>
      </c>
      <c r="Q463" s="11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 t="e">
        <f t="shared" si="36"/>
        <v>#DIV/0!</v>
      </c>
      <c r="Q464" s="11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 t="e">
        <f t="shared" si="36"/>
        <v>#DIV/0!</v>
      </c>
      <c r="Q470" s="11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 t="e">
        <f t="shared" si="36"/>
        <v>#DIV/0!</v>
      </c>
      <c r="Q471" s="11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 t="e">
        <f t="shared" si="36"/>
        <v>#DIV/0!</v>
      </c>
      <c r="Q477" s="11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 t="e">
        <f t="shared" si="36"/>
        <v>#DIV/0!</v>
      </c>
      <c r="Q479" s="11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 t="e">
        <f t="shared" si="36"/>
        <v>#DIV/0!</v>
      </c>
      <c r="Q480" s="11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 t="e">
        <f t="shared" si="36"/>
        <v>#DIV/0!</v>
      </c>
      <c r="Q489" s="11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 t="e">
        <f t="shared" si="36"/>
        <v>#DIV/0!</v>
      </c>
      <c r="Q490" s="11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 t="e">
        <f t="shared" si="36"/>
        <v>#DIV/0!</v>
      </c>
      <c r="Q492" s="11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 t="e">
        <f t="shared" si="36"/>
        <v>#DIV/0!</v>
      </c>
      <c r="Q493" s="11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 t="e">
        <f t="shared" si="36"/>
        <v>#DIV/0!</v>
      </c>
      <c r="Q494" s="11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 t="e">
        <f t="shared" si="36"/>
        <v>#DIV/0!</v>
      </c>
      <c r="Q495" s="11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 t="e">
        <f t="shared" si="36"/>
        <v>#DIV/0!</v>
      </c>
      <c r="Q497" s="11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 t="e">
        <f t="shared" si="36"/>
        <v>#DIV/0!</v>
      </c>
      <c r="Q503" s="11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 t="e">
        <f t="shared" si="36"/>
        <v>#DIV/0!</v>
      </c>
      <c r="Q512" s="11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s="11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9">
        <f t="shared" ref="P515:P578" si="41">ROUND(E515/L515,2)</f>
        <v>102.38</v>
      </c>
      <c r="Q515" s="11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 t="e">
        <f t="shared" si="41"/>
        <v>#DIV/0!</v>
      </c>
      <c r="Q518" s="11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 t="e">
        <f t="shared" si="41"/>
        <v>#DIV/0!</v>
      </c>
      <c r="Q520" s="11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 t="e">
        <f t="shared" si="41"/>
        <v>#DIV/0!</v>
      </c>
      <c r="Q549" s="11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 t="e">
        <f t="shared" si="41"/>
        <v>#DIV/0!</v>
      </c>
      <c r="Q554" s="11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 t="e">
        <f t="shared" si="41"/>
        <v>#DIV/0!</v>
      </c>
      <c r="Q557" s="11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 t="e">
        <f t="shared" si="41"/>
        <v>#DIV/0!</v>
      </c>
      <c r="Q560" s="11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 t="e">
        <f t="shared" si="41"/>
        <v>#DIV/0!</v>
      </c>
      <c r="Q564" s="11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 t="e">
        <f t="shared" si="41"/>
        <v>#DIV/0!</v>
      </c>
      <c r="Q567" s="11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 t="e">
        <f t="shared" si="41"/>
        <v>#DIV/0!</v>
      </c>
      <c r="Q569" s="11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 t="e">
        <f t="shared" si="41"/>
        <v>#DIV/0!</v>
      </c>
      <c r="Q574" s="11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s="11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9">
        <f t="shared" ref="P579:P642" si="46">ROUND(E579/L579,2)</f>
        <v>10</v>
      </c>
      <c r="Q579" s="11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 t="e">
        <f t="shared" si="46"/>
        <v>#DIV/0!</v>
      </c>
      <c r="Q583" s="11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 t="e">
        <f t="shared" si="46"/>
        <v>#DIV/0!</v>
      </c>
      <c r="Q584" s="11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 t="e">
        <f t="shared" si="46"/>
        <v>#DIV/0!</v>
      </c>
      <c r="Q587" s="11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 t="e">
        <f t="shared" si="46"/>
        <v>#DIV/0!</v>
      </c>
      <c r="Q604" s="11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 t="e">
        <f t="shared" si="46"/>
        <v>#DIV/0!</v>
      </c>
      <c r="Q606" s="11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 t="e">
        <f t="shared" si="46"/>
        <v>#DIV/0!</v>
      </c>
      <c r="Q609" s="11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 t="e">
        <f t="shared" si="46"/>
        <v>#DIV/0!</v>
      </c>
      <c r="Q612" s="11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 t="e">
        <f t="shared" si="46"/>
        <v>#DIV/0!</v>
      </c>
      <c r="Q613" s="11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 t="e">
        <f t="shared" si="46"/>
        <v>#DIV/0!</v>
      </c>
      <c r="Q614" s="11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 t="e">
        <f t="shared" si="46"/>
        <v>#DIV/0!</v>
      </c>
      <c r="Q616" s="11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 t="e">
        <f t="shared" si="46"/>
        <v>#DIV/0!</v>
      </c>
      <c r="Q617" s="11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 t="e">
        <f t="shared" si="46"/>
        <v>#DIV/0!</v>
      </c>
      <c r="Q618" s="11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 t="e">
        <f t="shared" si="46"/>
        <v>#DIV/0!</v>
      </c>
      <c r="Q620" s="11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 t="e">
        <f t="shared" si="46"/>
        <v>#DIV/0!</v>
      </c>
      <c r="Q625" s="11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 t="e">
        <f t="shared" si="46"/>
        <v>#DIV/0!</v>
      </c>
      <c r="Q626" s="11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 t="e">
        <f t="shared" si="46"/>
        <v>#DIV/0!</v>
      </c>
      <c r="Q627" s="11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 t="e">
        <f t="shared" si="46"/>
        <v>#DIV/0!</v>
      </c>
      <c r="Q630" s="11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 t="e">
        <f t="shared" si="46"/>
        <v>#DIV/0!</v>
      </c>
      <c r="Q634" s="11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 t="e">
        <f t="shared" si="46"/>
        <v>#DIV/0!</v>
      </c>
      <c r="Q639" s="11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s="11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9">
        <f t="shared" ref="P643:P706" si="51">ROUND(E643/L643,2)</f>
        <v>151.32</v>
      </c>
      <c r="Q643" s="11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 t="e">
        <f t="shared" si="51"/>
        <v>#DIV/0!</v>
      </c>
      <c r="Q688" s="11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9">
        <f t="shared" si="51"/>
        <v>120.25</v>
      </c>
      <c r="Q706" s="11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9">
        <f t="shared" ref="P707:P770" si="56">ROUND(E707/L707,2)</f>
        <v>195.4</v>
      </c>
      <c r="Q707" s="11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 t="e">
        <f t="shared" si="56"/>
        <v>#DIV/0!</v>
      </c>
      <c r="Q708" s="11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 t="e">
        <f t="shared" si="56"/>
        <v>#DIV/0!</v>
      </c>
      <c r="Q712" s="11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 t="e">
        <f t="shared" si="56"/>
        <v>#DIV/0!</v>
      </c>
      <c r="Q762" s="11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 t="e">
        <f t="shared" si="56"/>
        <v>#DIV/0!</v>
      </c>
      <c r="Q764" s="11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 t="e">
        <f t="shared" si="56"/>
        <v>#DIV/0!</v>
      </c>
      <c r="Q766" s="11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 t="e">
        <f t="shared" si="56"/>
        <v>#DIV/0!</v>
      </c>
      <c r="Q768" s="11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9" t="e">
        <f t="shared" si="56"/>
        <v>#DIV/0!</v>
      </c>
      <c r="Q770" s="11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9">
        <f t="shared" ref="P771:P834" si="61">ROUND(E771/L771,2)</f>
        <v>31.85</v>
      </c>
      <c r="Q771" s="11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 t="e">
        <f t="shared" si="61"/>
        <v>#DIV/0!</v>
      </c>
      <c r="Q772" s="11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9">
        <f t="shared" si="61"/>
        <v>97.99</v>
      </c>
      <c r="Q834" s="11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9">
        <f t="shared" ref="P835:P898" si="66">ROUND(E835/L835,2)</f>
        <v>148.78</v>
      </c>
      <c r="Q835" s="11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 t="e">
        <f t="shared" si="66"/>
        <v>#DIV/0!</v>
      </c>
      <c r="Q877" s="11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 t="e">
        <f t="shared" si="66"/>
        <v>#DIV/0!</v>
      </c>
      <c r="Q889" s="11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9">
        <f t="shared" si="66"/>
        <v>44.44</v>
      </c>
      <c r="Q898" s="11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9" t="e">
        <f t="shared" ref="P899:P962" si="71">ROUND(E899/L899,2)</f>
        <v>#DIV/0!</v>
      </c>
      <c r="Q899" s="11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 t="e">
        <f t="shared" si="71"/>
        <v>#DIV/0!</v>
      </c>
      <c r="Q903" s="11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 t="e">
        <f t="shared" si="71"/>
        <v>#DIV/0!</v>
      </c>
      <c r="Q908" s="11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 t="e">
        <f t="shared" si="71"/>
        <v>#DIV/0!</v>
      </c>
      <c r="Q909" s="11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 t="e">
        <f t="shared" si="71"/>
        <v>#DIV/0!</v>
      </c>
      <c r="Q910" s="11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 t="e">
        <f t="shared" si="71"/>
        <v>#DIV/0!</v>
      </c>
      <c r="Q913" s="11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 t="e">
        <f t="shared" si="71"/>
        <v>#DIV/0!</v>
      </c>
      <c r="Q916" s="11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 t="e">
        <f t="shared" si="71"/>
        <v>#DIV/0!</v>
      </c>
      <c r="Q918" s="11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 t="e">
        <f t="shared" si="71"/>
        <v>#DIV/0!</v>
      </c>
      <c r="Q922" s="11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 t="e">
        <f t="shared" si="71"/>
        <v>#DIV/0!</v>
      </c>
      <c r="Q928" s="11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 t="e">
        <f t="shared" si="71"/>
        <v>#DIV/0!</v>
      </c>
      <c r="Q929" s="11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 t="e">
        <f t="shared" si="71"/>
        <v>#DIV/0!</v>
      </c>
      <c r="Q931" s="11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 t="e">
        <f t="shared" si="71"/>
        <v>#DIV/0!</v>
      </c>
      <c r="Q938" s="11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 t="e">
        <f t="shared" si="71"/>
        <v>#DIV/0!</v>
      </c>
      <c r="Q949" s="11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9">
        <f t="shared" si="71"/>
        <v>136.46</v>
      </c>
      <c r="Q962" s="11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9">
        <f t="shared" ref="P963:P1026" si="76">ROUND(E963/L963,2)</f>
        <v>364.35</v>
      </c>
      <c r="Q963" s="11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 t="e">
        <f t="shared" si="76"/>
        <v>#DIV/0!</v>
      </c>
      <c r="Q990" s="11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9">
        <f t="shared" si="76"/>
        <v>388.98</v>
      </c>
      <c r="Q1026" s="11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9">
        <f t="shared" ref="P1027:P1090" si="81">ROUND(E1027/L1027,2)</f>
        <v>71.849999999999994</v>
      </c>
      <c r="Q1027" s="11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 t="e">
        <f t="shared" si="81"/>
        <v>#DIV/0!</v>
      </c>
      <c r="Q1043" s="11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 t="e">
        <f t="shared" si="81"/>
        <v>#DIV/0!</v>
      </c>
      <c r="Q1048" s="11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 t="e">
        <f t="shared" si="81"/>
        <v>#DIV/0!</v>
      </c>
      <c r="Q1051" s="11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 t="e">
        <f t="shared" si="81"/>
        <v>#DIV/0!</v>
      </c>
      <c r="Q1052" s="11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 t="e">
        <f t="shared" si="81"/>
        <v>#DIV/0!</v>
      </c>
      <c r="Q1053" s="11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 t="e">
        <f t="shared" si="81"/>
        <v>#DIV/0!</v>
      </c>
      <c r="Q1054" s="11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 t="e">
        <f t="shared" si="81"/>
        <v>#DIV/0!</v>
      </c>
      <c r="Q1056" s="11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 t="e">
        <f t="shared" si="81"/>
        <v>#DIV/0!</v>
      </c>
      <c r="Q1057" s="11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 t="e">
        <f t="shared" si="81"/>
        <v>#DIV/0!</v>
      </c>
      <c r="Q1058" s="11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 t="e">
        <f t="shared" si="81"/>
        <v>#DIV/0!</v>
      </c>
      <c r="Q1059" s="11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 t="e">
        <f t="shared" si="81"/>
        <v>#DIV/0!</v>
      </c>
      <c r="Q1060" s="11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 t="e">
        <f t="shared" si="81"/>
        <v>#DIV/0!</v>
      </c>
      <c r="Q1061" s="11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 t="e">
        <f t="shared" si="81"/>
        <v>#DIV/0!</v>
      </c>
      <c r="Q1063" s="11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 t="e">
        <f t="shared" si="81"/>
        <v>#DIV/0!</v>
      </c>
      <c r="Q1065" s="11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 t="e">
        <f t="shared" si="81"/>
        <v>#DIV/0!</v>
      </c>
      <c r="Q1073" s="11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 t="e">
        <f t="shared" si="81"/>
        <v>#DIV/0!</v>
      </c>
      <c r="Q1086" s="11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 t="e">
        <f t="shared" si="81"/>
        <v>#DIV/0!</v>
      </c>
      <c r="Q1089" s="11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9">
        <f t="shared" si="81"/>
        <v>43.42</v>
      </c>
      <c r="Q1090" s="11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9">
        <f t="shared" ref="P1091:P1154" si="86">ROUND(E1091/L1091,2)</f>
        <v>23.96</v>
      </c>
      <c r="Q1091" s="11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 t="e">
        <f t="shared" si="86"/>
        <v>#DIV/0!</v>
      </c>
      <c r="Q1109" s="11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 t="e">
        <f t="shared" si="86"/>
        <v>#DIV/0!</v>
      </c>
      <c r="Q1122" s="11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 t="e">
        <f t="shared" si="86"/>
        <v>#DIV/0!</v>
      </c>
      <c r="Q1124" s="11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 t="e">
        <f t="shared" si="86"/>
        <v>#DIV/0!</v>
      </c>
      <c r="Q1127" s="11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 t="e">
        <f t="shared" si="86"/>
        <v>#DIV/0!</v>
      </c>
      <c r="Q1133" s="11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 t="e">
        <f t="shared" si="86"/>
        <v>#DIV/0!</v>
      </c>
      <c r="Q1142" s="11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 t="e">
        <f t="shared" si="86"/>
        <v>#DIV/0!</v>
      </c>
      <c r="Q1143" s="11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 t="e">
        <f t="shared" si="86"/>
        <v>#DIV/0!</v>
      </c>
      <c r="Q1144" s="11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 t="e">
        <f t="shared" si="86"/>
        <v>#DIV/0!</v>
      </c>
      <c r="Q1146" s="11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 t="e">
        <f t="shared" si="86"/>
        <v>#DIV/0!</v>
      </c>
      <c r="Q1149" s="11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 t="e">
        <f t="shared" si="86"/>
        <v>#DIV/0!</v>
      </c>
      <c r="Q1153" s="11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9">
        <f t="shared" si="86"/>
        <v>60.73</v>
      </c>
      <c r="Q1154" s="11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9">
        <f t="shared" ref="P1155:P1218" si="91">ROUND(E1155/L1155,2)</f>
        <v>50</v>
      </c>
      <c r="Q1155" s="11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 t="e">
        <f t="shared" si="91"/>
        <v>#DIV/0!</v>
      </c>
      <c r="Q1158" s="11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 t="e">
        <f t="shared" si="91"/>
        <v>#DIV/0!</v>
      </c>
      <c r="Q1161" s="11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 t="e">
        <f t="shared" si="91"/>
        <v>#DIV/0!</v>
      </c>
      <c r="Q1163" s="11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 t="e">
        <f t="shared" si="91"/>
        <v>#DIV/0!</v>
      </c>
      <c r="Q1165" s="11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 t="e">
        <f t="shared" si="91"/>
        <v>#DIV/0!</v>
      </c>
      <c r="Q1166" s="11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 t="e">
        <f t="shared" si="91"/>
        <v>#DIV/0!</v>
      </c>
      <c r="Q1174" s="11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 t="e">
        <f t="shared" si="91"/>
        <v>#DIV/0!</v>
      </c>
      <c r="Q1179" s="11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9">
        <f t="shared" si="91"/>
        <v>91.88</v>
      </c>
      <c r="Q1218" s="11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9">
        <f t="shared" ref="P1219:P1282" si="96">ROUND(E1219/L1219,2)</f>
        <v>148.57</v>
      </c>
      <c r="Q1219" s="11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 t="e">
        <f t="shared" si="96"/>
        <v>#DIV/0!</v>
      </c>
      <c r="Q1229" s="11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 t="e">
        <f t="shared" si="96"/>
        <v>#DIV/0!</v>
      </c>
      <c r="Q1232" s="11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 t="e">
        <f t="shared" si="96"/>
        <v>#DIV/0!</v>
      </c>
      <c r="Q1233" s="11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 t="e">
        <f t="shared" si="96"/>
        <v>#DIV/0!</v>
      </c>
      <c r="Q1236" s="11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 t="e">
        <f t="shared" si="96"/>
        <v>#DIV/0!</v>
      </c>
      <c r="Q1238" s="11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 t="e">
        <f t="shared" si="96"/>
        <v>#DIV/0!</v>
      </c>
      <c r="Q1239" s="11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 t="e">
        <f t="shared" si="96"/>
        <v>#DIV/0!</v>
      </c>
      <c r="Q1241" s="11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9">
        <f t="shared" si="96"/>
        <v>127.98</v>
      </c>
      <c r="Q1282" s="11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9">
        <f t="shared" ref="P1283:P1346" si="101">ROUND(E1283/L1283,2)</f>
        <v>104.73</v>
      </c>
      <c r="Q1283" s="11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 t="e">
        <f t="shared" si="101"/>
        <v>#DIV/0!</v>
      </c>
      <c r="Q1334" s="11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 t="e">
        <f t="shared" si="101"/>
        <v>#DIV/0!</v>
      </c>
      <c r="Q1335" s="11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 t="e">
        <f t="shared" si="101"/>
        <v>#DIV/0!</v>
      </c>
      <c r="Q1342" s="11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9">
        <f t="shared" si="101"/>
        <v>40.76</v>
      </c>
      <c r="Q1346" s="11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9">
        <f t="shared" ref="P1347:P1410" si="106">ROUND(E1347/L1347,2)</f>
        <v>53.57</v>
      </c>
      <c r="Q1347" s="11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9">
        <f t="shared" si="106"/>
        <v>12</v>
      </c>
      <c r="Q1410" s="11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9" t="e">
        <f t="shared" ref="P1411:P1474" si="111">ROUND(E1411/L1411,2)</f>
        <v>#DIV/0!</v>
      </c>
      <c r="Q1411" s="11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 t="e">
        <f t="shared" si="111"/>
        <v>#DIV/0!</v>
      </c>
      <c r="Q1418" s="11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 t="e">
        <f t="shared" si="111"/>
        <v>#DIV/0!</v>
      </c>
      <c r="Q1427" s="11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 t="e">
        <f t="shared" si="111"/>
        <v>#DIV/0!</v>
      </c>
      <c r="Q1428" s="11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 t="e">
        <f t="shared" si="111"/>
        <v>#DIV/0!</v>
      </c>
      <c r="Q1431" s="11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 t="e">
        <f t="shared" si="111"/>
        <v>#DIV/0!</v>
      </c>
      <c r="Q1434" s="11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 t="e">
        <f t="shared" si="111"/>
        <v>#DIV/0!</v>
      </c>
      <c r="Q1444" s="11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 t="e">
        <f t="shared" si="111"/>
        <v>#DIV/0!</v>
      </c>
      <c r="Q1445" s="11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 t="e">
        <f t="shared" si="111"/>
        <v>#DIV/0!</v>
      </c>
      <c r="Q1446" s="11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 t="e">
        <f t="shared" si="111"/>
        <v>#DIV/0!</v>
      </c>
      <c r="Q1447" s="11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 t="e">
        <f t="shared" si="111"/>
        <v>#DIV/0!</v>
      </c>
      <c r="Q1448" s="11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 t="e">
        <f t="shared" si="111"/>
        <v>#DIV/0!</v>
      </c>
      <c r="Q1450" s="11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 t="e">
        <f t="shared" si="111"/>
        <v>#DIV/0!</v>
      </c>
      <c r="Q1451" s="11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 t="e">
        <f t="shared" si="111"/>
        <v>#DIV/0!</v>
      </c>
      <c r="Q1454" s="11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 t="e">
        <f t="shared" si="111"/>
        <v>#DIV/0!</v>
      </c>
      <c r="Q1455" s="11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 t="e">
        <f t="shared" si="111"/>
        <v>#DIV/0!</v>
      </c>
      <c r="Q1459" s="11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 t="e">
        <f t="shared" si="111"/>
        <v>#DIV/0!</v>
      </c>
      <c r="Q1460" s="11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 t="e">
        <f t="shared" si="111"/>
        <v>#DIV/0!</v>
      </c>
      <c r="Q1461" s="11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 t="e">
        <f t="shared" si="111"/>
        <v>#DIV/0!</v>
      </c>
      <c r="Q1462" s="11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9">
        <f t="shared" si="111"/>
        <v>103.2</v>
      </c>
      <c r="Q1474" s="11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9">
        <f t="shared" ref="P1475:P1538" si="116">ROUND(E1475/L1475,2)</f>
        <v>38.46</v>
      </c>
      <c r="Q1475" s="11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 t="e">
        <f t="shared" si="116"/>
        <v>#DIV/0!</v>
      </c>
      <c r="Q1486" s="11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 t="e">
        <f t="shared" si="116"/>
        <v>#DIV/0!</v>
      </c>
      <c r="Q1489" s="11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 t="e">
        <f t="shared" si="116"/>
        <v>#DIV/0!</v>
      </c>
      <c r="Q1491" s="11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 t="e">
        <f t="shared" si="116"/>
        <v>#DIV/0!</v>
      </c>
      <c r="Q1495" s="11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 t="e">
        <f t="shared" si="116"/>
        <v>#DIV/0!</v>
      </c>
      <c r="Q1497" s="11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 t="e">
        <f t="shared" si="116"/>
        <v>#DIV/0!</v>
      </c>
      <c r="Q1498" s="11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9">
        <f t="shared" si="116"/>
        <v>66.02</v>
      </c>
      <c r="Q1538" s="11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9">
        <f t="shared" ref="P1539:P1602" si="121">ROUND(E1539/L1539,2)</f>
        <v>96.38</v>
      </c>
      <c r="Q1539" s="11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 t="e">
        <f t="shared" si="121"/>
        <v>#DIV/0!</v>
      </c>
      <c r="Q1546" s="11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 t="e">
        <f t="shared" si="121"/>
        <v>#DIV/0!</v>
      </c>
      <c r="Q1549" s="11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 t="e">
        <f t="shared" si="121"/>
        <v>#DIV/0!</v>
      </c>
      <c r="Q1553" s="11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 t="e">
        <f t="shared" si="121"/>
        <v>#DIV/0!</v>
      </c>
      <c r="Q1555" s="11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 t="e">
        <f t="shared" si="121"/>
        <v>#DIV/0!</v>
      </c>
      <c r="Q1556" s="11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 t="e">
        <f t="shared" si="121"/>
        <v>#DIV/0!</v>
      </c>
      <c r="Q1557" s="11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 t="e">
        <f t="shared" si="121"/>
        <v>#DIV/0!</v>
      </c>
      <c r="Q1564" s="11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 t="e">
        <f t="shared" si="121"/>
        <v>#DIV/0!</v>
      </c>
      <c r="Q1571" s="11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 t="e">
        <f t="shared" si="121"/>
        <v>#DIV/0!</v>
      </c>
      <c r="Q1582" s="11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 t="e">
        <f t="shared" si="121"/>
        <v>#DIV/0!</v>
      </c>
      <c r="Q1586" s="11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 t="e">
        <f t="shared" si="121"/>
        <v>#DIV/0!</v>
      </c>
      <c r="Q1588" s="11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 t="e">
        <f t="shared" si="121"/>
        <v>#DIV/0!</v>
      </c>
      <c r="Q1590" s="11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 t="e">
        <f t="shared" si="121"/>
        <v>#DIV/0!</v>
      </c>
      <c r="Q1591" s="11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 t="e">
        <f t="shared" si="121"/>
        <v>#DIV/0!</v>
      </c>
      <c r="Q1594" s="11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 t="e">
        <f t="shared" si="121"/>
        <v>#DIV/0!</v>
      </c>
      <c r="Q1599" s="11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 t="e">
        <f t="shared" si="121"/>
        <v>#DIV/0!</v>
      </c>
      <c r="Q1601" s="11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9">
        <f t="shared" si="121"/>
        <v>40.78</v>
      </c>
      <c r="Q1602" s="11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9">
        <f t="shared" ref="P1603:P1666" si="126">ROUND(E1603/L1603,2)</f>
        <v>48.33</v>
      </c>
      <c r="Q1603" s="11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9">
        <f t="shared" ref="P1667:P1730" si="131">ROUND(E1667/L1667,2)</f>
        <v>44.96</v>
      </c>
      <c r="Q1667" s="11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 t="e">
        <f t="shared" si="131"/>
        <v>#DIV/0!</v>
      </c>
      <c r="Q1684" s="11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 t="e">
        <f t="shared" si="131"/>
        <v>#DIV/0!</v>
      </c>
      <c r="Q1698" s="11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 t="e">
        <f t="shared" si="131"/>
        <v>#DIV/0!</v>
      </c>
      <c r="Q1700" s="11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 t="e">
        <f t="shared" si="131"/>
        <v>#DIV/0!</v>
      </c>
      <c r="Q1707" s="11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 t="e">
        <f t="shared" si="131"/>
        <v>#DIV/0!</v>
      </c>
      <c r="Q1708" s="11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 t="e">
        <f t="shared" si="131"/>
        <v>#DIV/0!</v>
      </c>
      <c r="Q1710" s="11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 t="e">
        <f t="shared" si="131"/>
        <v>#DIV/0!</v>
      </c>
      <c r="Q1714" s="11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 t="e">
        <f t="shared" si="131"/>
        <v>#DIV/0!</v>
      </c>
      <c r="Q1723" s="11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9">
        <f t="shared" si="131"/>
        <v>122.14</v>
      </c>
      <c r="Q1730" s="11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9" t="e">
        <f t="shared" ref="P1731:P1794" si="136">ROUND(E1731/L1731,2)</f>
        <v>#DIV/0!</v>
      </c>
      <c r="Q1731" s="11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 t="e">
        <f t="shared" si="136"/>
        <v>#DIV/0!</v>
      </c>
      <c r="Q1732" s="11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 t="e">
        <f t="shared" si="136"/>
        <v>#DIV/0!</v>
      </c>
      <c r="Q1733" s="11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 t="e">
        <f t="shared" si="136"/>
        <v>#DIV/0!</v>
      </c>
      <c r="Q1734" s="11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 t="e">
        <f t="shared" si="136"/>
        <v>#DIV/0!</v>
      </c>
      <c r="Q1735" s="11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 t="e">
        <f t="shared" si="136"/>
        <v>#DIV/0!</v>
      </c>
      <c r="Q1742" s="11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 t="e">
        <f t="shared" si="136"/>
        <v>#DIV/0!</v>
      </c>
      <c r="Q1768" s="11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9">
        <f t="shared" si="136"/>
        <v>109.94</v>
      </c>
      <c r="Q1794" s="11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9">
        <f t="shared" ref="P1795:P1858" si="141">ROUND(E1795/L1795,2)</f>
        <v>20</v>
      </c>
      <c r="Q1795" s="11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 t="e">
        <f t="shared" si="141"/>
        <v>#DIV/0!</v>
      </c>
      <c r="Q1815" s="11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 t="e">
        <f t="shared" si="141"/>
        <v>#DIV/0!</v>
      </c>
      <c r="Q1817" s="11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 t="e">
        <f t="shared" si="141"/>
        <v>#DIV/0!</v>
      </c>
      <c r="Q1820" s="11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9">
        <f t="shared" si="141"/>
        <v>53.29</v>
      </c>
      <c r="Q1858" s="11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9">
        <f t="shared" ref="P1859:P1922" si="146">ROUND(E1859/L1859,2)</f>
        <v>136.36000000000001</v>
      </c>
      <c r="Q1859" s="11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 t="e">
        <f t="shared" si="146"/>
        <v>#DIV/0!</v>
      </c>
      <c r="Q1863" s="11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 t="e">
        <f t="shared" si="146"/>
        <v>#DIV/0!</v>
      </c>
      <c r="Q1871" s="11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 t="e">
        <f t="shared" si="146"/>
        <v>#DIV/0!</v>
      </c>
      <c r="Q1878" s="11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 t="e">
        <f t="shared" si="146"/>
        <v>#DIV/0!</v>
      </c>
      <c r="Q1879" s="11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 t="e">
        <f t="shared" si="146"/>
        <v>#DIV/0!</v>
      </c>
      <c r="Q1880" s="11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9">
        <f t="shared" si="146"/>
        <v>40.98</v>
      </c>
      <c r="Q1922" s="11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9">
        <f t="shared" ref="P1923:P1986" si="151">ROUND(E1923/L1923,2)</f>
        <v>54</v>
      </c>
      <c r="Q1923" s="11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 t="e">
        <f t="shared" si="151"/>
        <v>#DIV/0!</v>
      </c>
      <c r="Q1984" s="11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9">
        <f t="shared" si="151"/>
        <v>453.14</v>
      </c>
      <c r="Q1986" s="11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9">
        <f t="shared" ref="P1987:P2050" si="156">ROUND(E1987/L1987,2)</f>
        <v>12.75</v>
      </c>
      <c r="Q1987" s="11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 t="e">
        <f t="shared" si="156"/>
        <v>#DIV/0!</v>
      </c>
      <c r="Q1995" s="11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 t="e">
        <f t="shared" si="156"/>
        <v>#DIV/0!</v>
      </c>
      <c r="Q1996" s="11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 t="e">
        <f t="shared" si="156"/>
        <v>#DIV/0!</v>
      </c>
      <c r="Q1998" s="11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 t="e">
        <f t="shared" si="156"/>
        <v>#DIV/0!</v>
      </c>
      <c r="Q1999" s="11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9">
        <f t="shared" si="156"/>
        <v>91.83</v>
      </c>
      <c r="Q2050" s="11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9">
        <f t="shared" ref="P2051:P2114" si="161">ROUND(E2051/L2051,2)</f>
        <v>80.989999999999995</v>
      </c>
      <c r="Q2051" s="11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9">
        <f t="shared" si="161"/>
        <v>27.27</v>
      </c>
      <c r="Q2114" s="11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9">
        <f t="shared" ref="P2115:P2178" si="166">ROUND(E2115/L2115,2)</f>
        <v>68.599999999999994</v>
      </c>
      <c r="Q2115" s="11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 t="e">
        <f t="shared" si="166"/>
        <v>#DIV/0!</v>
      </c>
      <c r="Q2143" s="11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 t="e">
        <f t="shared" si="166"/>
        <v>#DIV/0!</v>
      </c>
      <c r="Q2151" s="11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9">
        <f t="shared" si="166"/>
        <v>88.75</v>
      </c>
      <c r="Q2178" s="11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ROUND(E2179/L2179,2)</f>
        <v>65.87</v>
      </c>
      <c r="Q2179" s="11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9">
        <f t="shared" ref="P2243:P2306" si="176">ROUND(E2243/L2243,2)</f>
        <v>49.47</v>
      </c>
      <c r="Q2243" s="11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9">
        <f t="shared" si="176"/>
        <v>53.47</v>
      </c>
      <c r="Q2306" s="11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9">
        <f t="shared" ref="P2307:P2370" si="181">ROUND(E2307/L2307,2)</f>
        <v>109.11</v>
      </c>
      <c r="Q2307" s="11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 t="e">
        <f t="shared" si="181"/>
        <v>#DIV/0!</v>
      </c>
      <c r="Q2343" s="11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 t="e">
        <f t="shared" si="181"/>
        <v>#DIV/0!</v>
      </c>
      <c r="Q2344" s="11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 t="e">
        <f t="shared" si="181"/>
        <v>#DIV/0!</v>
      </c>
      <c r="Q2347" s="11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 t="e">
        <f t="shared" si="181"/>
        <v>#DIV/0!</v>
      </c>
      <c r="Q2351" s="11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 t="e">
        <f t="shared" si="181"/>
        <v>#DIV/0!</v>
      </c>
      <c r="Q2352" s="11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 t="e">
        <f t="shared" si="181"/>
        <v>#DIV/0!</v>
      </c>
      <c r="Q2354" s="11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 t="e">
        <f t="shared" si="181"/>
        <v>#DIV/0!</v>
      </c>
      <c r="Q2355" s="11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 t="e">
        <f t="shared" si="181"/>
        <v>#DIV/0!</v>
      </c>
      <c r="Q2358" s="11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 t="e">
        <f t="shared" si="181"/>
        <v>#DIV/0!</v>
      </c>
      <c r="Q2359" s="11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 t="e">
        <f t="shared" si="181"/>
        <v>#DIV/0!</v>
      </c>
      <c r="Q2360" s="11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 t="e">
        <f t="shared" si="181"/>
        <v>#DIV/0!</v>
      </c>
      <c r="Q2363" s="11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 t="e">
        <f t="shared" si="181"/>
        <v>#DIV/0!</v>
      </c>
      <c r="Q2365" s="11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 t="e">
        <f t="shared" si="181"/>
        <v>#DIV/0!</v>
      </c>
      <c r="Q2366" s="11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 t="e">
        <f t="shared" si="181"/>
        <v>#DIV/0!</v>
      </c>
      <c r="Q2367" s="11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9">
        <f t="shared" si="181"/>
        <v>50</v>
      </c>
      <c r="Q2370" s="11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9" t="e">
        <f t="shared" ref="P2371:P2434" si="186">ROUND(E2371/L2371,2)</f>
        <v>#DIV/0!</v>
      </c>
      <c r="Q2371" s="11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 t="e">
        <f t="shared" si="186"/>
        <v>#DIV/0!</v>
      </c>
      <c r="Q2373" s="11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 t="e">
        <f t="shared" si="186"/>
        <v>#DIV/0!</v>
      </c>
      <c r="Q2377" s="11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 t="e">
        <f t="shared" si="186"/>
        <v>#DIV/0!</v>
      </c>
      <c r="Q2379" s="11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 t="e">
        <f t="shared" si="186"/>
        <v>#DIV/0!</v>
      </c>
      <c r="Q2380" s="11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 t="e">
        <f t="shared" si="186"/>
        <v>#DIV/0!</v>
      </c>
      <c r="Q2381" s="11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 t="e">
        <f t="shared" si="186"/>
        <v>#DIV/0!</v>
      </c>
      <c r="Q2388" s="11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 t="e">
        <f t="shared" si="186"/>
        <v>#DIV/0!</v>
      </c>
      <c r="Q2392" s="11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 t="e">
        <f t="shared" si="186"/>
        <v>#DIV/0!</v>
      </c>
      <c r="Q2394" s="11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 t="e">
        <f t="shared" si="186"/>
        <v>#DIV/0!</v>
      </c>
      <c r="Q2397" s="11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 t="e">
        <f t="shared" si="186"/>
        <v>#DIV/0!</v>
      </c>
      <c r="Q2399" s="11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 t="e">
        <f t="shared" si="186"/>
        <v>#DIV/0!</v>
      </c>
      <c r="Q2400" s="11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 t="e">
        <f t="shared" si="186"/>
        <v>#DIV/0!</v>
      </c>
      <c r="Q2401" s="11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 t="e">
        <f t="shared" si="186"/>
        <v>#DIV/0!</v>
      </c>
      <c r="Q2402" s="11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 t="e">
        <f t="shared" si="186"/>
        <v>#DIV/0!</v>
      </c>
      <c r="Q2406" s="11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 t="e">
        <f t="shared" si="186"/>
        <v>#DIV/0!</v>
      </c>
      <c r="Q2412" s="11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 t="e">
        <f t="shared" si="186"/>
        <v>#DIV/0!</v>
      </c>
      <c r="Q2414" s="11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 t="e">
        <f t="shared" si="186"/>
        <v>#DIV/0!</v>
      </c>
      <c r="Q2419" s="11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 t="e">
        <f t="shared" si="186"/>
        <v>#DIV/0!</v>
      </c>
      <c r="Q2421" s="11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 t="e">
        <f t="shared" si="186"/>
        <v>#DIV/0!</v>
      </c>
      <c r="Q2428" s="11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9">
        <f t="shared" si="186"/>
        <v>1</v>
      </c>
      <c r="Q2434" s="11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9" t="e">
        <f t="shared" ref="P2435:P2498" si="191">ROUND(E2435/L2435,2)</f>
        <v>#DIV/0!</v>
      </c>
      <c r="Q2435" s="11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 t="e">
        <f t="shared" si="191"/>
        <v>#DIV/0!</v>
      </c>
      <c r="Q2439" s="11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 t="e">
        <f t="shared" si="191"/>
        <v>#DIV/0!</v>
      </c>
      <c r="Q2441" s="11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9">
        <f t="shared" si="191"/>
        <v>600</v>
      </c>
      <c r="Q2498" s="11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9">
        <f t="shared" ref="P2499:P2562" si="196">ROUND(E2499/L2499,2)</f>
        <v>80.55</v>
      </c>
      <c r="Q2499" s="11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 t="e">
        <f t="shared" si="196"/>
        <v>#DIV/0!</v>
      </c>
      <c r="Q2505" s="11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 t="e">
        <f t="shared" si="196"/>
        <v>#DIV/0!</v>
      </c>
      <c r="Q2506" s="11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 t="e">
        <f t="shared" si="196"/>
        <v>#DIV/0!</v>
      </c>
      <c r="Q2507" s="11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 t="e">
        <f t="shared" si="196"/>
        <v>#DIV/0!</v>
      </c>
      <c r="Q2509" s="11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 t="e">
        <f t="shared" si="196"/>
        <v>#DIV/0!</v>
      </c>
      <c r="Q2510" s="11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 t="e">
        <f t="shared" si="196"/>
        <v>#DIV/0!</v>
      </c>
      <c r="Q2513" s="11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 t="e">
        <f t="shared" si="196"/>
        <v>#DIV/0!</v>
      </c>
      <c r="Q2514" s="11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 t="e">
        <f t="shared" si="196"/>
        <v>#DIV/0!</v>
      </c>
      <c r="Q2515" s="11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 t="e">
        <f t="shared" si="196"/>
        <v>#DIV/0!</v>
      </c>
      <c r="Q2518" s="11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 t="e">
        <f t="shared" si="196"/>
        <v>#DIV/0!</v>
      </c>
      <c r="Q2520" s="11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 t="e">
        <f t="shared" si="196"/>
        <v>#DIV/0!</v>
      </c>
      <c r="Q2522" s="11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9">
        <f t="shared" si="196"/>
        <v>143</v>
      </c>
      <c r="Q2562" s="11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9" t="e">
        <f t="shared" ref="P2563:P2626" si="201">ROUND(E2563/L2563,2)</f>
        <v>#DIV/0!</v>
      </c>
      <c r="Q2563" s="11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 t="e">
        <f t="shared" si="201"/>
        <v>#DIV/0!</v>
      </c>
      <c r="Q2565" s="11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 t="e">
        <f t="shared" si="201"/>
        <v>#DIV/0!</v>
      </c>
      <c r="Q2566" s="11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 t="e">
        <f t="shared" si="201"/>
        <v>#DIV/0!</v>
      </c>
      <c r="Q2568" s="11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 t="e">
        <f t="shared" si="201"/>
        <v>#DIV/0!</v>
      </c>
      <c r="Q2574" s="11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 t="e">
        <f t="shared" si="201"/>
        <v>#DIV/0!</v>
      </c>
      <c r="Q2575" s="11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 t="e">
        <f t="shared" si="201"/>
        <v>#DIV/0!</v>
      </c>
      <c r="Q2576" s="11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 t="e">
        <f t="shared" si="201"/>
        <v>#DIV/0!</v>
      </c>
      <c r="Q2577" s="11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 t="e">
        <f t="shared" si="201"/>
        <v>#DIV/0!</v>
      </c>
      <c r="Q2578" s="11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 t="e">
        <f t="shared" si="201"/>
        <v>#DIV/0!</v>
      </c>
      <c r="Q2579" s="11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 t="e">
        <f t="shared" si="201"/>
        <v>#DIV/0!</v>
      </c>
      <c r="Q2580" s="11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 t="e">
        <f t="shared" si="201"/>
        <v>#DIV/0!</v>
      </c>
      <c r="Q2586" s="11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 t="e">
        <f t="shared" si="201"/>
        <v>#DIV/0!</v>
      </c>
      <c r="Q2592" s="11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 t="e">
        <f t="shared" si="201"/>
        <v>#DIV/0!</v>
      </c>
      <c r="Q2595" s="11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9">
        <f t="shared" si="201"/>
        <v>31.82</v>
      </c>
      <c r="Q2626" s="11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9">
        <f t="shared" ref="P2627:P2690" si="206">ROUND(E2627/L2627,2)</f>
        <v>27.58</v>
      </c>
      <c r="Q2627" s="11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 t="e">
        <f t="shared" si="206"/>
        <v>#DIV/0!</v>
      </c>
      <c r="Q2644" s="11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 t="e">
        <f t="shared" si="206"/>
        <v>#DIV/0!</v>
      </c>
      <c r="Q2688" s="11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 t="e">
        <f t="shared" si="206"/>
        <v>#DIV/0!</v>
      </c>
      <c r="Q2689" s="11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9">
        <f t="shared" si="206"/>
        <v>5.29</v>
      </c>
      <c r="Q2690" s="11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9">
        <f t="shared" ref="P2691:P2754" si="211">ROUND(E2691/L2691,2)</f>
        <v>1</v>
      </c>
      <c r="Q2691" s="11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 t="e">
        <f t="shared" si="211"/>
        <v>#DIV/0!</v>
      </c>
      <c r="Q2701" s="11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 t="e">
        <f t="shared" si="211"/>
        <v>#DIV/0!</v>
      </c>
      <c r="Q2745" s="11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 t="e">
        <f t="shared" si="211"/>
        <v>#DIV/0!</v>
      </c>
      <c r="Q2752" s="11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 t="e">
        <f t="shared" si="211"/>
        <v>#DIV/0!</v>
      </c>
      <c r="Q2753" s="11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9">
        <f t="shared" si="211"/>
        <v>39.29</v>
      </c>
      <c r="Q2754" s="11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9">
        <f t="shared" ref="P2755:P2818" si="216">ROUND(E2755/L2755,2)</f>
        <v>47.5</v>
      </c>
      <c r="Q2755" s="11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 t="e">
        <f t="shared" si="216"/>
        <v>#DIV/0!</v>
      </c>
      <c r="Q2756" s="11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 t="e">
        <f t="shared" si="216"/>
        <v>#DIV/0!</v>
      </c>
      <c r="Q2762" s="11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 t="e">
        <f t="shared" si="216"/>
        <v>#DIV/0!</v>
      </c>
      <c r="Q2767" s="11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 t="e">
        <f t="shared" si="216"/>
        <v>#DIV/0!</v>
      </c>
      <c r="Q2773" s="11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 t="e">
        <f t="shared" si="216"/>
        <v>#DIV/0!</v>
      </c>
      <c r="Q2774" s="11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 t="e">
        <f t="shared" si="216"/>
        <v>#DIV/0!</v>
      </c>
      <c r="Q2782" s="11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9">
        <f t="shared" si="216"/>
        <v>25.13</v>
      </c>
      <c r="Q2818" s="11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9">
        <f t="shared" ref="P2819:P2882" si="221">ROUND(E2819/L2819,2)</f>
        <v>23.64</v>
      </c>
      <c r="Q2819" s="11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 t="e">
        <f t="shared" si="221"/>
        <v>#DIV/0!</v>
      </c>
      <c r="Q2844" s="11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 t="e">
        <f t="shared" si="221"/>
        <v>#DIV/0!</v>
      </c>
      <c r="Q2845" s="11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 t="e">
        <f t="shared" si="221"/>
        <v>#DIV/0!</v>
      </c>
      <c r="Q2848" s="11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 t="e">
        <f t="shared" si="221"/>
        <v>#DIV/0!</v>
      </c>
      <c r="Q2849" s="11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 t="e">
        <f t="shared" si="221"/>
        <v>#DIV/0!</v>
      </c>
      <c r="Q2853" s="11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 t="e">
        <f t="shared" si="221"/>
        <v>#DIV/0!</v>
      </c>
      <c r="Q2855" s="11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 t="e">
        <f t="shared" si="221"/>
        <v>#DIV/0!</v>
      </c>
      <c r="Q2860" s="11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 t="e">
        <f t="shared" si="221"/>
        <v>#DIV/0!</v>
      </c>
      <c r="Q2867" s="11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 t="e">
        <f t="shared" si="221"/>
        <v>#DIV/0!</v>
      </c>
      <c r="Q2874" s="11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 t="e">
        <f t="shared" si="221"/>
        <v>#DIV/0!</v>
      </c>
      <c r="Q2878" s="11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9">
        <f t="shared" si="221"/>
        <v>96.55</v>
      </c>
      <c r="Q2882" s="11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9" t="e">
        <f t="shared" ref="P2883:P2946" si="226">ROUND(E2883/L2883,2)</f>
        <v>#DIV/0!</v>
      </c>
      <c r="Q2883" s="11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 t="e">
        <f t="shared" si="226"/>
        <v>#DIV/0!</v>
      </c>
      <c r="Q2890" s="11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 t="e">
        <f t="shared" si="226"/>
        <v>#DIV/0!</v>
      </c>
      <c r="Q2896" s="11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 t="e">
        <f t="shared" si="226"/>
        <v>#DIV/0!</v>
      </c>
      <c r="Q2901" s="11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 t="e">
        <f t="shared" si="226"/>
        <v>#DIV/0!</v>
      </c>
      <c r="Q2945" s="11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9">
        <f t="shared" si="226"/>
        <v>100</v>
      </c>
      <c r="Q2946" s="11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9" t="e">
        <f t="shared" ref="P2947:P3010" si="231">ROUND(E2947/L2947,2)</f>
        <v>#DIV/0!</v>
      </c>
      <c r="Q2947" s="11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 t="e">
        <f t="shared" si="231"/>
        <v>#DIV/0!</v>
      </c>
      <c r="Q2952" s="11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 t="e">
        <f t="shared" si="231"/>
        <v>#DIV/0!</v>
      </c>
      <c r="Q2956" s="11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 t="e">
        <f t="shared" si="231"/>
        <v>#DIV/0!</v>
      </c>
      <c r="Q2960" s="11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 t="e">
        <f t="shared" si="231"/>
        <v>#DIV/0!</v>
      </c>
      <c r="Q2961" s="11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 t="e">
        <f t="shared" si="231"/>
        <v>#DIV/0!</v>
      </c>
      <c r="Q2962" s="11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9">
        <f t="shared" si="231"/>
        <v>116.73</v>
      </c>
      <c r="Q3010" s="11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9">
        <f t="shared" ref="P3011:P3074" si="236">ROUND(E3011/L3011,2)</f>
        <v>233.9</v>
      </c>
      <c r="Q3011" s="11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 t="e">
        <f t="shared" si="236"/>
        <v>#DIV/0!</v>
      </c>
      <c r="Q3056" s="11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 t="e">
        <f t="shared" si="236"/>
        <v>#DIV/0!</v>
      </c>
      <c r="Q3058" s="11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 t="e">
        <f t="shared" si="236"/>
        <v>#DIV/0!</v>
      </c>
      <c r="Q3059" s="11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 t="e">
        <f t="shared" si="236"/>
        <v>#DIV/0!</v>
      </c>
      <c r="Q3063" s="11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9">
        <f t="shared" si="236"/>
        <v>1</v>
      </c>
      <c r="Q3074" s="11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9">
        <f t="shared" ref="P3075:P3138" si="241">ROUND(E3075/L3075,2)</f>
        <v>92.14</v>
      </c>
      <c r="Q3075" s="11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 t="e">
        <f t="shared" si="241"/>
        <v>#DIV/0!</v>
      </c>
      <c r="Q3084" s="11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 t="e">
        <f t="shared" si="241"/>
        <v>#DIV/0!</v>
      </c>
      <c r="Q3116" s="11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 t="e">
        <f t="shared" si="241"/>
        <v>#DIV/0!</v>
      </c>
      <c r="Q3127" s="11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 t="e">
        <f t="shared" si="241"/>
        <v>#DIV/0!</v>
      </c>
      <c r="Q3129" s="11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9">
        <f t="shared" si="241"/>
        <v>29.05</v>
      </c>
      <c r="Q3138" s="11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9">
        <f t="shared" ref="P3139:P3202" si="246">ROUND(E3139/L3139,2)</f>
        <v>50</v>
      </c>
      <c r="Q3139" s="11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 t="e">
        <f t="shared" si="246"/>
        <v>#DIV/0!</v>
      </c>
      <c r="Q3140" s="11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 t="e">
        <f t="shared" si="246"/>
        <v>#DIV/0!</v>
      </c>
      <c r="Q3145" s="11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 t="e">
        <f t="shared" si="246"/>
        <v>#DIV/0!</v>
      </c>
      <c r="Q3147" s="11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 t="e">
        <f t="shared" si="246"/>
        <v>#DIV/0!</v>
      </c>
      <c r="Q3192" s="11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 t="e">
        <f t="shared" si="246"/>
        <v>#DIV/0!</v>
      </c>
      <c r="Q3196" s="11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9">
        <f t="shared" si="246"/>
        <v>1</v>
      </c>
      <c r="Q3202" s="11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9">
        <f t="shared" ref="P3203:P3266" si="251">ROUND(E3203/L3203,2)</f>
        <v>12.5</v>
      </c>
      <c r="Q3203" s="11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 t="e">
        <f t="shared" si="251"/>
        <v>#DIV/0!</v>
      </c>
      <c r="Q3206" s="11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 t="e">
        <f t="shared" si="251"/>
        <v>#DIV/0!</v>
      </c>
      <c r="Q3208" s="11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9">
        <f t="shared" si="251"/>
        <v>52.55</v>
      </c>
      <c r="Q3266" s="11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9">
        <f t="shared" ref="P3267:P3330" si="256">ROUND(E3267/L3267,2)</f>
        <v>70.290000000000006</v>
      </c>
      <c r="Q3267" s="11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9">
        <f t="shared" ref="P3331:P3394" si="261">ROUND(E3331/L3331,2)</f>
        <v>44.92</v>
      </c>
      <c r="Q3331" s="11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9">
        <f t="shared" si="261"/>
        <v>41.67</v>
      </c>
      <c r="Q3394" s="11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9">
        <f t="shared" ref="P3395:P3458" si="266">ROUND(E3395/L3395,2)</f>
        <v>36.07</v>
      </c>
      <c r="Q3395" s="11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9">
        <f t="shared" si="266"/>
        <v>358.69</v>
      </c>
      <c r="Q3458" s="11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9">
        <f t="shared" ref="P3459:P3522" si="271">ROUND(E3459/L3459,2)</f>
        <v>50.98</v>
      </c>
      <c r="Q3459" s="11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9">
        <f t="shared" si="271"/>
        <v>95.95</v>
      </c>
      <c r="Q3522" s="11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9">
        <f t="shared" ref="P3523:P3586" si="276">ROUND(E3523/L3523,2)</f>
        <v>45.62</v>
      </c>
      <c r="Q3523" s="11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9">
        <f t="shared" si="276"/>
        <v>30.94</v>
      </c>
      <c r="Q3586" s="11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9">
        <f t="shared" ref="P3587:P3650" si="281">ROUND(E3587/L3587,2)</f>
        <v>176.09</v>
      </c>
      <c r="Q3587" s="11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 t="e">
        <f t="shared" si="281"/>
        <v>#DIV/0!</v>
      </c>
      <c r="Q3630" s="11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 t="e">
        <f t="shared" si="281"/>
        <v>#DIV/0!</v>
      </c>
      <c r="Q3638" s="11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 t="e">
        <f t="shared" si="281"/>
        <v>#DIV/0!</v>
      </c>
      <c r="Q3643" s="11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 t="e">
        <f t="shared" si="281"/>
        <v>#DIV/0!</v>
      </c>
      <c r="Q3645" s="11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9">
        <f t="shared" si="281"/>
        <v>550.04</v>
      </c>
      <c r="Q3650" s="11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9">
        <f t="shared" ref="P3651:P3714" si="286">ROUND(E3651/L3651,2)</f>
        <v>97.5</v>
      </c>
      <c r="Q3651" s="11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9">
        <f t="shared" si="286"/>
        <v>110.87</v>
      </c>
      <c r="Q3714" s="11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9">
        <f t="shared" ref="P3715:P3778" si="291">ROUND(E3715/L3715,2)</f>
        <v>106.84</v>
      </c>
      <c r="Q3715" s="11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 t="e">
        <f t="shared" si="291"/>
        <v>#DIV/0!</v>
      </c>
      <c r="Q3735" s="11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 t="e">
        <f t="shared" si="291"/>
        <v>#DIV/0!</v>
      </c>
      <c r="Q3743" s="11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 t="e">
        <f t="shared" si="291"/>
        <v>#DIV/0!</v>
      </c>
      <c r="Q3745" s="11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 t="e">
        <f t="shared" si="291"/>
        <v>#DIV/0!</v>
      </c>
      <c r="Q3746" s="11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9">
        <f t="shared" si="291"/>
        <v>90.82</v>
      </c>
      <c r="Q3778" s="11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9">
        <f t="shared" ref="P3779:P3842" si="296">ROUND(E3779/L3779,2)</f>
        <v>48.54</v>
      </c>
      <c r="Q3779" s="11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 t="e">
        <f t="shared" si="296"/>
        <v>#DIV/0!</v>
      </c>
      <c r="Q3792" s="11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 t="e">
        <f t="shared" si="296"/>
        <v>#DIV/0!</v>
      </c>
      <c r="Q3793" s="11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 t="e">
        <f t="shared" si="296"/>
        <v>#DIV/0!</v>
      </c>
      <c r="Q3804" s="11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 t="e">
        <f t="shared" si="296"/>
        <v>#DIV/0!</v>
      </c>
      <c r="Q3806" s="11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9">
        <f t="shared" si="296"/>
        <v>21.67</v>
      </c>
      <c r="Q3842" s="11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9">
        <f t="shared" ref="P3843:P3906" si="301">ROUND(E3843/L3843,2)</f>
        <v>25.65</v>
      </c>
      <c r="Q3843" s="11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 t="e">
        <f t="shared" si="301"/>
        <v>#DIV/0!</v>
      </c>
      <c r="Q3865" s="11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 t="e">
        <f t="shared" si="301"/>
        <v>#DIV/0!</v>
      </c>
      <c r="Q3874" s="11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 t="e">
        <f t="shared" si="301"/>
        <v>#DIV/0!</v>
      </c>
      <c r="Q3875" s="11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 t="e">
        <f t="shared" si="301"/>
        <v>#DIV/0!</v>
      </c>
      <c r="Q3876" s="11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 t="e">
        <f t="shared" si="301"/>
        <v>#DIV/0!</v>
      </c>
      <c r="Q3877" s="11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 t="e">
        <f t="shared" si="301"/>
        <v>#DIV/0!</v>
      </c>
      <c r="Q3881" s="11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 t="e">
        <f t="shared" si="301"/>
        <v>#DIV/0!</v>
      </c>
      <c r="Q3884" s="11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 t="e">
        <f t="shared" si="301"/>
        <v>#DIV/0!</v>
      </c>
      <c r="Q3885" s="11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 t="e">
        <f t="shared" si="301"/>
        <v>#DIV/0!</v>
      </c>
      <c r="Q3886" s="11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 t="e">
        <f t="shared" si="301"/>
        <v>#DIV/0!</v>
      </c>
      <c r="Q3887" s="11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 t="e">
        <f t="shared" si="301"/>
        <v>#DIV/0!</v>
      </c>
      <c r="Q3888" s="11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 t="e">
        <f t="shared" si="301"/>
        <v>#DIV/0!</v>
      </c>
      <c r="Q3894" s="11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 t="e">
        <f t="shared" si="301"/>
        <v>#DIV/0!</v>
      </c>
      <c r="Q3905" s="11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9">
        <f t="shared" si="301"/>
        <v>1.5</v>
      </c>
      <c r="Q3906" s="11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9">
        <f t="shared" ref="P3907:P3970" si="306">ROUND(E3907/L3907,2)</f>
        <v>24.71</v>
      </c>
      <c r="Q3907" s="11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 t="e">
        <f t="shared" si="306"/>
        <v>#DIV/0!</v>
      </c>
      <c r="Q3918" s="11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 t="e">
        <f t="shared" si="306"/>
        <v>#DIV/0!</v>
      </c>
      <c r="Q3923" s="11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 t="e">
        <f t="shared" si="306"/>
        <v>#DIV/0!</v>
      </c>
      <c r="Q3932" s="11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 t="e">
        <f t="shared" si="306"/>
        <v>#DIV/0!</v>
      </c>
      <c r="Q3933" s="11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 t="e">
        <f t="shared" si="306"/>
        <v>#DIV/0!</v>
      </c>
      <c r="Q3938" s="11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 t="e">
        <f t="shared" si="306"/>
        <v>#DIV/0!</v>
      </c>
      <c r="Q3944" s="11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 t="e">
        <f t="shared" si="306"/>
        <v>#DIV/0!</v>
      </c>
      <c r="Q3946" s="11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 t="e">
        <f t="shared" si="306"/>
        <v>#DIV/0!</v>
      </c>
      <c r="Q3950" s="11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 t="e">
        <f t="shared" si="306"/>
        <v>#DIV/0!</v>
      </c>
      <c r="Q3955" s="11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 t="e">
        <f t="shared" si="306"/>
        <v>#DIV/0!</v>
      </c>
      <c r="Q3956" s="11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 t="e">
        <f t="shared" si="306"/>
        <v>#DIV/0!</v>
      </c>
      <c r="Q3958" s="11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 t="e">
        <f t="shared" si="306"/>
        <v>#DIV/0!</v>
      </c>
      <c r="Q3965" s="11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9">
        <f t="shared" si="306"/>
        <v>47.91</v>
      </c>
      <c r="Q3970" s="11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9">
        <f t="shared" ref="P3971:P4034" si="311">ROUND(E3971/L3971,2)</f>
        <v>35.17</v>
      </c>
      <c r="Q3971" s="11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 t="e">
        <f t="shared" si="311"/>
        <v>#DIV/0!</v>
      </c>
      <c r="Q3977" s="11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 t="e">
        <f t="shared" si="311"/>
        <v>#DIV/0!</v>
      </c>
      <c r="Q3991" s="11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 t="e">
        <f t="shared" si="311"/>
        <v>#DIV/0!</v>
      </c>
      <c r="Q3999" s="11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 t="e">
        <f t="shared" si="311"/>
        <v>#DIV/0!</v>
      </c>
      <c r="Q4014" s="11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 t="e">
        <f t="shared" si="311"/>
        <v>#DIV/0!</v>
      </c>
      <c r="Q4016" s="11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 t="e">
        <f t="shared" si="311"/>
        <v>#DIV/0!</v>
      </c>
      <c r="Q4025" s="11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 t="e">
        <f t="shared" si="311"/>
        <v>#DIV/0!</v>
      </c>
      <c r="Q4028" s="11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 t="e">
        <f t="shared" si="311"/>
        <v>#DIV/0!</v>
      </c>
      <c r="Q4031" s="11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 t="e">
        <f t="shared" si="311"/>
        <v>#DIV/0!</v>
      </c>
      <c r="Q4033" s="11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9">
        <f t="shared" si="311"/>
        <v>59</v>
      </c>
      <c r="Q4034" s="11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9">
        <f t="shared" ref="P4035:P4098" si="316">ROUND(E4035/L4035,2)</f>
        <v>65.34</v>
      </c>
      <c r="Q4035" s="11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 t="e">
        <f t="shared" si="316"/>
        <v>#DIV/0!</v>
      </c>
      <c r="Q4045" s="11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 t="e">
        <f t="shared" si="316"/>
        <v>#DIV/0!</v>
      </c>
      <c r="Q4053" s="11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 t="e">
        <f t="shared" si="316"/>
        <v>#DIV/0!</v>
      </c>
      <c r="Q4056" s="11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 t="e">
        <f t="shared" si="316"/>
        <v>#DIV/0!</v>
      </c>
      <c r="Q4063" s="11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 t="e">
        <f t="shared" si="316"/>
        <v>#DIV/0!</v>
      </c>
      <c r="Q4073" s="11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 t="e">
        <f t="shared" si="316"/>
        <v>#DIV/0!</v>
      </c>
      <c r="Q4078" s="11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 t="e">
        <f t="shared" si="316"/>
        <v>#DIV/0!</v>
      </c>
      <c r="Q4080" s="11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 t="e">
        <f t="shared" si="316"/>
        <v>#DIV/0!</v>
      </c>
      <c r="Q4082" s="11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 t="e">
        <f t="shared" si="316"/>
        <v>#DIV/0!</v>
      </c>
      <c r="Q4089" s="11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9">
        <f t="shared" si="316"/>
        <v>80</v>
      </c>
      <c r="Q4098" s="11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9" t="e">
        <f t="shared" ref="P4099:P4115" si="321">ROUND(E4099/L4099,2)</f>
        <v>#DIV/0!</v>
      </c>
      <c r="Q4099" s="11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 t="e">
        <f t="shared" si="321"/>
        <v>#DIV/0!</v>
      </c>
      <c r="Q4100" s="11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 t="e">
        <f t="shared" si="321"/>
        <v>#DIV/0!</v>
      </c>
      <c r="Q4102" s="11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 t="e">
        <f t="shared" si="321"/>
        <v>#DIV/0!</v>
      </c>
      <c r="Q4103" s="11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 t="e">
        <f t="shared" si="321"/>
        <v>#DIV/0!</v>
      </c>
      <c r="Q4111" s="11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O4115" xr:uid="{00000000-0001-0000-0000-000000000000}"/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F3A3E-97F8-4BAB-8AB4-1591B59E599C}">
  <sheetPr codeName="Sheet1"/>
  <dimension ref="A1:F14"/>
  <sheetViews>
    <sheetView workbookViewId="0">
      <selection activeCell="E21" sqref="E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C2" s="15"/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55CD0-D8F0-4883-A2E7-5F0BC1E068CF}">
  <dimension ref="A1:F47"/>
  <sheetViews>
    <sheetView topLeftCell="B11"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25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25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5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5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5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5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5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5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5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5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5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5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5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5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5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5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5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5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5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5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5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5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5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5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5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5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5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5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5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5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5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5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5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5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5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5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5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F0255-66F6-4D3B-A0BC-FFEDCB794186}">
  <dimension ref="A1:F18"/>
  <sheetViews>
    <sheetView workbookViewId="0">
      <selection activeCell="J19" sqref="J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8379</v>
      </c>
      <c r="B1" t="s">
        <v>8364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8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8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8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8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8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8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8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8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8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8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8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8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A4196-68A3-44CB-BD06-72E37715F3AA}">
  <dimension ref="A1:E18"/>
  <sheetViews>
    <sheetView workbookViewId="0">
      <selection activeCell="J19" sqref="J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92240-4FCB-4898-8E26-0E9AAA8B1542}">
  <dimension ref="A1:H13"/>
  <sheetViews>
    <sheetView workbookViewId="0">
      <selection activeCell="D10" sqref="D1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COUNTIFS(Kickstarter!$D:$D,"&lt;1000",Kickstarter!$F:$F,"successful",Kickstarter!$Q:$Q,"theater")</f>
        <v>159</v>
      </c>
      <c r="C2">
        <f>COUNTIFS(Kickstarter!D:D,"&lt;1000",Kickstarter!F:F,"failed",Kickstarter!$Q:$Q,"theater")</f>
        <v>53</v>
      </c>
      <c r="D2">
        <f>COUNTIFS(Kickstarter!$D:$D,"&lt;1000",Kickstarter!$F:$F,"canceled",Kickstarter!$Q:$Q,"theater")</f>
        <v>3</v>
      </c>
      <c r="E2">
        <f>SUM(B2:D2)</f>
        <v>215</v>
      </c>
      <c r="F2" s="19">
        <f>B2/E2</f>
        <v>0.73953488372093024</v>
      </c>
      <c r="G2" s="19">
        <f>C2/E2</f>
        <v>0.24651162790697675</v>
      </c>
      <c r="H2" s="19">
        <f>D2/E2</f>
        <v>1.3953488372093023E-2</v>
      </c>
    </row>
    <row r="3" spans="1:8" x14ac:dyDescent="0.25">
      <c r="A3" t="s">
        <v>8389</v>
      </c>
      <c r="B3">
        <f>COUNTIFS(Kickstarter!$D:$D,"&gt;=1000",Kickstarter!$D:$D,"&lt;=4999",Kickstarter!$F:$F,"successful",Kickstarter!$Q:$Q,"theater")</f>
        <v>446</v>
      </c>
      <c r="C3">
        <f>COUNTIFS(Kickstarter!D:D,"&gt;=1000",Kickstarter!$D:$D,"&lt;=4999",Kickstarter!F:F,"failed",Kickstarter!$Q:$Q,"theater")</f>
        <v>176</v>
      </c>
      <c r="D3">
        <f>COUNTIFS(Kickstarter!$D:$D,"&gt;=1000",Kickstarter!$D:$D,"&lt;=4999",Kickstarter!$F:$F,"canceled",Kickstarter!$Q:$Q,"theater")</f>
        <v>5</v>
      </c>
      <c r="E3">
        <f t="shared" ref="E3:E13" si="0">SUM(B3:D3)</f>
        <v>627</v>
      </c>
      <c r="F3" s="19">
        <f t="shared" ref="F3:F13" si="1">B3/E3</f>
        <v>0.71132376395534291</v>
      </c>
      <c r="G3" s="19">
        <f t="shared" ref="G3:G13" si="2">C3/E3</f>
        <v>0.2807017543859649</v>
      </c>
      <c r="H3" s="19">
        <f t="shared" ref="H3:H13" si="3">D3/E3</f>
        <v>7.9744816586921844E-3</v>
      </c>
    </row>
    <row r="4" spans="1:8" x14ac:dyDescent="0.25">
      <c r="A4" t="s">
        <v>8390</v>
      </c>
      <c r="B4">
        <f>COUNTIFS(Kickstarter!$D:$D,"&gt;=5000",Kickstarter!$D:$D,"&lt;=9999",Kickstarter!$F:$F,"successful",Kickstarter!$Q:$Q,"theater")</f>
        <v>120</v>
      </c>
      <c r="C4">
        <f>COUNTIFS(Kickstarter!D:D,"&gt;=5000",Kickstarter!$D:$D,"&lt;=9999",Kickstarter!F:F,"failed",Kickstarter!$Q:$Q,"theater")</f>
        <v>94</v>
      </c>
      <c r="D4">
        <f>COUNTIFS(Kickstarter!$D:$D,"&gt;=5000",Kickstarter!$D:$D,"&lt;=9999",Kickstarter!$F:$F,"canceled",Kickstarter!$Q:$Q,"theater")</f>
        <v>4</v>
      </c>
      <c r="E4">
        <f t="shared" si="0"/>
        <v>218</v>
      </c>
      <c r="F4" s="19">
        <f t="shared" si="1"/>
        <v>0.55045871559633031</v>
      </c>
      <c r="G4" s="19">
        <f t="shared" si="2"/>
        <v>0.43119266055045874</v>
      </c>
      <c r="H4" s="19">
        <f t="shared" si="3"/>
        <v>1.834862385321101E-2</v>
      </c>
    </row>
    <row r="5" spans="1:8" x14ac:dyDescent="0.25">
      <c r="A5" t="s">
        <v>8391</v>
      </c>
      <c r="B5">
        <f>COUNTIFS(Kickstarter!$D:$D,"&gt;=10000",Kickstarter!$D:$D,"&lt;=14999",Kickstarter!$F:$F,"successful",Kickstarter!$Q:$Q,"theater")</f>
        <v>50</v>
      </c>
      <c r="C5">
        <f>COUNTIFS(Kickstarter!D:D,"&gt;=10000",Kickstarter!$D:$D,"&lt;=14999",Kickstarter!F:F,"failed",Kickstarter!$Q:$Q,"theater")</f>
        <v>53</v>
      </c>
      <c r="D5">
        <f>COUNTIFS(Kickstarter!$D:$D,"&gt;=10000",Kickstarter!$D:$D,"&lt;=14999",Kickstarter!$F:$F,"canceled",Kickstarter!$Q:$Q,"theater")</f>
        <v>5</v>
      </c>
      <c r="E5">
        <f t="shared" si="0"/>
        <v>108</v>
      </c>
      <c r="F5" s="19">
        <f t="shared" si="1"/>
        <v>0.46296296296296297</v>
      </c>
      <c r="G5" s="19">
        <f t="shared" si="2"/>
        <v>0.49074074074074076</v>
      </c>
      <c r="H5" s="19">
        <f t="shared" si="3"/>
        <v>4.6296296296296294E-2</v>
      </c>
    </row>
    <row r="6" spans="1:8" x14ac:dyDescent="0.25">
      <c r="A6" t="s">
        <v>8392</v>
      </c>
      <c r="B6">
        <f>COUNTIFS(Kickstarter!$D:$D,"&gt;=15000",Kickstarter!$D:$D,"&lt;=19999",Kickstarter!$F:$F,"successful",Kickstarter!$Q:$Q,"theater")</f>
        <v>17</v>
      </c>
      <c r="C6">
        <f>COUNTIFS(Kickstarter!D:D,"&gt;=15000",Kickstarter!$D:$D,"&lt;=19999",Kickstarter!F:F,"failed",Kickstarter!$Q:$Q,"theater")</f>
        <v>18</v>
      </c>
      <c r="D6">
        <f>COUNTIFS(Kickstarter!$D:$D,"&gt;=15000",Kickstarter!$D:$D,"&lt;=19999",Kickstarter!$F:$F,"canceled",Kickstarter!$Q:$Q,"theater")</f>
        <v>6</v>
      </c>
      <c r="E6">
        <f t="shared" si="0"/>
        <v>41</v>
      </c>
      <c r="F6" s="19">
        <f t="shared" si="1"/>
        <v>0.41463414634146339</v>
      </c>
      <c r="G6" s="19">
        <f t="shared" si="2"/>
        <v>0.43902439024390244</v>
      </c>
      <c r="H6" s="19">
        <f t="shared" si="3"/>
        <v>0.14634146341463414</v>
      </c>
    </row>
    <row r="7" spans="1:8" x14ac:dyDescent="0.25">
      <c r="A7" t="s">
        <v>8393</v>
      </c>
      <c r="B7">
        <f>COUNTIFS(Kickstarter!$D:$D,"&gt;=20000",Kickstarter!$D:$D,"&lt;=24999",Kickstarter!$F:$F,"successful",Kickstarter!$Q:$Q,"theater")</f>
        <v>13</v>
      </c>
      <c r="C7">
        <f>COUNTIFS(Kickstarter!D:D,"&gt;=20000",Kickstarter!$D:$D,"&lt;=24999",Kickstarter!F:F,"failed",Kickstarter!$Q:$Q,"theater")</f>
        <v>20</v>
      </c>
      <c r="D7">
        <f>COUNTIFS(Kickstarter!$D:$D,"&gt;=20000",Kickstarter!$D:$D,"&lt;=24999",Kickstarter!$F:$F,"canceled",Kickstarter!$Q:$Q,"theater")</f>
        <v>1</v>
      </c>
      <c r="E7">
        <f t="shared" si="0"/>
        <v>34</v>
      </c>
      <c r="F7" s="19">
        <f t="shared" si="1"/>
        <v>0.38235294117647056</v>
      </c>
      <c r="G7" s="19">
        <f t="shared" si="2"/>
        <v>0.58823529411764708</v>
      </c>
      <c r="H7" s="19">
        <f t="shared" si="3"/>
        <v>2.9411764705882353E-2</v>
      </c>
    </row>
    <row r="8" spans="1:8" x14ac:dyDescent="0.25">
      <c r="A8" t="s">
        <v>8394</v>
      </c>
      <c r="B8">
        <f>COUNTIFS(Kickstarter!$D:$D,"&gt;=25000",Kickstarter!$D:$D,"&lt;=29999",Kickstarter!$F:$F,"successful",Kickstarter!$Q:$Q,"theater")</f>
        <v>11</v>
      </c>
      <c r="C8">
        <f>COUNTIFS(Kickstarter!D:D,"&gt;=25000",Kickstarter!$D:$D,"&lt;=29999",Kickstarter!F:F,"failed",Kickstarter!$Q:$Q,"theater")</f>
        <v>15</v>
      </c>
      <c r="D8">
        <f>COUNTIFS(Kickstarter!$D:$D,"&gt;=25000",Kickstarter!$D:$D,"&lt;=29999",Kickstarter!$F:$F,"canceled",Kickstarter!$Q:$Q,"theater")</f>
        <v>2</v>
      </c>
      <c r="E8">
        <f t="shared" si="0"/>
        <v>28</v>
      </c>
      <c r="F8" s="19">
        <f t="shared" si="1"/>
        <v>0.39285714285714285</v>
      </c>
      <c r="G8" s="19">
        <f t="shared" si="2"/>
        <v>0.5357142857142857</v>
      </c>
      <c r="H8" s="19">
        <f t="shared" si="3"/>
        <v>7.1428571428571425E-2</v>
      </c>
    </row>
    <row r="9" spans="1:8" x14ac:dyDescent="0.25">
      <c r="A9" t="s">
        <v>8395</v>
      </c>
      <c r="B9">
        <f>COUNTIFS(Kickstarter!$D:$D,"&gt;=30000",Kickstarter!$D:$D,"&lt;=34999",Kickstarter!$F:$F,"successful",Kickstarter!$Q:$Q,"theater")</f>
        <v>4</v>
      </c>
      <c r="C9">
        <f>COUNTIFS(Kickstarter!D:D,"&gt;=30000",Kickstarter!$D:$D,"&lt;=34999",Kickstarter!F:F,"failed",Kickstarter!$Q:$Q,"theater")</f>
        <v>9</v>
      </c>
      <c r="D9">
        <f>COUNTIFS(Kickstarter!$D:$D,"&gt;=30000",Kickstarter!$D:$D,"&lt;=34999",Kickstarter!$F:$F,"canceled",Kickstarter!$Q:$Q,"theater")</f>
        <v>2</v>
      </c>
      <c r="E9">
        <f t="shared" si="0"/>
        <v>15</v>
      </c>
      <c r="F9" s="19">
        <f t="shared" si="1"/>
        <v>0.26666666666666666</v>
      </c>
      <c r="G9" s="19">
        <f t="shared" si="2"/>
        <v>0.6</v>
      </c>
      <c r="H9" s="19">
        <f t="shared" si="3"/>
        <v>0.13333333333333333</v>
      </c>
    </row>
    <row r="10" spans="1:8" x14ac:dyDescent="0.25">
      <c r="A10" t="s">
        <v>8396</v>
      </c>
      <c r="B10">
        <f>COUNTIFS(Kickstarter!$D:$D,"&gt;=35000",Kickstarter!$D:$D,"&lt;=39999",Kickstarter!$F:$F,"successful",Kickstarter!$Q:$Q,"theater")</f>
        <v>6</v>
      </c>
      <c r="C10">
        <f>COUNTIFS(Kickstarter!D:D,"&gt;=35000",Kickstarter!$D:$D,"&lt;=39999",Kickstarter!F:F,"failed",Kickstarter!$Q:$Q,"theater")</f>
        <v>2</v>
      </c>
      <c r="D10">
        <f>COUNTIFS(Kickstarter!$D:$D,"&gt;=35000",Kickstarter!$D:$D,"&lt;=39999",Kickstarter!$F:$F,"canceled",Kickstarter!$Q:$Q,"theater")</f>
        <v>0</v>
      </c>
      <c r="E10">
        <f t="shared" si="0"/>
        <v>8</v>
      </c>
      <c r="F10" s="19">
        <f t="shared" si="1"/>
        <v>0.75</v>
      </c>
      <c r="G10" s="19">
        <f t="shared" si="2"/>
        <v>0.25</v>
      </c>
      <c r="H10" s="19">
        <f t="shared" si="3"/>
        <v>0</v>
      </c>
    </row>
    <row r="11" spans="1:8" x14ac:dyDescent="0.25">
      <c r="A11" t="s">
        <v>8397</v>
      </c>
      <c r="B11">
        <f>COUNTIFS(Kickstarter!$D:$D,"&gt;=40000",Kickstarter!$D:$D,"&lt;=44999",Kickstarter!$F:$F,"successful",Kickstarter!$Q:$Q,"theater")</f>
        <v>4</v>
      </c>
      <c r="C11">
        <f>COUNTIFS(Kickstarter!D:D,"&gt;=40000",Kickstarter!$D:$D,"&lt;=44999",Kickstarter!F:F,"failed",Kickstarter!$Q:$Q,"theater")</f>
        <v>2</v>
      </c>
      <c r="D11">
        <f>COUNTIFS(Kickstarter!$D:$D,"&gt;=40000",Kickstarter!$D:$D,"&lt;=44999",Kickstarter!$F:$F,"canceled",Kickstarter!$Q:$Q,"theater")</f>
        <v>0</v>
      </c>
      <c r="E11">
        <f t="shared" si="0"/>
        <v>6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8398</v>
      </c>
      <c r="B12">
        <f>COUNTIFS(Kickstarter!$D:$D,"&gt;=45000",Kickstarter!$D:$D,"&lt;=49999",Kickstarter!$F:$F,"successful",Kickstarter!$Q:$Q,"theater")</f>
        <v>1</v>
      </c>
      <c r="C12">
        <f>COUNTIFS(Kickstarter!D:D,"&gt;=45000",Kickstarter!$D:$D,"&lt;=49999",Kickstarter!F:F,"failed",Kickstarter!$Q:$Q,"theater")</f>
        <v>2</v>
      </c>
      <c r="D12">
        <f>COUNTIFS(Kickstarter!$D:$D,"&gt;=45000",Kickstarter!$D:$D,"&lt;=49999",Kickstarter!$F:$F,"canceled",Kickstarter!$Q:$Q,"theater")</f>
        <v>0</v>
      </c>
      <c r="E12">
        <f t="shared" si="0"/>
        <v>3</v>
      </c>
      <c r="F12" s="19">
        <f t="shared" si="1"/>
        <v>0.33333333333333331</v>
      </c>
      <c r="G12" s="19">
        <f t="shared" si="2"/>
        <v>0.66666666666666663</v>
      </c>
      <c r="H12" s="19">
        <f t="shared" si="3"/>
        <v>0</v>
      </c>
    </row>
    <row r="13" spans="1:8" x14ac:dyDescent="0.25">
      <c r="A13" t="s">
        <v>8399</v>
      </c>
      <c r="B13">
        <f>COUNTIFS(Kickstarter!$D:$D,"&gt;=50000",Kickstarter!$F:$F,"successful",Kickstarter!$Q:$Q,"theater")</f>
        <v>8</v>
      </c>
      <c r="C13">
        <f>COUNTIFS(Kickstarter!D:D,"&gt;=50000",Kickstarter!F:F,"failed",Kickstarter!$Q:$Q,"theater")</f>
        <v>49</v>
      </c>
      <c r="D13">
        <f>COUNTIFS(Kickstarter!$D:$D,"&gt;=50000",Kickstarter!$F:$F,"canceled",Kickstarter!$Q:$Q,"theater")</f>
        <v>9</v>
      </c>
      <c r="E13">
        <f t="shared" si="0"/>
        <v>66</v>
      </c>
      <c r="F13" s="19">
        <f t="shared" si="1"/>
        <v>0.12121212121212122</v>
      </c>
      <c r="G13" s="19">
        <f t="shared" si="2"/>
        <v>0.74242424242424243</v>
      </c>
      <c r="H13" s="19">
        <f t="shared" si="3"/>
        <v>0.13636363636363635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Sheet2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greenoe</cp:lastModifiedBy>
  <dcterms:created xsi:type="dcterms:W3CDTF">2017-04-20T15:17:24Z</dcterms:created>
  <dcterms:modified xsi:type="dcterms:W3CDTF">2021-07-04T04:39:19Z</dcterms:modified>
</cp:coreProperties>
</file>