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8bd9692c6cf817/Documents/"/>
    </mc:Choice>
  </mc:AlternateContent>
  <xr:revisionPtr revIDLastSave="0" documentId="8_{21302710-7E35-4228-8EB4-A2DB54425174}" xr6:coauthVersionLast="47" xr6:coauthVersionMax="47" xr10:uidLastSave="{00000000-0000-0000-0000-000000000000}"/>
  <bookViews>
    <workbookView xWindow="67080" yWindow="-120" windowWidth="29040" windowHeight="15720" firstSheet="6" activeTab="6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object detection" sheetId="8" r:id="rId7"/>
    <sheet name="Sheet8" sheetId="9" r:id="rId8"/>
    <sheet name="Sheet9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8" l="1"/>
  <c r="G42" i="8"/>
  <c r="G43" i="8"/>
  <c r="G44" i="8"/>
  <c r="G40" i="8"/>
  <c r="F43" i="4"/>
  <c r="F42" i="4"/>
  <c r="F33" i="4"/>
  <c r="H33" i="4"/>
  <c r="E33" i="4"/>
  <c r="E42" i="4"/>
  <c r="E43" i="4"/>
  <c r="E44" i="4"/>
  <c r="E41" i="4"/>
  <c r="H39" i="3"/>
  <c r="H38" i="3"/>
  <c r="H37" i="3"/>
  <c r="H36" i="3"/>
  <c r="D39" i="3"/>
  <c r="D38" i="3"/>
  <c r="G38" i="3" s="1"/>
  <c r="D37" i="3"/>
  <c r="F37" i="3" s="1"/>
  <c r="D36" i="3"/>
  <c r="F36" i="3" s="1"/>
  <c r="F42" i="8"/>
  <c r="F43" i="8"/>
  <c r="F44" i="8"/>
  <c r="F41" i="8"/>
  <c r="E49" i="7"/>
  <c r="E52" i="7"/>
  <c r="E51" i="7"/>
  <c r="E50" i="7"/>
  <c r="H50" i="6"/>
  <c r="G50" i="6"/>
  <c r="F50" i="6"/>
  <c r="E50" i="6"/>
  <c r="G39" i="3"/>
  <c r="G37" i="3"/>
  <c r="F39" i="3"/>
  <c r="F38" i="3"/>
  <c r="E39" i="3"/>
  <c r="E38" i="3"/>
  <c r="E37" i="3"/>
  <c r="H28" i="3"/>
  <c r="G28" i="3"/>
  <c r="F28" i="3"/>
  <c r="E28" i="3"/>
  <c r="F41" i="6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  <c r="E36" i="3" l="1"/>
  <c r="G36" i="3"/>
</calcChain>
</file>

<file path=xl/sharedStrings.xml><?xml version="1.0" encoding="utf-8"?>
<sst xmlns="http://schemas.openxmlformats.org/spreadsheetml/2006/main" count="329" uniqueCount="35">
  <si>
    <t>Transformers</t>
  </si>
  <si>
    <t>Google Vertex AI</t>
  </si>
  <si>
    <t>AWS Amazon SageMaker</t>
  </si>
  <si>
    <t>Azure Cognitive Services</t>
  </si>
  <si>
    <t>Named Entity Recognition</t>
  </si>
  <si>
    <t>Precision/Natancnost</t>
  </si>
  <si>
    <t>Recall/Odzivnost</t>
  </si>
  <si>
    <t>F1</t>
  </si>
  <si>
    <t>Sentiment Analaysis</t>
  </si>
  <si>
    <t>Summarization</t>
  </si>
  <si>
    <t>ROUGE-1</t>
  </si>
  <si>
    <t>ROUGE-2</t>
  </si>
  <si>
    <t>ROUGE-L</t>
  </si>
  <si>
    <t>Key Phrases</t>
  </si>
  <si>
    <t>Text Classification</t>
  </si>
  <si>
    <t>Object Detection</t>
  </si>
  <si>
    <t>Accuracy</t>
  </si>
  <si>
    <t>AWS  SageMaker</t>
  </si>
  <si>
    <t>Hugging Face Transformers</t>
  </si>
  <si>
    <t>Rezultati članka</t>
  </si>
  <si>
    <t>Analiza napak</t>
  </si>
  <si>
    <t>Precission</t>
  </si>
  <si>
    <t>PER</t>
  </si>
  <si>
    <t>MISC</t>
  </si>
  <si>
    <t>LOC</t>
  </si>
  <si>
    <t xml:space="preserve"> </t>
  </si>
  <si>
    <t>sentiment</t>
  </si>
  <si>
    <t>SENTIMENT</t>
  </si>
  <si>
    <t>ANALIZA NAPAK</t>
  </si>
  <si>
    <t>P</t>
  </si>
  <si>
    <t>R</t>
  </si>
  <si>
    <t>Azure  Services</t>
  </si>
  <si>
    <t>cena</t>
  </si>
  <si>
    <t>enostavnost</t>
  </si>
  <si>
    <t>uspešnost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</si>
</sst>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rgb="FF696969"/>
      <name val="Gordita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</cellStyleXfs>
  <cellXfs count="95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17" xfId="0" applyNumberFormat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Border="1" applyAlignment="1">
      <alignment horizontal="center"/>
    </xf>
    <xf numFmtId="0" fontId="0" fillId="0" borderId="29" xfId="0" applyBorder="1"/>
    <xf numFmtId="0" fontId="1" fillId="0" borderId="29" xfId="0" applyFont="1" applyBorder="1"/>
    <xf numFmtId="164" fontId="0" fillId="0" borderId="29" xfId="0" applyNumberFormat="1" applyBorder="1"/>
    <xf numFmtId="0" fontId="3" fillId="4" borderId="14" xfId="2" applyBorder="1"/>
    <xf numFmtId="164" fontId="3" fillId="4" borderId="16" xfId="2" applyNumberFormat="1" applyBorder="1" applyAlignment="1">
      <alignment horizontal="center"/>
    </xf>
    <xf numFmtId="164" fontId="3" fillId="4" borderId="11" xfId="2" applyNumberFormat="1" applyBorder="1"/>
    <xf numFmtId="164" fontId="3" fillId="4" borderId="16" xfId="2" applyNumberFormat="1" applyBorder="1"/>
    <xf numFmtId="164" fontId="3" fillId="4" borderId="9" xfId="2" applyNumberFormat="1" applyBorder="1"/>
    <xf numFmtId="0" fontId="3" fillId="4" borderId="15" xfId="2" applyBorder="1"/>
    <xf numFmtId="164" fontId="3" fillId="4" borderId="15" xfId="2" applyNumberFormat="1" applyBorder="1" applyAlignment="1">
      <alignment horizontal="center"/>
    </xf>
    <xf numFmtId="164" fontId="3" fillId="4" borderId="10" xfId="2" applyNumberFormat="1" applyBorder="1"/>
    <xf numFmtId="164" fontId="3" fillId="4" borderId="15" xfId="2" applyNumberFormat="1" applyBorder="1"/>
    <xf numFmtId="0" fontId="3" fillId="4" borderId="12" xfId="2" applyBorder="1"/>
    <xf numFmtId="164" fontId="3" fillId="4" borderId="12" xfId="2" applyNumberFormat="1" applyBorder="1" applyAlignment="1">
      <alignment horizontal="center"/>
    </xf>
    <xf numFmtId="164" fontId="3" fillId="4" borderId="8" xfId="2" applyNumberFormat="1" applyBorder="1" applyAlignment="1">
      <alignment horizont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2" xfId="2" applyBorder="1" applyAlignment="1">
      <alignment horizontal="center" vertical="center"/>
    </xf>
    <xf numFmtId="0" fontId="3" fillId="4" borderId="3" xfId="2" applyBorder="1" applyAlignment="1">
      <alignment horizontal="center" vertical="center"/>
    </xf>
    <xf numFmtId="0" fontId="3" fillId="4" borderId="4" xfId="2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Transformers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Google Vertex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AWS Amazon SageMaker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Azure Cognitive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3231"/>
        <c:axId val="1529964959"/>
      </c:lineChart>
      <c:catAx>
        <c:axId val="15299632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6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Hugging Face 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Hugging Face 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General</c:formatCode>
                <c:ptCount val="5"/>
                <c:pt idx="0">
                  <c:v>0.87646018022128425</c:v>
                </c:pt>
                <c:pt idx="1">
                  <c:v>0.92400000000000004</c:v>
                </c:pt>
                <c:pt idx="2">
                  <c:v>0.92900000000000005</c:v>
                </c:pt>
                <c:pt idx="3">
                  <c:v>0.87656020757299269</c:v>
                </c:pt>
                <c:pt idx="4" formatCode="0.000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Napake pri zaznavi sentimenta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sentiment!$C$41:$C$44</c:f>
              <c:strCache>
                <c:ptCount val="4"/>
                <c:pt idx="0">
                  <c:v>AWS  SageMaker</c:v>
                </c:pt>
                <c:pt idx="1">
                  <c:v>Hugging Face 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sentiment!$F$41:$F$44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1-4951-A495-CC71D201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166047"/>
        <c:axId val="1019747151"/>
      </c:barChart>
      <c:catAx>
        <c:axId val="10261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47151"/>
        <c:crosses val="autoZero"/>
        <c:auto val="1"/>
        <c:lblAlgn val="ctr"/>
        <c:lblOffset val="100"/>
        <c:noMultiLvlLbl val="0"/>
      </c:catAx>
      <c:valAx>
        <c:axId val="10197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6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Hugging Face 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Hugging Face 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Hugging Face 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Hugging Face 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 detection'!$D$41:$D$44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'object detection'!$G$41:$G$44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D-49F6-967B-393183D1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136271"/>
        <c:axId val="1025242255"/>
      </c:barChart>
      <c:catAx>
        <c:axId val="96613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42255"/>
        <c:crosses val="autoZero"/>
        <c:auto val="1"/>
        <c:lblAlgn val="ctr"/>
        <c:lblOffset val="100"/>
        <c:noMultiLvlLbl val="0"/>
      </c:catAx>
      <c:valAx>
        <c:axId val="10252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1511300</xdr:colOff>
      <xdr:row>10</xdr:row>
      <xdr:rowOff>25400</xdr:rowOff>
    </xdr:from>
    <xdr:to>
      <xdr:col>21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35</xdr:row>
      <xdr:rowOff>73342</xdr:rowOff>
    </xdr:from>
    <xdr:to>
      <xdr:col>11</xdr:col>
      <xdr:colOff>182880</xdr:colOff>
      <xdr:row>50</xdr:row>
      <xdr:rowOff>98107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31EE2-BC88-BFA4-784D-AE713E079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3</xdr:row>
      <xdr:rowOff>184150</xdr:rowOff>
    </xdr:from>
    <xdr:to>
      <xdr:col>20</xdr:col>
      <xdr:colOff>101600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479107</xdr:colOff>
      <xdr:row>32</xdr:row>
      <xdr:rowOff>63817</xdr:rowOff>
    </xdr:from>
    <xdr:to>
      <xdr:col>17</xdr:col>
      <xdr:colOff>88582</xdr:colOff>
      <xdr:row>47</xdr:row>
      <xdr:rowOff>50482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80788-359A-F2E7-99FF-D8DDB5A9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63500</xdr:rowOff>
    </xdr:from>
    <xdr:to>
      <xdr:col>15</xdr:col>
      <xdr:colOff>419100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defaultColWidth="8.7109375" defaultRowHeight="14.45"/>
  <cols>
    <col min="3" max="3" width="21.42578125" bestFit="1" customWidth="1"/>
    <col min="4" max="4" width="18" bestFit="1" customWidth="1"/>
    <col min="5" max="5" width="16.140625" bestFit="1" customWidth="1"/>
    <col min="6" max="6" width="15.42578125" customWidth="1"/>
    <col min="7" max="7" width="20.7109375" customWidth="1"/>
    <col min="8" max="8" width="20.140625" bestFit="1" customWidth="1"/>
    <col min="12" max="12" width="11.140625" bestFit="1" customWidth="1"/>
  </cols>
  <sheetData>
    <row r="2" spans="3:15" ht="15" thickBot="1"/>
    <row r="3" spans="3:15" ht="15" thickBot="1">
      <c r="E3" s="4" t="s">
        <v>0</v>
      </c>
      <c r="F3" s="34" t="s">
        <v>1</v>
      </c>
      <c r="G3" s="7" t="s">
        <v>2</v>
      </c>
      <c r="H3" s="3" t="s">
        <v>3</v>
      </c>
    </row>
    <row r="4" spans="3:15">
      <c r="C4" s="86" t="s">
        <v>4</v>
      </c>
      <c r="D4" s="32" t="s">
        <v>5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>
      <c r="C5" s="87"/>
      <c r="D5" s="33" t="s">
        <v>6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5" thickBot="1">
      <c r="C6" s="88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5" thickBot="1">
      <c r="C7" s="89" t="s">
        <v>8</v>
      </c>
      <c r="D7" s="32" t="s">
        <v>5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5" thickBot="1">
      <c r="C8" s="90"/>
      <c r="D8" s="33" t="s">
        <v>6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5" thickBot="1">
      <c r="C9" s="91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>
      <c r="C10" s="89" t="s">
        <v>9</v>
      </c>
      <c r="D10" s="4" t="s">
        <v>10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>
      <c r="C11" s="90"/>
      <c r="D11" s="5" t="s">
        <v>11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5" thickBot="1">
      <c r="C12" s="91"/>
      <c r="D12" s="6" t="s">
        <v>12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>
      <c r="C13" s="89" t="s">
        <v>13</v>
      </c>
      <c r="D13" s="32" t="s">
        <v>5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>
      <c r="C14" s="90"/>
      <c r="D14" s="33" t="s">
        <v>6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5" thickBot="1">
      <c r="C15" s="91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>
      <c r="C16" s="89" t="s">
        <v>14</v>
      </c>
      <c r="D16" s="32" t="s">
        <v>5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>
      <c r="C17" s="90"/>
      <c r="D17" s="33" t="s">
        <v>6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5" thickBot="1">
      <c r="C18" s="91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5" thickBot="1">
      <c r="C19" s="1" t="s">
        <v>15</v>
      </c>
      <c r="D19" s="3" t="s">
        <v>16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>
      <c r="D20" s="37"/>
    </row>
    <row r="21" spans="3:8">
      <c r="D21" s="37"/>
    </row>
    <row r="22" spans="3:8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40"/>
  <sheetViews>
    <sheetView topLeftCell="A7" workbookViewId="0">
      <selection activeCell="H37" sqref="H37"/>
    </sheetView>
  </sheetViews>
  <sheetFormatPr defaultColWidth="8.7109375" defaultRowHeight="14.45"/>
  <cols>
    <col min="3" max="3" width="21.42578125" bestFit="1" customWidth="1"/>
    <col min="4" max="4" width="18" bestFit="1" customWidth="1"/>
    <col min="5" max="5" width="16.140625" bestFit="1" customWidth="1"/>
    <col min="6" max="6" width="15.42578125" customWidth="1"/>
    <col min="7" max="8" width="20.7109375" customWidth="1"/>
    <col min="9" max="10" width="20.140625" bestFit="1" customWidth="1"/>
    <col min="13" max="13" width="11.140625" bestFit="1" customWidth="1"/>
  </cols>
  <sheetData>
    <row r="2" spans="3:16" ht="15" thickBot="1"/>
    <row r="3" spans="3:16" ht="15" thickBot="1">
      <c r="E3" s="7" t="s">
        <v>17</v>
      </c>
      <c r="F3" s="4" t="s">
        <v>18</v>
      </c>
      <c r="G3" s="34" t="s">
        <v>1</v>
      </c>
      <c r="H3" t="s">
        <v>19</v>
      </c>
      <c r="I3" s="3" t="s">
        <v>3</v>
      </c>
      <c r="J3" t="s">
        <v>19</v>
      </c>
    </row>
    <row r="4" spans="3:16">
      <c r="C4" s="86" t="s">
        <v>4</v>
      </c>
      <c r="D4" s="32" t="s">
        <v>5</v>
      </c>
      <c r="E4" s="38">
        <v>0.95369999999999999</v>
      </c>
      <c r="F4" s="12">
        <v>0.92300000000000004</v>
      </c>
      <c r="G4" s="8">
        <v>0.92</v>
      </c>
      <c r="H4" s="51">
        <v>0.91800000000000004</v>
      </c>
      <c r="I4" s="11">
        <v>0.85780000000000001</v>
      </c>
      <c r="J4" s="51">
        <v>0.91800000000000004</v>
      </c>
    </row>
    <row r="5" spans="3:16">
      <c r="C5" s="87"/>
      <c r="D5" s="33" t="s">
        <v>6</v>
      </c>
      <c r="E5" s="39">
        <v>0.96140000000000003</v>
      </c>
      <c r="F5" s="12">
        <v>0.91900000000000004</v>
      </c>
      <c r="G5" s="10">
        <v>0.91900000000000004</v>
      </c>
      <c r="H5" s="51">
        <v>0.91300000000000003</v>
      </c>
      <c r="I5" s="12">
        <v>0.82379999999999998</v>
      </c>
      <c r="J5" s="51">
        <v>0.91300000000000003</v>
      </c>
    </row>
    <row r="6" spans="3:16" ht="15" thickBot="1">
      <c r="C6" s="88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5" thickBot="1">
      <c r="C7" s="89" t="s">
        <v>8</v>
      </c>
      <c r="D7" s="32" t="s">
        <v>5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5" thickBot="1">
      <c r="C8" s="90"/>
      <c r="D8" s="33" t="s">
        <v>6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5" thickBot="1">
      <c r="C9" s="91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>
      <c r="C10" s="89" t="s">
        <v>9</v>
      </c>
      <c r="D10" s="4" t="s">
        <v>10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>
      <c r="C11" s="90"/>
      <c r="D11" s="5" t="s">
        <v>11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5" thickBot="1">
      <c r="C12" s="91"/>
      <c r="D12" s="6" t="s">
        <v>12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>
      <c r="C13" s="89" t="s">
        <v>13</v>
      </c>
      <c r="D13" s="32" t="s">
        <v>5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>
      <c r="C14" s="90"/>
      <c r="D14" s="33" t="s">
        <v>6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5" thickBot="1">
      <c r="C15" s="91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>
      <c r="C16" s="89" t="s">
        <v>14</v>
      </c>
      <c r="D16" s="32" t="s">
        <v>5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>
      <c r="C17" s="90"/>
      <c r="D17" s="33" t="s">
        <v>6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5" thickBot="1">
      <c r="C18" s="91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5" thickBot="1">
      <c r="C19" s="1" t="s">
        <v>15</v>
      </c>
      <c r="D19" s="3" t="s">
        <v>16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4" spans="3:9" ht="15" thickBot="1"/>
    <row r="25" spans="3:9" ht="15" thickBot="1">
      <c r="E25" s="7" t="s">
        <v>17</v>
      </c>
      <c r="F25" s="4" t="s">
        <v>18</v>
      </c>
      <c r="G25" s="34" t="s">
        <v>1</v>
      </c>
      <c r="H25" s="3" t="s">
        <v>3</v>
      </c>
    </row>
    <row r="26" spans="3:9">
      <c r="C26" s="86" t="s">
        <v>4</v>
      </c>
      <c r="D26" s="32" t="s">
        <v>5</v>
      </c>
      <c r="E26" s="38">
        <v>0.95369999999999999</v>
      </c>
      <c r="F26" s="12">
        <v>0.92300000000000004</v>
      </c>
      <c r="G26" s="8">
        <v>0.92</v>
      </c>
      <c r="H26" s="11">
        <v>0.85780000000000001</v>
      </c>
    </row>
    <row r="27" spans="3:9">
      <c r="C27" s="87"/>
      <c r="D27" s="33" t="s">
        <v>6</v>
      </c>
      <c r="E27" s="39">
        <v>0.96140000000000003</v>
      </c>
      <c r="F27" s="12">
        <v>0.91900000000000004</v>
      </c>
      <c r="G27" s="10">
        <v>0.91900000000000004</v>
      </c>
      <c r="H27" s="12">
        <v>0.82379999999999998</v>
      </c>
    </row>
    <row r="28" spans="3:9" ht="15" thickBot="1">
      <c r="C28" s="88"/>
      <c r="D28" s="2" t="s">
        <v>7</v>
      </c>
      <c r="E28" s="40">
        <f>(2*E26*E27)/(E26+E27)</f>
        <v>0.95753452039058018</v>
      </c>
      <c r="F28" s="14">
        <f>(2*F26*F27)/(F26+F27)</f>
        <v>0.92099565689467977</v>
      </c>
      <c r="G28" s="35">
        <f>(2*G26*G27)/(G26+G27)</f>
        <v>0.9194997281131051</v>
      </c>
      <c r="H28" s="41">
        <f>(2*H26*H27)/(H26+H27)</f>
        <v>0.84045627973358705</v>
      </c>
    </row>
    <row r="33" spans="3:8">
      <c r="C33" t="s">
        <v>20</v>
      </c>
      <c r="D33">
        <v>50</v>
      </c>
    </row>
    <row r="34" spans="3:8">
      <c r="C34" s="70"/>
      <c r="D34" s="70" t="s">
        <v>21</v>
      </c>
      <c r="E34" s="70" t="s">
        <v>22</v>
      </c>
      <c r="F34" s="70" t="s">
        <v>23</v>
      </c>
      <c r="G34" s="70" t="s">
        <v>24</v>
      </c>
    </row>
    <row r="35" spans="3:8">
      <c r="C35" s="70"/>
      <c r="D35" s="70"/>
      <c r="E35" s="70">
        <v>7</v>
      </c>
      <c r="F35" s="70">
        <v>6</v>
      </c>
      <c r="G35" s="70">
        <v>9</v>
      </c>
    </row>
    <row r="36" spans="3:8">
      <c r="C36" s="71" t="s">
        <v>17</v>
      </c>
      <c r="D36" s="72">
        <f>E4</f>
        <v>0.95369999999999999</v>
      </c>
      <c r="E36" s="70">
        <f>E35*D36</f>
        <v>6.6759000000000004</v>
      </c>
      <c r="F36" s="70">
        <f>F35*D36</f>
        <v>5.7222</v>
      </c>
      <c r="G36" s="70">
        <f>G35*D36</f>
        <v>8.5832999999999995</v>
      </c>
      <c r="H36">
        <f>D33-(D33*D36)</f>
        <v>2.3149999999999977</v>
      </c>
    </row>
    <row r="37" spans="3:8">
      <c r="C37" s="71" t="s">
        <v>0</v>
      </c>
      <c r="D37" s="72">
        <f>F4</f>
        <v>0.92300000000000004</v>
      </c>
      <c r="E37" s="70">
        <f>E35*D37</f>
        <v>6.4610000000000003</v>
      </c>
      <c r="F37" s="70">
        <f>F35*D37</f>
        <v>5.5380000000000003</v>
      </c>
      <c r="G37" s="70">
        <f>G35*D37</f>
        <v>8.3070000000000004</v>
      </c>
      <c r="H37">
        <f>D33-(D33*D37)</f>
        <v>3.8499999999999943</v>
      </c>
    </row>
    <row r="38" spans="3:8">
      <c r="C38" s="71" t="s">
        <v>1</v>
      </c>
      <c r="D38" s="72">
        <f>G4</f>
        <v>0.92</v>
      </c>
      <c r="E38" s="70">
        <f>E35*D38</f>
        <v>6.44</v>
      </c>
      <c r="F38" s="70">
        <f>F35*D38</f>
        <v>5.5200000000000005</v>
      </c>
      <c r="G38" s="70">
        <f>G35*D38</f>
        <v>8.2800000000000011</v>
      </c>
      <c r="H38">
        <f>D33-(D33*D38)</f>
        <v>4</v>
      </c>
    </row>
    <row r="39" spans="3:8">
      <c r="C39" s="71" t="s">
        <v>3</v>
      </c>
      <c r="D39" s="72">
        <f>I4</f>
        <v>0.85780000000000001</v>
      </c>
      <c r="E39" s="70">
        <f>E35*D39</f>
        <v>6.0045999999999999</v>
      </c>
      <c r="F39" s="70">
        <f>F35*D39</f>
        <v>5.1467999999999998</v>
      </c>
      <c r="G39" s="70">
        <f>G35*D39</f>
        <v>7.7202000000000002</v>
      </c>
      <c r="H39">
        <f>D33-(D33*D39)</f>
        <v>7.1099999999999994</v>
      </c>
    </row>
    <row r="40" spans="3:8">
      <c r="G40" t="s">
        <v>25</v>
      </c>
    </row>
  </sheetData>
  <mergeCells count="6">
    <mergeCell ref="C26:C28"/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44"/>
  <sheetViews>
    <sheetView topLeftCell="A19" workbookViewId="0">
      <selection activeCell="F49" sqref="F49"/>
    </sheetView>
  </sheetViews>
  <sheetFormatPr defaultColWidth="8.7109375" defaultRowHeight="14.45"/>
  <cols>
    <col min="3" max="3" width="21.42578125" bestFit="1" customWidth="1"/>
    <col min="4" max="4" width="18" bestFit="1" customWidth="1"/>
    <col min="5" max="5" width="16.140625" bestFit="1" customWidth="1"/>
    <col min="6" max="6" width="15.42578125" customWidth="1"/>
    <col min="7" max="7" width="20.7109375" customWidth="1"/>
    <col min="8" max="8" width="20.140625" bestFit="1" customWidth="1"/>
    <col min="9" max="9" width="13.140625" bestFit="1" customWidth="1"/>
    <col min="12" max="12" width="11.140625" bestFit="1" customWidth="1"/>
  </cols>
  <sheetData>
    <row r="2" spans="3:15" ht="15" thickBot="1"/>
    <row r="3" spans="3:15" ht="15" thickBot="1">
      <c r="E3" s="7" t="s">
        <v>2</v>
      </c>
      <c r="F3" s="4" t="s">
        <v>0</v>
      </c>
      <c r="G3" s="34" t="s">
        <v>1</v>
      </c>
      <c r="H3" s="3" t="s">
        <v>3</v>
      </c>
    </row>
    <row r="4" spans="3:15">
      <c r="C4" s="86" t="s">
        <v>4</v>
      </c>
      <c r="D4" s="32" t="s">
        <v>5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>
      <c r="C5" s="87"/>
      <c r="D5" s="33" t="s">
        <v>6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5" thickBot="1">
      <c r="C6" s="88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5" thickBot="1">
      <c r="C7" s="92" t="s">
        <v>8</v>
      </c>
      <c r="D7" s="73" t="s">
        <v>5</v>
      </c>
      <c r="E7" s="74">
        <v>0.92800000000000005</v>
      </c>
      <c r="F7" s="75">
        <v>0.92400000000000004</v>
      </c>
      <c r="G7" s="76">
        <v>0.86219999999999997</v>
      </c>
      <c r="H7" s="77">
        <v>0.86229999999999996</v>
      </c>
    </row>
    <row r="8" spans="3:15" ht="15" thickBot="1">
      <c r="C8" s="93"/>
      <c r="D8" s="78" t="s">
        <v>6</v>
      </c>
      <c r="E8" s="79">
        <v>0.92900000000000005</v>
      </c>
      <c r="F8" s="80">
        <v>0.92400000000000004</v>
      </c>
      <c r="G8" s="81">
        <v>0.89119999999999999</v>
      </c>
      <c r="H8" s="80">
        <v>0.89129999999999998</v>
      </c>
      <c r="L8" s="4"/>
      <c r="M8" s="34"/>
      <c r="N8" s="7"/>
      <c r="O8" s="3"/>
    </row>
    <row r="9" spans="3:15" ht="15" thickBot="1">
      <c r="C9" s="94"/>
      <c r="D9" s="82" t="s">
        <v>7</v>
      </c>
      <c r="E9" s="79">
        <v>0.92900000000000005</v>
      </c>
      <c r="F9" s="83">
        <f t="shared" ref="F9:G9" si="0">(2*F7*F8)/(F7+F8)</f>
        <v>0.92400000000000004</v>
      </c>
      <c r="G9" s="84">
        <f t="shared" si="0"/>
        <v>0.87646018022128425</v>
      </c>
      <c r="H9" s="84">
        <f>(2*H7*H8)/(H7+H8)</f>
        <v>0.87656020757299269</v>
      </c>
    </row>
    <row r="10" spans="3:15">
      <c r="C10" s="89" t="s">
        <v>9</v>
      </c>
      <c r="D10" s="4" t="s">
        <v>10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>
      <c r="C11" s="90"/>
      <c r="D11" s="5" t="s">
        <v>11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5" thickBot="1">
      <c r="C12" s="91"/>
      <c r="D12" s="6" t="s">
        <v>12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>
      <c r="C13" s="89" t="s">
        <v>13</v>
      </c>
      <c r="D13" s="32" t="s">
        <v>5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>
      <c r="C14" s="90"/>
      <c r="D14" s="33" t="s">
        <v>6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5" thickBot="1">
      <c r="C15" s="91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>
      <c r="C16" s="89" t="s">
        <v>14</v>
      </c>
      <c r="D16" s="32" t="s">
        <v>5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26</v>
      </c>
    </row>
    <row r="17" spans="3:9">
      <c r="C17" s="90"/>
      <c r="D17" s="33" t="s">
        <v>6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5" thickBot="1">
      <c r="C18" s="91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5" thickBot="1">
      <c r="C19" s="1" t="s">
        <v>15</v>
      </c>
      <c r="D19" s="3" t="s">
        <v>16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3" spans="3:9" ht="15" thickBot="1"/>
    <row r="24" spans="3:9" ht="15" thickBot="1">
      <c r="E24" s="7" t="s">
        <v>2</v>
      </c>
      <c r="F24" s="4" t="s">
        <v>0</v>
      </c>
      <c r="G24" s="34" t="s">
        <v>1</v>
      </c>
      <c r="H24" s="3" t="s">
        <v>3</v>
      </c>
    </row>
    <row r="25" spans="3:9">
      <c r="C25" s="86" t="s">
        <v>27</v>
      </c>
      <c r="D25" s="32" t="s">
        <v>5</v>
      </c>
      <c r="E25" s="54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>
      <c r="C26" s="87"/>
      <c r="D26" s="33" t="s">
        <v>6</v>
      </c>
      <c r="E26" s="55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5" thickBot="1">
      <c r="C27" s="88"/>
      <c r="D27" s="2" t="s">
        <v>7</v>
      </c>
      <c r="E27" s="56">
        <v>0.876</v>
      </c>
      <c r="F27" s="14">
        <v>0.92900000000000005</v>
      </c>
      <c r="G27" s="35">
        <v>0.93</v>
      </c>
      <c r="H27" s="41">
        <v>0.876</v>
      </c>
    </row>
    <row r="29" spans="3:9" ht="15" thickBot="1"/>
    <row r="30" spans="3:9" ht="15" thickBot="1">
      <c r="E30" s="34" t="s">
        <v>1</v>
      </c>
      <c r="F30" s="4" t="s">
        <v>18</v>
      </c>
      <c r="G30" s="7" t="s">
        <v>17</v>
      </c>
      <c r="H30" s="3" t="s">
        <v>3</v>
      </c>
      <c r="I30" s="37" t="s">
        <v>19</v>
      </c>
    </row>
    <row r="31" spans="3:9">
      <c r="C31" s="86" t="s">
        <v>27</v>
      </c>
      <c r="D31" s="32" t="s">
        <v>5</v>
      </c>
      <c r="E31">
        <v>0.86219999999999997</v>
      </c>
      <c r="F31">
        <v>0.92400000000000004</v>
      </c>
      <c r="G31">
        <v>0.92800000000000005</v>
      </c>
      <c r="H31">
        <v>0.86229999999999996</v>
      </c>
      <c r="I31" s="51">
        <v>0.98</v>
      </c>
    </row>
    <row r="32" spans="3:9">
      <c r="C32" s="87"/>
      <c r="D32" s="33" t="s">
        <v>6</v>
      </c>
      <c r="E32">
        <v>0.89119999999999999</v>
      </c>
      <c r="F32">
        <v>0.92400000000000004</v>
      </c>
      <c r="G32">
        <v>0.92900000000000005</v>
      </c>
      <c r="H32">
        <v>0.89129999999999998</v>
      </c>
      <c r="I32" s="51">
        <v>0.65</v>
      </c>
    </row>
    <row r="33" spans="3:9" ht="15" thickBot="1">
      <c r="C33" s="88"/>
      <c r="D33" s="2" t="s">
        <v>7</v>
      </c>
      <c r="E33">
        <f t="shared" ref="E33:F33" si="3">(2*E31*E32)/(E31+E32)</f>
        <v>0.87646018022128425</v>
      </c>
      <c r="F33">
        <f t="shared" si="3"/>
        <v>0.92400000000000004</v>
      </c>
      <c r="G33">
        <v>0.92900000000000005</v>
      </c>
      <c r="H33">
        <f>(2*H31*H32)/(H31+H32)</f>
        <v>0.87656020757299269</v>
      </c>
      <c r="I33" s="51">
        <f>(2*I31*I32)/(I31+I32)</f>
        <v>0.78159509202453992</v>
      </c>
    </row>
    <row r="38" spans="3:9">
      <c r="C38" t="s">
        <v>20</v>
      </c>
      <c r="D38">
        <v>50</v>
      </c>
    </row>
    <row r="39" spans="3:9">
      <c r="C39" s="70"/>
      <c r="D39" s="70" t="s">
        <v>7</v>
      </c>
      <c r="E39" s="70"/>
    </row>
    <row r="40" spans="3:9">
      <c r="C40" s="70"/>
      <c r="D40" s="70"/>
      <c r="E40" s="70"/>
    </row>
    <row r="41" spans="3:9" ht="15" thickBot="1">
      <c r="C41" s="71" t="s">
        <v>17</v>
      </c>
      <c r="D41">
        <v>0.92800000000000005</v>
      </c>
      <c r="E41" s="70">
        <f>$D$38-($D$38*D41)</f>
        <v>3.5999999999999943</v>
      </c>
      <c r="F41" s="85">
        <v>3</v>
      </c>
    </row>
    <row r="42" spans="3:9">
      <c r="C42" s="4" t="s">
        <v>18</v>
      </c>
      <c r="D42">
        <v>0.92400000000000004</v>
      </c>
      <c r="E42" s="70">
        <f t="shared" ref="E42:E44" si="4">$D$38-($D$38*D42)</f>
        <v>3.7999999999999972</v>
      </c>
      <c r="F42" s="85">
        <f t="shared" ref="F42:F44" si="5">ROUND(E42, 0)</f>
        <v>4</v>
      </c>
    </row>
    <row r="43" spans="3:9">
      <c r="C43" s="71" t="s">
        <v>1</v>
      </c>
      <c r="D43">
        <v>0.86219999999999997</v>
      </c>
      <c r="E43" s="70">
        <f t="shared" si="4"/>
        <v>6.8900000000000006</v>
      </c>
      <c r="F43" s="85">
        <f t="shared" si="5"/>
        <v>7</v>
      </c>
    </row>
    <row r="44" spans="3:9">
      <c r="C44" s="71" t="s">
        <v>3</v>
      </c>
      <c r="D44">
        <v>0.86229999999999996</v>
      </c>
      <c r="E44" s="70">
        <f t="shared" si="4"/>
        <v>6.8850000000000051</v>
      </c>
      <c r="F44" s="85">
        <v>6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sheetPr>
    <tabColor rgb="FFFF0000"/>
  </sheetPr>
  <dimension ref="C2:P33"/>
  <sheetViews>
    <sheetView topLeftCell="A2" workbookViewId="0">
      <selection activeCell="L32" sqref="L32"/>
    </sheetView>
  </sheetViews>
  <sheetFormatPr defaultColWidth="8.7109375" defaultRowHeight="14.45"/>
  <cols>
    <col min="3" max="3" width="21.42578125" bestFit="1" customWidth="1"/>
    <col min="4" max="4" width="18" bestFit="1" customWidth="1"/>
    <col min="5" max="5" width="18" customWidth="1"/>
    <col min="6" max="6" width="16.140625" bestFit="1" customWidth="1"/>
    <col min="7" max="7" width="15.42578125" customWidth="1"/>
    <col min="8" max="8" width="20.7109375" customWidth="1"/>
    <col min="9" max="9" width="20.140625" bestFit="1" customWidth="1"/>
    <col min="10" max="10" width="13.140625" bestFit="1" customWidth="1"/>
    <col min="13" max="13" width="11.140625" bestFit="1" customWidth="1"/>
  </cols>
  <sheetData>
    <row r="2" spans="3:16" ht="15" thickBot="1"/>
    <row r="3" spans="3:16" ht="15" thickBot="1">
      <c r="F3" s="7" t="s">
        <v>2</v>
      </c>
      <c r="G3" s="4" t="s">
        <v>18</v>
      </c>
      <c r="H3" s="34" t="s">
        <v>1</v>
      </c>
      <c r="I3" s="3" t="s">
        <v>3</v>
      </c>
    </row>
    <row r="4" spans="3:16">
      <c r="C4" s="86" t="s">
        <v>4</v>
      </c>
      <c r="D4" s="32" t="s">
        <v>5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>
      <c r="C5" s="87"/>
      <c r="D5" s="33" t="s">
        <v>6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5" thickBot="1">
      <c r="C6" s="88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5" thickBot="1">
      <c r="C7" s="89" t="s">
        <v>8</v>
      </c>
      <c r="D7" s="32" t="s">
        <v>5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5" thickBot="1">
      <c r="C8" s="90"/>
      <c r="D8" s="33" t="s">
        <v>6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5" thickBot="1">
      <c r="C9" s="91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>
      <c r="C10" s="89" t="s">
        <v>9</v>
      </c>
      <c r="D10" s="4" t="s">
        <v>10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>
      <c r="C11" s="90"/>
      <c r="D11" s="5" t="s">
        <v>11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5" thickBot="1">
      <c r="C12" s="91"/>
      <c r="D12" s="6" t="s">
        <v>12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>
      <c r="C13" s="89" t="s">
        <v>13</v>
      </c>
      <c r="D13" s="32" t="s">
        <v>5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>
      <c r="C14" s="90"/>
      <c r="D14" s="33" t="s">
        <v>6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5" thickBot="1">
      <c r="C15" s="91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>
      <c r="C16" s="89" t="s">
        <v>14</v>
      </c>
      <c r="D16" s="32" t="s">
        <v>5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26</v>
      </c>
    </row>
    <row r="17" spans="3:10">
      <c r="C17" s="90"/>
      <c r="D17" s="33" t="s">
        <v>6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5" thickBot="1">
      <c r="C18" s="91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5" thickBot="1">
      <c r="C19" s="1" t="s">
        <v>15</v>
      </c>
      <c r="D19" s="3" t="s">
        <v>16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>
      <c r="D20" s="37"/>
      <c r="E20" s="37"/>
    </row>
    <row r="21" spans="3:10">
      <c r="D21" s="37"/>
      <c r="E21" s="37"/>
    </row>
    <row r="22" spans="3:10">
      <c r="D22" s="37"/>
      <c r="E22" s="37"/>
    </row>
    <row r="23" spans="3:10" ht="15" thickBot="1"/>
    <row r="24" spans="3:10" ht="15" thickBot="1">
      <c r="F24" s="7" t="s">
        <v>2</v>
      </c>
      <c r="G24" s="4" t="s">
        <v>18</v>
      </c>
      <c r="H24" s="34" t="s">
        <v>1</v>
      </c>
      <c r="I24" s="3" t="s">
        <v>3</v>
      </c>
    </row>
    <row r="25" spans="3:10">
      <c r="C25" s="86" t="s">
        <v>9</v>
      </c>
      <c r="D25" s="4" t="s">
        <v>10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>
      <c r="C26" s="87"/>
      <c r="D26" s="5" t="s">
        <v>11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5" thickBot="1">
      <c r="C27" s="88"/>
      <c r="D27" s="6" t="s">
        <v>12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5" thickBot="1"/>
    <row r="30" spans="3:10" ht="15" thickBot="1">
      <c r="E30" s="37" t="s">
        <v>19</v>
      </c>
      <c r="F30" s="3" t="s">
        <v>3</v>
      </c>
      <c r="G30" s="34" t="s">
        <v>1</v>
      </c>
      <c r="H30" s="7" t="s">
        <v>17</v>
      </c>
      <c r="I30" s="4" t="s">
        <v>18</v>
      </c>
      <c r="J30" s="37" t="s">
        <v>19</v>
      </c>
    </row>
    <row r="31" spans="3:10">
      <c r="C31" s="86" t="s">
        <v>9</v>
      </c>
      <c r="D31" s="4" t="s">
        <v>10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>
      <c r="C32" s="87"/>
      <c r="D32" s="5" t="s">
        <v>11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5" thickBot="1">
      <c r="C33" s="88"/>
      <c r="D33" s="6" t="s">
        <v>12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50"/>
  <sheetViews>
    <sheetView topLeftCell="A18" workbookViewId="0">
      <selection activeCell="F51" sqref="F51:G51"/>
    </sheetView>
  </sheetViews>
  <sheetFormatPr defaultColWidth="8.7109375" defaultRowHeight="14.45"/>
  <cols>
    <col min="3" max="3" width="21.42578125" bestFit="1" customWidth="1"/>
    <col min="4" max="4" width="18" bestFit="1" customWidth="1"/>
    <col min="5" max="5" width="16.140625" bestFit="1" customWidth="1"/>
    <col min="6" max="6" width="15.42578125" customWidth="1"/>
    <col min="7" max="8" width="20.7109375" customWidth="1"/>
    <col min="9" max="9" width="20.140625" bestFit="1" customWidth="1"/>
    <col min="13" max="13" width="11.140625" bestFit="1" customWidth="1"/>
  </cols>
  <sheetData>
    <row r="2" spans="3:16" ht="15" thickBot="1"/>
    <row r="3" spans="3:16" ht="15" thickBot="1">
      <c r="E3" s="7" t="s">
        <v>2</v>
      </c>
      <c r="F3" s="4" t="s">
        <v>0</v>
      </c>
      <c r="G3" s="34" t="s">
        <v>1</v>
      </c>
      <c r="H3" s="34"/>
      <c r="I3" s="3" t="s">
        <v>3</v>
      </c>
    </row>
    <row r="4" spans="3:16">
      <c r="C4" s="86" t="s">
        <v>4</v>
      </c>
      <c r="D4" s="32" t="s">
        <v>5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>
      <c r="C5" s="87"/>
      <c r="D5" s="33" t="s">
        <v>6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5" thickBot="1">
      <c r="C6" s="88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0"/>
      <c r="I6" s="41">
        <f>(2*I4*I5)/(I4+I5)</f>
        <v>0.84045627973358705</v>
      </c>
      <c r="L6">
        <v>0.95099999999999996</v>
      </c>
    </row>
    <row r="7" spans="3:16" ht="15" thickBot="1">
      <c r="C7" s="89" t="s">
        <v>8</v>
      </c>
      <c r="D7" s="32" t="s">
        <v>5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5" thickBot="1">
      <c r="C8" s="90"/>
      <c r="D8" s="33" t="s">
        <v>6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5" thickBot="1">
      <c r="C9" s="91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>
      <c r="C10" s="89" t="s">
        <v>9</v>
      </c>
      <c r="D10" s="4" t="s">
        <v>10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>
      <c r="C11" s="90"/>
      <c r="D11" s="5" t="s">
        <v>11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5" thickBot="1">
      <c r="C12" s="91"/>
      <c r="D12" s="6" t="s">
        <v>12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>
      <c r="C13" s="89" t="s">
        <v>13</v>
      </c>
      <c r="D13" s="32" t="s">
        <v>5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>
      <c r="C14" s="90"/>
      <c r="D14" s="33" t="s">
        <v>6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5" thickBot="1">
      <c r="C15" s="91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>
      <c r="C16" s="89" t="s">
        <v>14</v>
      </c>
      <c r="D16" s="32" t="s">
        <v>5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26</v>
      </c>
    </row>
    <row r="17" spans="3:9">
      <c r="C17" s="90"/>
      <c r="D17" s="33" t="s">
        <v>6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5" thickBot="1">
      <c r="C18" s="91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5" thickBot="1">
      <c r="C19" s="1" t="s">
        <v>15</v>
      </c>
      <c r="D19" s="3" t="s">
        <v>16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3" spans="3:9" ht="15" thickBot="1"/>
    <row r="24" spans="3:9" ht="15" thickBot="1">
      <c r="E24" s="7" t="s">
        <v>2</v>
      </c>
      <c r="F24" s="4" t="s">
        <v>0</v>
      </c>
      <c r="G24" s="34" t="s">
        <v>1</v>
      </c>
      <c r="H24" s="34"/>
      <c r="I24" s="3" t="s">
        <v>3</v>
      </c>
    </row>
    <row r="25" spans="3:9">
      <c r="C25" s="89" t="s">
        <v>13</v>
      </c>
      <c r="D25" s="32" t="s">
        <v>5</v>
      </c>
      <c r="E25" s="19">
        <v>0.47470000000000001</v>
      </c>
      <c r="F25" s="11">
        <v>0.63700000000000001</v>
      </c>
      <c r="G25" s="45">
        <v>0.51300000000000001</v>
      </c>
      <c r="H25" s="45"/>
      <c r="I25" s="57">
        <v>0.53</v>
      </c>
    </row>
    <row r="26" spans="3:9">
      <c r="C26" s="90"/>
      <c r="D26" s="33" t="s">
        <v>6</v>
      </c>
      <c r="E26" s="20">
        <v>0.57250000000000001</v>
      </c>
      <c r="F26" s="12">
        <v>0.54300000000000004</v>
      </c>
      <c r="G26" s="47">
        <v>0.622</v>
      </c>
      <c r="H26" s="47"/>
      <c r="I26" s="58">
        <v>0.67</v>
      </c>
    </row>
    <row r="27" spans="3:9" ht="15" thickBot="1">
      <c r="C27" s="91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59">
        <v>0.59199999999999997</v>
      </c>
    </row>
    <row r="29" spans="3:9" ht="15" thickBot="1"/>
    <row r="30" spans="3:9" ht="15" thickBot="1">
      <c r="E30" s="3" t="s">
        <v>3</v>
      </c>
      <c r="F30" s="34" t="s">
        <v>1</v>
      </c>
      <c r="G30" s="7" t="s">
        <v>17</v>
      </c>
      <c r="H30" t="s">
        <v>19</v>
      </c>
      <c r="I30" s="4" t="s">
        <v>18</v>
      </c>
    </row>
    <row r="31" spans="3:9">
      <c r="C31" s="89" t="s">
        <v>13</v>
      </c>
      <c r="D31" s="32" t="s">
        <v>5</v>
      </c>
      <c r="E31" s="57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>
      <c r="C32" s="90"/>
      <c r="D32" s="33" t="s">
        <v>6</v>
      </c>
      <c r="E32" s="58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9" ht="15" thickBot="1">
      <c r="C33" s="91"/>
      <c r="D33" s="6" t="s">
        <v>7</v>
      </c>
      <c r="E33" s="59">
        <v>0.59199999999999997</v>
      </c>
      <c r="F33" s="22">
        <v>0.58599999999999997</v>
      </c>
      <c r="G33" s="21">
        <v>0.56200000000000006</v>
      </c>
      <c r="H33" s="69">
        <v>0.52800000000000002</v>
      </c>
      <c r="I33" s="24">
        <v>0.51900000000000002</v>
      </c>
    </row>
    <row r="36" spans="3:9">
      <c r="D36" s="37"/>
    </row>
    <row r="38" spans="3:9">
      <c r="F38" t="s">
        <v>19</v>
      </c>
    </row>
    <row r="39" spans="3:9">
      <c r="F39">
        <v>0.55900000000000005</v>
      </c>
    </row>
    <row r="40" spans="3:9">
      <c r="C40" s="51"/>
      <c r="D40" s="51"/>
      <c r="E40" s="51"/>
      <c r="F40">
        <v>0.5</v>
      </c>
    </row>
    <row r="41" spans="3:9">
      <c r="F41" s="69">
        <f>(2*F39*F40)/(F39+F40)</f>
        <v>0.52785646836638334</v>
      </c>
    </row>
    <row r="43" spans="3:9">
      <c r="C43" s="37" t="s">
        <v>28</v>
      </c>
    </row>
    <row r="44" spans="3:9" ht="15" thickBot="1"/>
    <row r="45" spans="3:9" ht="15" thickBot="1">
      <c r="E45" s="3" t="s">
        <v>3</v>
      </c>
      <c r="F45" s="34" t="s">
        <v>1</v>
      </c>
      <c r="G45" s="7" t="s">
        <v>17</v>
      </c>
      <c r="H45" s="4" t="s">
        <v>0</v>
      </c>
    </row>
    <row r="46" spans="3:9">
      <c r="C46" s="89" t="s">
        <v>13</v>
      </c>
      <c r="D46" s="32" t="s">
        <v>5</v>
      </c>
      <c r="E46" s="57">
        <v>0.53</v>
      </c>
      <c r="F46" s="45">
        <v>0.51300000000000001</v>
      </c>
      <c r="G46" s="19">
        <v>0.622</v>
      </c>
      <c r="H46" s="11">
        <v>0.57299999999999995</v>
      </c>
    </row>
    <row r="47" spans="3:9">
      <c r="C47" s="90"/>
      <c r="D47" s="33" t="s">
        <v>6</v>
      </c>
      <c r="E47" s="58">
        <v>0.67</v>
      </c>
      <c r="F47" s="47">
        <v>0.622</v>
      </c>
      <c r="G47" s="20">
        <v>0.51300000000000001</v>
      </c>
      <c r="H47" s="12">
        <v>0.47499999999999998</v>
      </c>
    </row>
    <row r="48" spans="3:9" ht="15" thickBot="1">
      <c r="C48" s="91"/>
      <c r="D48" s="6" t="s">
        <v>7</v>
      </c>
      <c r="E48" s="59">
        <v>0.59199999999999997</v>
      </c>
      <c r="F48" s="22">
        <v>0.58599999999999997</v>
      </c>
      <c r="G48" s="21">
        <v>0.56200000000000006</v>
      </c>
      <c r="H48" s="24">
        <v>0.51900000000000002</v>
      </c>
    </row>
    <row r="50" spans="5:8">
      <c r="E50" s="51">
        <f>(((E48+E46)-0.2)*150)-150</f>
        <v>-11.700000000000017</v>
      </c>
      <c r="F50" s="51">
        <f>(((F48+F46)-0.2)*150)-150</f>
        <v>-15.150000000000006</v>
      </c>
      <c r="G50" s="51">
        <f>(((G48+G47)-0.2)*150)-150</f>
        <v>-18.749999999999972</v>
      </c>
      <c r="H50" s="51">
        <f>(((H48+H47)-0.2)*150)-150</f>
        <v>-30.899999999999991</v>
      </c>
    </row>
  </sheetData>
  <mergeCells count="8">
    <mergeCell ref="C46:C48"/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52"/>
  <sheetViews>
    <sheetView topLeftCell="A19" workbookViewId="0">
      <selection activeCell="D48" sqref="D48"/>
    </sheetView>
  </sheetViews>
  <sheetFormatPr defaultColWidth="8.7109375" defaultRowHeight="14.45"/>
  <cols>
    <col min="3" max="3" width="21.42578125" bestFit="1" customWidth="1"/>
    <col min="4" max="4" width="18" bestFit="1" customWidth="1"/>
    <col min="5" max="5" width="18" customWidth="1"/>
    <col min="6" max="6" width="16.140625" bestFit="1" customWidth="1"/>
    <col min="7" max="7" width="15.42578125" customWidth="1"/>
    <col min="8" max="8" width="20.7109375" customWidth="1"/>
    <col min="9" max="9" width="20.140625" bestFit="1" customWidth="1"/>
    <col min="13" max="13" width="11.140625" bestFit="1" customWidth="1"/>
  </cols>
  <sheetData>
    <row r="2" spans="3:16" ht="15" thickBot="1"/>
    <row r="3" spans="3:16" ht="15" thickBot="1">
      <c r="F3" s="7" t="s">
        <v>2</v>
      </c>
      <c r="G3" s="4" t="s">
        <v>0</v>
      </c>
      <c r="H3" s="34" t="s">
        <v>1</v>
      </c>
      <c r="I3" s="3" t="s">
        <v>3</v>
      </c>
    </row>
    <row r="4" spans="3:16">
      <c r="C4" s="86" t="s">
        <v>4</v>
      </c>
      <c r="D4" s="32" t="s">
        <v>5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>
      <c r="C5" s="87"/>
      <c r="D5" s="33" t="s">
        <v>6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5" thickBot="1">
      <c r="C6" s="88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5" thickBot="1">
      <c r="C7" s="89" t="s">
        <v>8</v>
      </c>
      <c r="D7" s="32" t="s">
        <v>5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5" thickBot="1">
      <c r="C8" s="90"/>
      <c r="D8" s="33" t="s">
        <v>6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5" thickBot="1">
      <c r="C9" s="91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>
      <c r="C10" s="89" t="s">
        <v>9</v>
      </c>
      <c r="D10" s="4" t="s">
        <v>10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>
      <c r="C11" s="90"/>
      <c r="D11" s="5" t="s">
        <v>11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5" thickBot="1">
      <c r="C12" s="91"/>
      <c r="D12" s="6" t="s">
        <v>12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>
      <c r="C13" s="89" t="s">
        <v>13</v>
      </c>
      <c r="D13" s="32" t="s">
        <v>5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>
      <c r="C14" s="90"/>
      <c r="D14" s="33" t="s">
        <v>6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5" thickBot="1">
      <c r="C15" s="91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>
      <c r="C16" s="89" t="s">
        <v>14</v>
      </c>
      <c r="D16" s="32" t="s">
        <v>5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26</v>
      </c>
    </row>
    <row r="17" spans="3:10">
      <c r="C17" s="90"/>
      <c r="D17" s="33" t="s">
        <v>6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5" thickBot="1">
      <c r="C18" s="91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5" thickBot="1">
      <c r="C19" s="1" t="s">
        <v>15</v>
      </c>
      <c r="D19" s="3" t="s">
        <v>16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>
      <c r="D20" s="37"/>
      <c r="E20" s="37"/>
    </row>
    <row r="21" spans="3:10">
      <c r="D21" s="37"/>
      <c r="E21" s="37"/>
    </row>
    <row r="22" spans="3:10">
      <c r="D22" s="37"/>
      <c r="E22" s="37"/>
    </row>
    <row r="23" spans="3:10" ht="15" thickBot="1"/>
    <row r="24" spans="3:10" ht="15" thickBot="1">
      <c r="F24" s="7" t="s">
        <v>2</v>
      </c>
      <c r="G24" s="4" t="s">
        <v>0</v>
      </c>
      <c r="H24" s="34" t="s">
        <v>1</v>
      </c>
      <c r="I24" s="3" t="s">
        <v>3</v>
      </c>
    </row>
    <row r="25" spans="3:10">
      <c r="C25" s="89" t="s">
        <v>14</v>
      </c>
      <c r="D25" s="32" t="s">
        <v>5</v>
      </c>
      <c r="E25" s="32"/>
      <c r="F25" s="19">
        <v>0.47470000000000001</v>
      </c>
      <c r="G25" s="11">
        <v>0.63700000000000001</v>
      </c>
      <c r="H25" s="45">
        <v>0.51300000000000001</v>
      </c>
      <c r="I25" s="57">
        <v>0.53</v>
      </c>
    </row>
    <row r="26" spans="3:10">
      <c r="C26" s="90"/>
      <c r="D26" s="33" t="s">
        <v>6</v>
      </c>
      <c r="E26" s="33"/>
      <c r="F26" s="20">
        <v>0.57250000000000001</v>
      </c>
      <c r="G26" s="12">
        <v>0.54300000000000004</v>
      </c>
      <c r="H26" s="47">
        <v>0.622</v>
      </c>
      <c r="I26" s="58">
        <v>0.67</v>
      </c>
    </row>
    <row r="27" spans="3:10" ht="15" thickBot="1">
      <c r="C27" s="91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59">
        <v>0.9</v>
      </c>
    </row>
    <row r="29" spans="3:10" ht="15" thickBot="1"/>
    <row r="30" spans="3:10" ht="15" thickBot="1">
      <c r="F30" s="4" t="s">
        <v>18</v>
      </c>
      <c r="G30" s="34" t="s">
        <v>1</v>
      </c>
      <c r="H30" s="3" t="s">
        <v>3</v>
      </c>
      <c r="I30" s="7" t="s">
        <v>17</v>
      </c>
      <c r="J30" s="37" t="s">
        <v>19</v>
      </c>
    </row>
    <row r="31" spans="3:10">
      <c r="C31" s="89" t="s">
        <v>14</v>
      </c>
      <c r="D31" s="32" t="s">
        <v>5</v>
      </c>
      <c r="E31" s="32"/>
      <c r="F31" s="11">
        <v>0.63700000000000001</v>
      </c>
      <c r="G31" s="45">
        <v>0.51300000000000001</v>
      </c>
      <c r="H31" s="57">
        <v>0.53</v>
      </c>
      <c r="I31" s="19">
        <v>0.47470000000000001</v>
      </c>
      <c r="J31">
        <v>0.75700000000000001</v>
      </c>
    </row>
    <row r="32" spans="3:10">
      <c r="C32" s="90"/>
      <c r="D32" s="33" t="s">
        <v>6</v>
      </c>
      <c r="E32" s="33"/>
      <c r="F32" s="12">
        <v>0.54300000000000004</v>
      </c>
      <c r="G32" s="47">
        <v>0.622</v>
      </c>
      <c r="H32" s="58">
        <v>0.67</v>
      </c>
      <c r="I32" s="20">
        <v>0.57250000000000001</v>
      </c>
      <c r="J32">
        <v>0.70699999999999996</v>
      </c>
    </row>
    <row r="33" spans="3:10" ht="15" thickBot="1">
      <c r="C33" s="91"/>
      <c r="D33" s="6" t="s">
        <v>7</v>
      </c>
      <c r="E33" s="68"/>
      <c r="F33" s="24">
        <v>0.92800000000000005</v>
      </c>
      <c r="G33" s="22">
        <v>0.90700000000000003</v>
      </c>
      <c r="H33" s="59">
        <v>0.9</v>
      </c>
      <c r="I33" s="21">
        <v>0.80800000000000005</v>
      </c>
      <c r="J33" s="67">
        <v>0.73499999999999999</v>
      </c>
    </row>
    <row r="37" spans="3:10">
      <c r="C37" t="s">
        <v>29</v>
      </c>
      <c r="D37" s="37" t="s">
        <v>30</v>
      </c>
      <c r="E37" s="37"/>
      <c r="F37" t="s">
        <v>7</v>
      </c>
    </row>
    <row r="38" spans="3:10">
      <c r="C38">
        <v>0.88</v>
      </c>
      <c r="D38">
        <v>0.87</v>
      </c>
      <c r="F38">
        <v>0.86</v>
      </c>
    </row>
    <row r="39" spans="3:10">
      <c r="C39">
        <v>0.76</v>
      </c>
      <c r="D39">
        <v>0.71</v>
      </c>
      <c r="F39">
        <v>0.71</v>
      </c>
    </row>
    <row r="40" spans="3:10">
      <c r="C40">
        <v>0.63</v>
      </c>
      <c r="D40">
        <v>0.54</v>
      </c>
      <c r="F40">
        <v>0.51</v>
      </c>
    </row>
    <row r="41" spans="3:10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>
      <c r="C42" s="51">
        <f t="shared" si="3"/>
        <v>0.71555555555555561</v>
      </c>
    </row>
    <row r="43" spans="3:10">
      <c r="C43">
        <f>(2*C41*C42)/(C41+C42)</f>
        <v>0.73553710691823915</v>
      </c>
    </row>
    <row r="46" spans="3:10">
      <c r="C46" t="s">
        <v>20</v>
      </c>
    </row>
    <row r="47" spans="3:10">
      <c r="C47" s="70"/>
      <c r="D47" s="70" t="s">
        <v>21</v>
      </c>
      <c r="E47" s="70"/>
    </row>
    <row r="48" spans="3:10">
      <c r="C48" s="70"/>
      <c r="D48" s="70"/>
      <c r="E48" s="70"/>
    </row>
    <row r="49" spans="3:5">
      <c r="C49" s="71" t="s">
        <v>17</v>
      </c>
      <c r="D49" s="70">
        <v>0.80800000000000005</v>
      </c>
      <c r="E49" s="70">
        <f>(D49*50)-50</f>
        <v>-9.5999999999999943</v>
      </c>
    </row>
    <row r="50" spans="3:5">
      <c r="C50" s="71" t="s">
        <v>0</v>
      </c>
      <c r="D50" s="70">
        <v>0.92800000000000005</v>
      </c>
      <c r="E50" s="70">
        <f>(D50*50)-50</f>
        <v>-3.5999999999999943</v>
      </c>
    </row>
    <row r="51" spans="3:5">
      <c r="C51" s="71" t="s">
        <v>1</v>
      </c>
      <c r="D51" s="70">
        <v>0.90700000000000003</v>
      </c>
      <c r="E51" s="70">
        <f t="shared" ref="E51:E52" si="4">(D51*50)-50</f>
        <v>-4.6499999999999986</v>
      </c>
    </row>
    <row r="52" spans="3:5">
      <c r="C52" s="71" t="s">
        <v>3</v>
      </c>
      <c r="D52" s="70">
        <v>0.9</v>
      </c>
      <c r="E52" s="70">
        <f t="shared" si="4"/>
        <v>-5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44"/>
  <sheetViews>
    <sheetView tabSelected="1" topLeftCell="A11" workbookViewId="0">
      <selection activeCell="H22" sqref="H22"/>
    </sheetView>
  </sheetViews>
  <sheetFormatPr defaultColWidth="8.7109375" defaultRowHeight="14.45"/>
  <cols>
    <col min="3" max="3" width="21.42578125" bestFit="1" customWidth="1"/>
    <col min="4" max="4" width="18" bestFit="1" customWidth="1"/>
    <col min="5" max="5" width="16.140625" bestFit="1" customWidth="1"/>
    <col min="6" max="6" width="15.42578125" customWidth="1"/>
    <col min="7" max="7" width="20.7109375" customWidth="1"/>
    <col min="8" max="8" width="20.140625" bestFit="1" customWidth="1"/>
    <col min="12" max="12" width="11.140625" bestFit="1" customWidth="1"/>
  </cols>
  <sheetData>
    <row r="2" spans="3:15" ht="15" thickBot="1"/>
    <row r="3" spans="3:15" ht="15" thickBot="1">
      <c r="E3" s="7" t="s">
        <v>2</v>
      </c>
      <c r="F3" s="4" t="s">
        <v>0</v>
      </c>
      <c r="G3" s="34" t="s">
        <v>1</v>
      </c>
      <c r="H3" s="3" t="s">
        <v>3</v>
      </c>
    </row>
    <row r="4" spans="3:15">
      <c r="C4" s="86" t="s">
        <v>4</v>
      </c>
      <c r="D4" s="32" t="s">
        <v>5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>
      <c r="C5" s="87"/>
      <c r="D5" s="33" t="s">
        <v>6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5" thickBot="1">
      <c r="C6" s="88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5" thickBot="1">
      <c r="C7" s="89" t="s">
        <v>8</v>
      </c>
      <c r="D7" s="32" t="s">
        <v>5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5" thickBot="1">
      <c r="C8" s="90"/>
      <c r="D8" s="33" t="s">
        <v>6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5" thickBot="1">
      <c r="C9" s="91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>
      <c r="C10" s="89" t="s">
        <v>9</v>
      </c>
      <c r="D10" s="4" t="s">
        <v>10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>
      <c r="C11" s="90"/>
      <c r="D11" s="5" t="s">
        <v>11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5" thickBot="1">
      <c r="C12" s="91"/>
      <c r="D12" s="6" t="s">
        <v>12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>
      <c r="C13" s="89" t="s">
        <v>13</v>
      </c>
      <c r="D13" s="32" t="s">
        <v>5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>
      <c r="C14" s="90"/>
      <c r="D14" s="33" t="s">
        <v>6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5" thickBot="1">
      <c r="C15" s="91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>
      <c r="C16" s="89" t="s">
        <v>14</v>
      </c>
      <c r="D16" s="32" t="s">
        <v>5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26</v>
      </c>
    </row>
    <row r="17" spans="3:9">
      <c r="C17" s="90"/>
      <c r="D17" s="33" t="s">
        <v>6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5" thickBot="1">
      <c r="C18" s="91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5" thickBot="1">
      <c r="C19" s="1" t="s">
        <v>15</v>
      </c>
      <c r="D19" s="3" t="s">
        <v>16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3" spans="3:9" ht="15" thickBot="1"/>
    <row r="24" spans="3:9" ht="15" thickBot="1">
      <c r="E24" s="7" t="s">
        <v>2</v>
      </c>
      <c r="F24" s="4" t="s">
        <v>0</v>
      </c>
      <c r="G24" s="34" t="s">
        <v>1</v>
      </c>
      <c r="H24" s="3" t="s">
        <v>3</v>
      </c>
    </row>
    <row r="25" spans="3:9">
      <c r="C25" s="89" t="s">
        <v>14</v>
      </c>
      <c r="D25" s="32" t="s">
        <v>5</v>
      </c>
      <c r="E25" s="19">
        <v>0.47470000000000001</v>
      </c>
      <c r="F25" s="11">
        <v>0.63700000000000001</v>
      </c>
      <c r="G25" s="45">
        <v>0.51300000000000001</v>
      </c>
      <c r="H25" s="57">
        <v>0.53</v>
      </c>
    </row>
    <row r="26" spans="3:9" ht="15" thickBot="1">
      <c r="C26" s="90"/>
      <c r="D26" s="33" t="s">
        <v>6</v>
      </c>
      <c r="E26" s="20">
        <v>0.57250000000000001</v>
      </c>
      <c r="F26" s="12">
        <v>0.54300000000000004</v>
      </c>
      <c r="G26" s="47">
        <v>0.622</v>
      </c>
      <c r="H26" s="58">
        <v>0.67</v>
      </c>
    </row>
    <row r="27" spans="3:9" ht="15" thickBot="1">
      <c r="C27" s="91"/>
      <c r="D27" s="3" t="s">
        <v>16</v>
      </c>
      <c r="E27" s="21">
        <v>0.98</v>
      </c>
      <c r="F27" s="24">
        <v>0.94</v>
      </c>
      <c r="G27" s="22">
        <v>0.97699999999999998</v>
      </c>
      <c r="H27" s="59">
        <v>0.96499999999999997</v>
      </c>
    </row>
    <row r="29" spans="3:9" ht="15" thickBot="1"/>
    <row r="30" spans="3:9" ht="15" thickBot="1">
      <c r="E30" s="7" t="s">
        <v>17</v>
      </c>
      <c r="F30" s="34" t="s">
        <v>1</v>
      </c>
      <c r="G30" s="3" t="s">
        <v>31</v>
      </c>
      <c r="H30" s="4" t="s">
        <v>18</v>
      </c>
      <c r="I30" t="s">
        <v>19</v>
      </c>
    </row>
    <row r="31" spans="3:9">
      <c r="C31" s="89" t="s">
        <v>15</v>
      </c>
      <c r="D31" s="32"/>
      <c r="E31" s="19"/>
      <c r="F31" s="45"/>
      <c r="G31" s="57"/>
      <c r="H31" s="11"/>
    </row>
    <row r="32" spans="3:9" ht="15" thickBot="1">
      <c r="C32" s="90"/>
      <c r="D32" s="33"/>
      <c r="E32" s="20"/>
      <c r="F32" s="47"/>
      <c r="G32" s="58"/>
      <c r="H32" s="12"/>
    </row>
    <row r="33" spans="3:9" ht="15" thickBot="1">
      <c r="C33" s="91"/>
      <c r="D33" s="3" t="s">
        <v>16</v>
      </c>
      <c r="E33" s="21">
        <v>0.98</v>
      </c>
      <c r="F33" s="22">
        <v>0.97699999999999998</v>
      </c>
      <c r="G33" s="59">
        <v>0.96499999999999997</v>
      </c>
      <c r="H33" s="24">
        <v>0.94</v>
      </c>
      <c r="I33" s="69">
        <v>0.78</v>
      </c>
    </row>
    <row r="38" spans="3:9">
      <c r="D38" t="s">
        <v>20</v>
      </c>
    </row>
    <row r="39" spans="3:9">
      <c r="D39" s="70"/>
      <c r="E39" s="70" t="s">
        <v>7</v>
      </c>
      <c r="F39" s="70"/>
    </row>
    <row r="40" spans="3:9">
      <c r="D40" s="70"/>
      <c r="E40" s="70"/>
      <c r="F40" s="70"/>
      <c r="G40">
        <f>ROUND(F40,0)</f>
        <v>0</v>
      </c>
    </row>
    <row r="41" spans="3:9" ht="15" thickBot="1">
      <c r="D41" s="71" t="s">
        <v>17</v>
      </c>
      <c r="E41" s="21">
        <v>0.98</v>
      </c>
      <c r="F41" s="70">
        <f>50-(E41*50)</f>
        <v>1</v>
      </c>
      <c r="G41">
        <f t="shared" ref="G41:G44" si="3">ROUND(F41,0)</f>
        <v>1</v>
      </c>
    </row>
    <row r="42" spans="3:9">
      <c r="D42" s="71" t="s">
        <v>0</v>
      </c>
      <c r="E42" s="70">
        <v>0.92800000000000005</v>
      </c>
      <c r="F42" s="70">
        <f t="shared" ref="F42:F44" si="4">50-(E42*50)</f>
        <v>3.5999999999999943</v>
      </c>
      <c r="G42">
        <f t="shared" si="3"/>
        <v>4</v>
      </c>
    </row>
    <row r="43" spans="3:9" ht="15" thickBot="1">
      <c r="D43" s="71" t="s">
        <v>1</v>
      </c>
      <c r="E43" s="22">
        <v>0.97699999999999998</v>
      </c>
      <c r="F43" s="70">
        <f t="shared" si="4"/>
        <v>1.1499999999999986</v>
      </c>
      <c r="G43">
        <f t="shared" si="3"/>
        <v>1</v>
      </c>
    </row>
    <row r="44" spans="3:9" ht="15" thickBot="1">
      <c r="D44" s="71" t="s">
        <v>3</v>
      </c>
      <c r="E44" s="59">
        <v>0.96499999999999997</v>
      </c>
      <c r="F44" s="70">
        <f t="shared" si="4"/>
        <v>1.75</v>
      </c>
      <c r="G44">
        <f t="shared" si="3"/>
        <v>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defaultColWidth="11.5703125" defaultRowHeight="14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workbookViewId="0">
      <selection activeCell="O37" sqref="O37"/>
    </sheetView>
  </sheetViews>
  <sheetFormatPr defaultColWidth="11.5703125" defaultRowHeight="14.45"/>
  <cols>
    <col min="1" max="2" width="20.28515625" bestFit="1" customWidth="1"/>
    <col min="3" max="3" width="12" bestFit="1" customWidth="1"/>
    <col min="4" max="4" width="10" bestFit="1" customWidth="1"/>
  </cols>
  <sheetData>
    <row r="1" spans="1:4" ht="15" thickBot="1">
      <c r="B1" t="s">
        <v>32</v>
      </c>
      <c r="C1" t="s">
        <v>33</v>
      </c>
      <c r="D1" t="s">
        <v>34</v>
      </c>
    </row>
    <row r="2" spans="1:4" ht="15" thickBot="1">
      <c r="A2" s="4" t="s">
        <v>0</v>
      </c>
      <c r="B2">
        <v>2</v>
      </c>
      <c r="C2">
        <v>4</v>
      </c>
      <c r="D2">
        <v>4</v>
      </c>
    </row>
    <row r="3" spans="1:4" ht="15" thickBot="1">
      <c r="A3" s="34" t="s">
        <v>1</v>
      </c>
      <c r="B3">
        <v>3</v>
      </c>
      <c r="C3">
        <v>3</v>
      </c>
      <c r="D3">
        <v>1</v>
      </c>
    </row>
    <row r="4" spans="1:4" ht="15" thickBot="1">
      <c r="A4" s="7" t="s">
        <v>2</v>
      </c>
      <c r="B4">
        <v>4</v>
      </c>
      <c r="C4">
        <v>2</v>
      </c>
      <c r="D4">
        <v>2</v>
      </c>
    </row>
    <row r="5" spans="1:4" ht="15" thickBot="1">
      <c r="A5" s="3" t="s">
        <v>3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RomanaPC</dc:creator>
  <cp:keywords/>
  <dc:description/>
  <cp:lastModifiedBy>Gregor Kocmut</cp:lastModifiedBy>
  <cp:revision/>
  <dcterms:created xsi:type="dcterms:W3CDTF">2023-06-26T13:40:18Z</dcterms:created>
  <dcterms:modified xsi:type="dcterms:W3CDTF">2023-09-24T19:24:37Z</dcterms:modified>
  <cp:category/>
  <cp:contentStatus/>
</cp:coreProperties>
</file>