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 activeTab="2"/>
  </bookViews>
  <sheets>
    <sheet name="Mensualité Fixe" sheetId="1" r:id="rId1"/>
    <sheet name="Sensiblité swap" sheetId="2" r:id="rId2"/>
    <sheet name="Sensiblité swap Multi Courbe" sheetId="4" r:id="rId3"/>
  </sheets>
  <calcPr calcId="125725"/>
</workbook>
</file>

<file path=xl/calcChain.xml><?xml version="1.0" encoding="utf-8"?>
<calcChain xmlns="http://schemas.openxmlformats.org/spreadsheetml/2006/main">
  <c r="H49" i="4"/>
  <c r="J11" s="1"/>
  <c r="L11" s="1"/>
  <c r="H50"/>
  <c r="J50" s="1"/>
  <c r="H51"/>
  <c r="J13" s="1"/>
  <c r="L13" s="1"/>
  <c r="H52"/>
  <c r="J52" s="1"/>
  <c r="H53"/>
  <c r="J15" s="1"/>
  <c r="L15" s="1"/>
  <c r="H54"/>
  <c r="J54" s="1"/>
  <c r="H55"/>
  <c r="J17" s="1"/>
  <c r="L17" s="1"/>
  <c r="H56"/>
  <c r="J56" s="1"/>
  <c r="H57"/>
  <c r="J19" s="1"/>
  <c r="L19" s="1"/>
  <c r="H48"/>
  <c r="J48" s="1"/>
  <c r="D57"/>
  <c r="D56"/>
  <c r="D55"/>
  <c r="D54"/>
  <c r="D53"/>
  <c r="D52"/>
  <c r="D51"/>
  <c r="D50"/>
  <c r="D49"/>
  <c r="C49"/>
  <c r="D48"/>
  <c r="B48"/>
  <c r="G48" s="1"/>
  <c r="D38"/>
  <c r="D37"/>
  <c r="D36"/>
  <c r="D35"/>
  <c r="D34"/>
  <c r="D33"/>
  <c r="D32"/>
  <c r="D31"/>
  <c r="D30"/>
  <c r="C30"/>
  <c r="I29"/>
  <c r="D29"/>
  <c r="B29"/>
  <c r="G29" s="1"/>
  <c r="E29" s="1"/>
  <c r="D19"/>
  <c r="D18"/>
  <c r="D17"/>
  <c r="D16"/>
  <c r="D15"/>
  <c r="D14"/>
  <c r="D13"/>
  <c r="D12"/>
  <c r="D11"/>
  <c r="C11"/>
  <c r="I10"/>
  <c r="D10"/>
  <c r="B10"/>
  <c r="G10" s="1"/>
  <c r="E10" s="1"/>
  <c r="D7" i="2"/>
  <c r="D5"/>
  <c r="D6"/>
  <c r="I30"/>
  <c r="I31"/>
  <c r="I32"/>
  <c r="I33"/>
  <c r="I34"/>
  <c r="I35"/>
  <c r="I36"/>
  <c r="I37"/>
  <c r="I38"/>
  <c r="I29"/>
  <c r="D38"/>
  <c r="D37"/>
  <c r="D36"/>
  <c r="D35"/>
  <c r="D34"/>
  <c r="D33"/>
  <c r="D32"/>
  <c r="D31"/>
  <c r="D30"/>
  <c r="C30"/>
  <c r="D29"/>
  <c r="B29"/>
  <c r="G29" s="1"/>
  <c r="E29" s="1"/>
  <c r="D11"/>
  <c r="D12"/>
  <c r="D13"/>
  <c r="D14"/>
  <c r="D15"/>
  <c r="D16"/>
  <c r="D17"/>
  <c r="D18"/>
  <c r="D19"/>
  <c r="D10"/>
  <c r="B10"/>
  <c r="G10" s="1"/>
  <c r="I10"/>
  <c r="K10" s="1"/>
  <c r="C11"/>
  <c r="I11" s="1"/>
  <c r="K11" s="1"/>
  <c r="E11" i="1"/>
  <c r="F11" s="1"/>
  <c r="E10"/>
  <c r="F10" s="1"/>
  <c r="F9"/>
  <c r="C1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D10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93" s="1"/>
  <c r="D94" s="1"/>
  <c r="D95" s="1"/>
  <c r="D96" s="1"/>
  <c r="D97" s="1"/>
  <c r="D98" s="1"/>
  <c r="D99" s="1"/>
  <c r="D100" s="1"/>
  <c r="D101" s="1"/>
  <c r="D102" s="1"/>
  <c r="D103" s="1"/>
  <c r="D104" s="1"/>
  <c r="D105" s="1"/>
  <c r="D106" s="1"/>
  <c r="D107" s="1"/>
  <c r="D108" s="1"/>
  <c r="D109" s="1"/>
  <c r="D110" s="1"/>
  <c r="D111" s="1"/>
  <c r="D112" s="1"/>
  <c r="D113" s="1"/>
  <c r="D114" s="1"/>
  <c r="D115" s="1"/>
  <c r="D116" s="1"/>
  <c r="D117" s="1"/>
  <c r="D118" s="1"/>
  <c r="D119" s="1"/>
  <c r="D120" s="1"/>
  <c r="D121" s="1"/>
  <c r="D122" s="1"/>
  <c r="D123" s="1"/>
  <c r="D124" s="1"/>
  <c r="D125" s="1"/>
  <c r="D126" s="1"/>
  <c r="D127" s="1"/>
  <c r="D128" s="1"/>
  <c r="D129" s="1"/>
  <c r="J38" i="4" l="1"/>
  <c r="L38" s="1"/>
  <c r="J36"/>
  <c r="L36" s="1"/>
  <c r="J34"/>
  <c r="L34" s="1"/>
  <c r="J32"/>
  <c r="L32" s="1"/>
  <c r="J30"/>
  <c r="L30" s="1"/>
  <c r="J10"/>
  <c r="J18"/>
  <c r="J16"/>
  <c r="J14"/>
  <c r="J12"/>
  <c r="J57"/>
  <c r="J55"/>
  <c r="J53"/>
  <c r="J51"/>
  <c r="J49"/>
  <c r="J29"/>
  <c r="J37"/>
  <c r="J35"/>
  <c r="J33"/>
  <c r="J31"/>
  <c r="K38"/>
  <c r="K32"/>
  <c r="K19"/>
  <c r="K17"/>
  <c r="K15"/>
  <c r="K13"/>
  <c r="K11"/>
  <c r="K36"/>
  <c r="K30"/>
  <c r="E56"/>
  <c r="E54"/>
  <c r="E52"/>
  <c r="E50"/>
  <c r="E57"/>
  <c r="E55"/>
  <c r="E53"/>
  <c r="E51"/>
  <c r="E49"/>
  <c r="E48"/>
  <c r="I48" s="1"/>
  <c r="C50"/>
  <c r="B49"/>
  <c r="G49" s="1"/>
  <c r="I11"/>
  <c r="C12"/>
  <c r="I30"/>
  <c r="C31"/>
  <c r="B11"/>
  <c r="G11" s="1"/>
  <c r="B30"/>
  <c r="G30" s="1"/>
  <c r="J29" i="2"/>
  <c r="K29"/>
  <c r="C31"/>
  <c r="B30"/>
  <c r="G30" s="1"/>
  <c r="B11"/>
  <c r="G11" s="1"/>
  <c r="E11" s="1"/>
  <c r="J11" s="1"/>
  <c r="E10"/>
  <c r="J10" s="1"/>
  <c r="C12"/>
  <c r="F12" i="1"/>
  <c r="E12"/>
  <c r="D6"/>
  <c r="E6"/>
  <c r="D5" s="1"/>
  <c r="K34" i="4" l="1"/>
  <c r="L33"/>
  <c r="K33"/>
  <c r="L37"/>
  <c r="K37"/>
  <c r="L14"/>
  <c r="K14"/>
  <c r="L18"/>
  <c r="K18"/>
  <c r="L31"/>
  <c r="K31"/>
  <c r="L35"/>
  <c r="K35"/>
  <c r="K29"/>
  <c r="L29"/>
  <c r="L12"/>
  <c r="K12"/>
  <c r="L16"/>
  <c r="K16"/>
  <c r="K10"/>
  <c r="L10"/>
  <c r="G50"/>
  <c r="B50"/>
  <c r="C51"/>
  <c r="I49"/>
  <c r="E30"/>
  <c r="B12"/>
  <c r="G12" s="1"/>
  <c r="C13"/>
  <c r="I12"/>
  <c r="B31"/>
  <c r="G31" s="1"/>
  <c r="C32"/>
  <c r="I31"/>
  <c r="E11"/>
  <c r="B31" i="2"/>
  <c r="G31" s="1"/>
  <c r="C32"/>
  <c r="K30"/>
  <c r="E30"/>
  <c r="J30" s="1"/>
  <c r="B12"/>
  <c r="G12" s="1"/>
  <c r="C13"/>
  <c r="I12"/>
  <c r="E13" i="1"/>
  <c r="F13" s="1"/>
  <c r="C24" i="4" l="1"/>
  <c r="C25"/>
  <c r="B51"/>
  <c r="G51" s="1"/>
  <c r="C52"/>
  <c r="I50"/>
  <c r="E31"/>
  <c r="E12"/>
  <c r="G32"/>
  <c r="B32"/>
  <c r="C33"/>
  <c r="I32"/>
  <c r="G13"/>
  <c r="B13"/>
  <c r="C14"/>
  <c r="I13"/>
  <c r="B32" i="2"/>
  <c r="G32" s="1"/>
  <c r="C33"/>
  <c r="K31"/>
  <c r="E31"/>
  <c r="J31" s="1"/>
  <c r="E12"/>
  <c r="J12" s="1"/>
  <c r="K12"/>
  <c r="B13"/>
  <c r="G13" s="1"/>
  <c r="C14"/>
  <c r="I13"/>
  <c r="F14" i="1"/>
  <c r="E14"/>
  <c r="I51" i="4" l="1"/>
  <c r="B52"/>
  <c r="G52" s="1"/>
  <c r="C53"/>
  <c r="E13"/>
  <c r="E32"/>
  <c r="G14"/>
  <c r="B14"/>
  <c r="C15"/>
  <c r="I14"/>
  <c r="B33"/>
  <c r="G33" s="1"/>
  <c r="C34"/>
  <c r="I33"/>
  <c r="B33" i="2"/>
  <c r="G33" s="1"/>
  <c r="C34"/>
  <c r="K32"/>
  <c r="E32"/>
  <c r="J32" s="1"/>
  <c r="K13"/>
  <c r="B14"/>
  <c r="G14" s="1"/>
  <c r="C15"/>
  <c r="I14"/>
  <c r="E13"/>
  <c r="J13" s="1"/>
  <c r="E15" i="1"/>
  <c r="F15" s="1"/>
  <c r="I52" i="4" l="1"/>
  <c r="G53"/>
  <c r="B53"/>
  <c r="C54"/>
  <c r="B34"/>
  <c r="G34" s="1"/>
  <c r="C35"/>
  <c r="I34"/>
  <c r="B15"/>
  <c r="G15" s="1"/>
  <c r="C16"/>
  <c r="I15"/>
  <c r="E33"/>
  <c r="E14"/>
  <c r="G34" i="2"/>
  <c r="B34"/>
  <c r="C35"/>
  <c r="K33"/>
  <c r="E33"/>
  <c r="J33" s="1"/>
  <c r="B15"/>
  <c r="G15" s="1"/>
  <c r="E14"/>
  <c r="K14"/>
  <c r="J14"/>
  <c r="C16"/>
  <c r="I15"/>
  <c r="F16" i="1"/>
  <c r="E16"/>
  <c r="B54" i="4" l="1"/>
  <c r="G54" s="1"/>
  <c r="C55"/>
  <c r="I53"/>
  <c r="B16"/>
  <c r="G16" s="1"/>
  <c r="C17"/>
  <c r="I16"/>
  <c r="B35"/>
  <c r="G35" s="1"/>
  <c r="C36"/>
  <c r="I35"/>
  <c r="E15"/>
  <c r="E34"/>
  <c r="G35" i="2"/>
  <c r="B35"/>
  <c r="C36"/>
  <c r="K34"/>
  <c r="E34"/>
  <c r="J34" s="1"/>
  <c r="E15"/>
  <c r="J15" s="1"/>
  <c r="K15"/>
  <c r="B16"/>
  <c r="G16" s="1"/>
  <c r="C17"/>
  <c r="I16"/>
  <c r="F17" i="1"/>
  <c r="E17"/>
  <c r="I54" i="4" l="1"/>
  <c r="G55"/>
  <c r="B55"/>
  <c r="C56"/>
  <c r="G36"/>
  <c r="B36"/>
  <c r="C37"/>
  <c r="I36"/>
  <c r="B17"/>
  <c r="G17" s="1"/>
  <c r="C18"/>
  <c r="I17"/>
  <c r="E35"/>
  <c r="E16"/>
  <c r="B36" i="2"/>
  <c r="G36" s="1"/>
  <c r="C37"/>
  <c r="K35"/>
  <c r="E35"/>
  <c r="J35" s="1"/>
  <c r="K16"/>
  <c r="B17"/>
  <c r="G17" s="1"/>
  <c r="C18"/>
  <c r="I17"/>
  <c r="E16"/>
  <c r="J16" s="1"/>
  <c r="F18" i="1"/>
  <c r="E18"/>
  <c r="B56" i="4" l="1"/>
  <c r="G56" s="1"/>
  <c r="C57"/>
  <c r="I55"/>
  <c r="B18"/>
  <c r="G18" s="1"/>
  <c r="C19"/>
  <c r="I18"/>
  <c r="B37"/>
  <c r="G37" s="1"/>
  <c r="C38"/>
  <c r="I37"/>
  <c r="E17"/>
  <c r="E36"/>
  <c r="G37" i="2"/>
  <c r="B37"/>
  <c r="C38"/>
  <c r="K36"/>
  <c r="E36"/>
  <c r="J36" s="1"/>
  <c r="G18"/>
  <c r="B18"/>
  <c r="K17"/>
  <c r="C19"/>
  <c r="I18"/>
  <c r="E17"/>
  <c r="J17" s="1"/>
  <c r="E19" i="1"/>
  <c r="F19" s="1"/>
  <c r="I56" i="4" l="1"/>
  <c r="G57"/>
  <c r="B57"/>
  <c r="B38"/>
  <c r="G38" s="1"/>
  <c r="I38"/>
  <c r="B19"/>
  <c r="G19" s="1"/>
  <c r="I19"/>
  <c r="E37"/>
  <c r="E18"/>
  <c r="B38" i="2"/>
  <c r="G38" s="1"/>
  <c r="K37"/>
  <c r="E37"/>
  <c r="J37" s="1"/>
  <c r="B19"/>
  <c r="G19" s="1"/>
  <c r="E18"/>
  <c r="K18"/>
  <c r="J18"/>
  <c r="I19"/>
  <c r="F20" i="1"/>
  <c r="E20"/>
  <c r="C44" i="4" l="1"/>
  <c r="I57"/>
  <c r="C43" s="1"/>
  <c r="E38"/>
  <c r="C6"/>
  <c r="D6" s="1"/>
  <c r="E19"/>
  <c r="C5" s="1"/>
  <c r="C7" s="1"/>
  <c r="K38" i="2"/>
  <c r="C25" s="1"/>
  <c r="E38"/>
  <c r="J38" s="1"/>
  <c r="C24" s="1"/>
  <c r="E19"/>
  <c r="J19" s="1"/>
  <c r="C5" s="1"/>
  <c r="K19"/>
  <c r="C6" s="1"/>
  <c r="F21" i="1"/>
  <c r="E21"/>
  <c r="C45" i="4" l="1"/>
  <c r="C26"/>
  <c r="D5"/>
  <c r="D7" s="1"/>
  <c r="C26" i="2"/>
  <c r="C7"/>
  <c r="F22" i="1"/>
  <c r="E22"/>
  <c r="E23" l="1"/>
  <c r="F23" s="1"/>
  <c r="F24" l="1"/>
  <c r="E24"/>
  <c r="E25" l="1"/>
  <c r="F25" s="1"/>
  <c r="F26" l="1"/>
  <c r="E26"/>
  <c r="E27" l="1"/>
  <c r="F27" s="1"/>
  <c r="F28" l="1"/>
  <c r="E28"/>
  <c r="E29" l="1"/>
  <c r="F29" s="1"/>
  <c r="F30" l="1"/>
  <c r="E30"/>
  <c r="E31" l="1"/>
  <c r="F31" s="1"/>
  <c r="E32" l="1"/>
  <c r="F32" s="1"/>
  <c r="E33" l="1"/>
  <c r="F33" s="1"/>
  <c r="F34" l="1"/>
  <c r="E34"/>
  <c r="E35" l="1"/>
  <c r="F35" s="1"/>
  <c r="E36" l="1"/>
  <c r="F36" s="1"/>
  <c r="E37" l="1"/>
  <c r="F37" s="1"/>
  <c r="E38" l="1"/>
  <c r="F38" s="1"/>
  <c r="E39" l="1"/>
  <c r="F39" s="1"/>
  <c r="F40" l="1"/>
  <c r="E40"/>
  <c r="E41" l="1"/>
  <c r="F41" s="1"/>
  <c r="F42" l="1"/>
  <c r="E42"/>
  <c r="E43" l="1"/>
  <c r="F43" s="1"/>
  <c r="F44" l="1"/>
  <c r="E44"/>
  <c r="E45" l="1"/>
  <c r="F45" s="1"/>
  <c r="F46" l="1"/>
  <c r="E46"/>
  <c r="E47" l="1"/>
  <c r="F47" s="1"/>
  <c r="F48" l="1"/>
  <c r="E48"/>
  <c r="E49" l="1"/>
  <c r="F49" s="1"/>
  <c r="F50" l="1"/>
  <c r="E50"/>
  <c r="E51" l="1"/>
  <c r="F51" s="1"/>
  <c r="E52" l="1"/>
  <c r="F52" s="1"/>
  <c r="E53" l="1"/>
  <c r="F53" s="1"/>
  <c r="E54" l="1"/>
  <c r="F54" s="1"/>
  <c r="E55" l="1"/>
  <c r="F55" s="1"/>
  <c r="F56" l="1"/>
  <c r="E56"/>
  <c r="E57" l="1"/>
  <c r="F57" s="1"/>
  <c r="E58" l="1"/>
  <c r="F58" s="1"/>
  <c r="E59" l="1"/>
  <c r="F59" s="1"/>
  <c r="E60" l="1"/>
  <c r="F60" s="1"/>
  <c r="E61" l="1"/>
  <c r="F61" s="1"/>
  <c r="E62" l="1"/>
  <c r="F62" s="1"/>
  <c r="E63" l="1"/>
  <c r="F63" s="1"/>
  <c r="F64" l="1"/>
  <c r="E64"/>
  <c r="E65" l="1"/>
  <c r="F65" s="1"/>
  <c r="F66" l="1"/>
  <c r="E66"/>
  <c r="E67" l="1"/>
  <c r="F67" s="1"/>
  <c r="E68" l="1"/>
  <c r="F68" s="1"/>
  <c r="E69" l="1"/>
  <c r="F69" s="1"/>
  <c r="F70" l="1"/>
  <c r="E70"/>
  <c r="E71" l="1"/>
  <c r="F71" s="1"/>
  <c r="E72" l="1"/>
  <c r="F72" s="1"/>
  <c r="E73" l="1"/>
  <c r="F73" s="1"/>
  <c r="F74" l="1"/>
  <c r="E74"/>
  <c r="E75" l="1"/>
  <c r="F75" s="1"/>
  <c r="F76" l="1"/>
  <c r="E76"/>
  <c r="E77" l="1"/>
  <c r="F77" s="1"/>
  <c r="E78" l="1"/>
  <c r="F78" s="1"/>
  <c r="E79" l="1"/>
  <c r="F79" s="1"/>
  <c r="F80" l="1"/>
  <c r="E80"/>
  <c r="E81" l="1"/>
  <c r="F81" s="1"/>
  <c r="F82" l="1"/>
  <c r="E82"/>
  <c r="E83" l="1"/>
  <c r="F83" s="1"/>
  <c r="E84" l="1"/>
  <c r="F84" s="1"/>
  <c r="E85" l="1"/>
  <c r="F85" s="1"/>
  <c r="F86" l="1"/>
  <c r="E86"/>
  <c r="E87" l="1"/>
  <c r="F87" s="1"/>
  <c r="E88" l="1"/>
  <c r="F88" s="1"/>
  <c r="E89" l="1"/>
  <c r="F89" s="1"/>
  <c r="E90" l="1"/>
  <c r="F90" s="1"/>
  <c r="F91" l="1"/>
  <c r="E91"/>
  <c r="E92" l="1"/>
  <c r="F92" s="1"/>
  <c r="E93" l="1"/>
  <c r="F93" s="1"/>
  <c r="E94" l="1"/>
  <c r="F94" s="1"/>
  <c r="E95" l="1"/>
  <c r="F95" s="1"/>
  <c r="E96" l="1"/>
  <c r="F96" s="1"/>
  <c r="E97" l="1"/>
  <c r="F97" s="1"/>
  <c r="F98" l="1"/>
  <c r="E98"/>
  <c r="E99" l="1"/>
  <c r="F99" s="1"/>
  <c r="E100" l="1"/>
  <c r="F100" s="1"/>
  <c r="E101" l="1"/>
  <c r="F101" s="1"/>
  <c r="F102" l="1"/>
  <c r="E102"/>
  <c r="E103" l="1"/>
  <c r="F103" s="1"/>
  <c r="F104" l="1"/>
  <c r="E104"/>
  <c r="E105" l="1"/>
  <c r="F105" s="1"/>
  <c r="F106" l="1"/>
  <c r="E106"/>
  <c r="E107" l="1"/>
  <c r="F107" s="1"/>
  <c r="E108" l="1"/>
  <c r="F108" s="1"/>
  <c r="E109" l="1"/>
  <c r="F109" s="1"/>
  <c r="E110" l="1"/>
  <c r="F110" s="1"/>
  <c r="F111" l="1"/>
  <c r="E111"/>
  <c r="F112" l="1"/>
  <c r="E112"/>
  <c r="F113" l="1"/>
  <c r="E113"/>
  <c r="F114" l="1"/>
  <c r="E114"/>
  <c r="F115" l="1"/>
  <c r="E115"/>
  <c r="F116" l="1"/>
  <c r="E116"/>
  <c r="F117" l="1"/>
  <c r="E117"/>
  <c r="F118" l="1"/>
  <c r="E118"/>
  <c r="F119" l="1"/>
  <c r="E119"/>
  <c r="F120" l="1"/>
  <c r="E120"/>
  <c r="F121" l="1"/>
  <c r="E121"/>
  <c r="F122" l="1"/>
  <c r="E122"/>
  <c r="F123" l="1"/>
  <c r="E123"/>
  <c r="F124" l="1"/>
  <c r="E124"/>
  <c r="F125" l="1"/>
  <c r="E125"/>
  <c r="F126" l="1"/>
  <c r="E126"/>
  <c r="F127" l="1"/>
  <c r="E127"/>
  <c r="F128" l="1"/>
  <c r="E128"/>
  <c r="F129" l="1"/>
  <c r="E129"/>
</calcChain>
</file>

<file path=xl/sharedStrings.xml><?xml version="1.0" encoding="utf-8"?>
<sst xmlns="http://schemas.openxmlformats.org/spreadsheetml/2006/main" count="86" uniqueCount="22">
  <si>
    <t>Taux</t>
  </si>
  <si>
    <t>Nominal</t>
  </si>
  <si>
    <t>Mensualité</t>
  </si>
  <si>
    <t>Annuité</t>
  </si>
  <si>
    <t>Maturité (mois)</t>
  </si>
  <si>
    <t>Intérets</t>
  </si>
  <si>
    <t>Capital Restant Du</t>
  </si>
  <si>
    <t>Facteur d'actualisation</t>
  </si>
  <si>
    <t>EURIBOR</t>
  </si>
  <si>
    <t>ACT360</t>
  </si>
  <si>
    <t>30/360</t>
  </si>
  <si>
    <t>DF</t>
  </si>
  <si>
    <t>Fix</t>
  </si>
  <si>
    <t>Taux Zero</t>
  </si>
  <si>
    <t>Jambe Variable</t>
  </si>
  <si>
    <t>Jambe Fixe</t>
  </si>
  <si>
    <t xml:space="preserve">Nominal </t>
  </si>
  <si>
    <t>StartDate</t>
  </si>
  <si>
    <t>EndDate</t>
  </si>
  <si>
    <t>NPV</t>
  </si>
  <si>
    <t>Delta</t>
  </si>
  <si>
    <t>DFDisc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</si>
</sst>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6" formatCode="0.000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43" fontId="0" fillId="0" borderId="0" xfId="1" applyFont="1"/>
    <xf numFmtId="0" fontId="2" fillId="0" borderId="0" xfId="0" applyFont="1"/>
    <xf numFmtId="43" fontId="0" fillId="0" borderId="0" xfId="0" applyNumberFormat="1"/>
    <xf numFmtId="10" fontId="0" fillId="0" borderId="0" xfId="2" applyNumberFormat="1" applyFont="1"/>
    <xf numFmtId="166" fontId="0" fillId="0" borderId="0" xfId="2" applyNumberFormat="1" applyFont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129"/>
  <sheetViews>
    <sheetView workbookViewId="0">
      <selection activeCell="D6" sqref="D6"/>
    </sheetView>
  </sheetViews>
  <sheetFormatPr baseColWidth="10" defaultRowHeight="15"/>
  <cols>
    <col min="3" max="3" width="14.85546875" bestFit="1" customWidth="1"/>
    <col min="4" max="4" width="21" bestFit="1" customWidth="1"/>
    <col min="6" max="6" width="17.28515625" bestFit="1" customWidth="1"/>
  </cols>
  <sheetData>
    <row r="2" spans="3:6">
      <c r="C2" s="3" t="s">
        <v>1</v>
      </c>
      <c r="D2" s="2">
        <v>120000</v>
      </c>
    </row>
    <row r="3" spans="3:6">
      <c r="C3" s="3" t="s">
        <v>0</v>
      </c>
      <c r="D3" s="1">
        <v>0.01</v>
      </c>
    </row>
    <row r="4" spans="3:6">
      <c r="C4" s="3" t="s">
        <v>4</v>
      </c>
      <c r="D4">
        <v>120</v>
      </c>
    </row>
    <row r="5" spans="3:6">
      <c r="C5" s="3" t="s">
        <v>2</v>
      </c>
      <c r="D5" s="4">
        <f>D2/E6</f>
        <v>1051.2494564418284</v>
      </c>
    </row>
    <row r="6" spans="3:6">
      <c r="C6" s="3" t="s">
        <v>3</v>
      </c>
      <c r="D6">
        <f>(D10-D10^(D4+1))/(1-D10)</f>
        <v>114.1498806631154</v>
      </c>
      <c r="E6">
        <f>SUM(D10:D129)</f>
        <v>114.14988066311574</v>
      </c>
    </row>
    <row r="8" spans="3:6">
      <c r="D8" s="3" t="s">
        <v>7</v>
      </c>
      <c r="E8" s="3" t="s">
        <v>5</v>
      </c>
      <c r="F8" s="3" t="s">
        <v>6</v>
      </c>
    </row>
    <row r="9" spans="3:6">
      <c r="F9" s="4">
        <f>D2</f>
        <v>120000</v>
      </c>
    </row>
    <row r="10" spans="3:6">
      <c r="C10">
        <v>1</v>
      </c>
      <c r="D10">
        <f>1/(1+$D$3/12)</f>
        <v>0.99916736053288935</v>
      </c>
      <c r="E10" s="4">
        <f>F9*$D$3/12</f>
        <v>100</v>
      </c>
      <c r="F10" s="4">
        <f>F9+E10-$D$5</f>
        <v>119048.75054355817</v>
      </c>
    </row>
    <row r="11" spans="3:6">
      <c r="C11">
        <f>C10+1</f>
        <v>2</v>
      </c>
      <c r="D11">
        <f>D10*$D$10</f>
        <v>0.99833541435426087</v>
      </c>
      <c r="E11" s="4">
        <f t="shared" ref="E11:E74" si="0">F10*$D$3/12</f>
        <v>99.207292119631802</v>
      </c>
      <c r="F11" s="4">
        <f t="shared" ref="F11:F74" si="1">F10+E11-$D$5</f>
        <v>118096.70837923598</v>
      </c>
    </row>
    <row r="12" spans="3:6">
      <c r="C12">
        <f t="shared" ref="C12:C75" si="2">C11+1</f>
        <v>3</v>
      </c>
      <c r="D12">
        <f>D11*$D$10</f>
        <v>0.99750416088685523</v>
      </c>
      <c r="E12" s="4">
        <f t="shared" si="0"/>
        <v>98.413923649363312</v>
      </c>
      <c r="F12" s="4">
        <f t="shared" si="1"/>
        <v>117143.87284644351</v>
      </c>
    </row>
    <row r="13" spans="3:6">
      <c r="C13">
        <f t="shared" si="2"/>
        <v>4</v>
      </c>
      <c r="D13">
        <f>D12*$D$10</f>
        <v>0.99667359955389379</v>
      </c>
      <c r="E13" s="4">
        <f t="shared" si="0"/>
        <v>97.619894038702924</v>
      </c>
      <c r="F13" s="4">
        <f t="shared" si="1"/>
        <v>116190.24328404038</v>
      </c>
    </row>
    <row r="14" spans="3:6">
      <c r="C14">
        <f t="shared" si="2"/>
        <v>5</v>
      </c>
      <c r="D14">
        <f>D13*$D$10</f>
        <v>0.99584372977907798</v>
      </c>
      <c r="E14" s="4">
        <f t="shared" si="0"/>
        <v>96.825202736700319</v>
      </c>
      <c r="F14" s="4">
        <f t="shared" si="1"/>
        <v>115235.81903033525</v>
      </c>
    </row>
    <row r="15" spans="3:6">
      <c r="C15">
        <f t="shared" si="2"/>
        <v>6</v>
      </c>
      <c r="D15">
        <f>D14*$D$10</f>
        <v>0.9950145509865892</v>
      </c>
      <c r="E15" s="4">
        <f t="shared" si="0"/>
        <v>96.029849191946042</v>
      </c>
      <c r="F15" s="4">
        <f t="shared" si="1"/>
        <v>114280.59942308537</v>
      </c>
    </row>
    <row r="16" spans="3:6">
      <c r="C16">
        <f t="shared" si="2"/>
        <v>7</v>
      </c>
      <c r="D16">
        <f>D15*$D$10</f>
        <v>0.99418606260108833</v>
      </c>
      <c r="E16" s="4">
        <f t="shared" si="0"/>
        <v>95.23383285257114</v>
      </c>
      <c r="F16" s="4">
        <f t="shared" si="1"/>
        <v>113324.5837994961</v>
      </c>
    </row>
    <row r="17" spans="3:6">
      <c r="C17">
        <f t="shared" si="2"/>
        <v>8</v>
      </c>
      <c r="D17">
        <f>D16*$D$10</f>
        <v>0.99335826404771532</v>
      </c>
      <c r="E17" s="4">
        <f t="shared" si="0"/>
        <v>94.437153166246745</v>
      </c>
      <c r="F17" s="4">
        <f t="shared" si="1"/>
        <v>112367.77149622052</v>
      </c>
    </row>
    <row r="18" spans="3:6">
      <c r="C18">
        <f t="shared" si="2"/>
        <v>9</v>
      </c>
      <c r="D18">
        <f>D17*$D$10</f>
        <v>0.99253115475208864</v>
      </c>
      <c r="E18" s="4">
        <f t="shared" si="0"/>
        <v>93.63980958018378</v>
      </c>
      <c r="F18" s="4">
        <f t="shared" si="1"/>
        <v>111410.16184935888</v>
      </c>
    </row>
    <row r="19" spans="3:6">
      <c r="C19">
        <f t="shared" si="2"/>
        <v>10</v>
      </c>
      <c r="D19">
        <f>D18*$D$10</f>
        <v>0.99170473414030513</v>
      </c>
      <c r="E19" s="4">
        <f t="shared" si="0"/>
        <v>92.841801541132398</v>
      </c>
      <c r="F19" s="4">
        <f t="shared" si="1"/>
        <v>110451.75419445818</v>
      </c>
    </row>
    <row r="20" spans="3:6">
      <c r="C20">
        <f t="shared" si="2"/>
        <v>11</v>
      </c>
      <c r="D20">
        <f>D19*$D$10</f>
        <v>0.99087900163893949</v>
      </c>
      <c r="E20" s="4">
        <f t="shared" si="0"/>
        <v>92.043128495381822</v>
      </c>
      <c r="F20" s="4">
        <f t="shared" si="1"/>
        <v>109492.54786651173</v>
      </c>
    </row>
    <row r="21" spans="3:6">
      <c r="C21">
        <f t="shared" si="2"/>
        <v>12</v>
      </c>
      <c r="D21">
        <f>D20*$D$10</f>
        <v>0.9900539566750437</v>
      </c>
      <c r="E21" s="4">
        <f t="shared" si="0"/>
        <v>91.243789888759764</v>
      </c>
      <c r="F21" s="4">
        <f t="shared" si="1"/>
        <v>108532.54219995865</v>
      </c>
    </row>
    <row r="22" spans="3:6">
      <c r="C22">
        <f t="shared" si="2"/>
        <v>13</v>
      </c>
      <c r="D22">
        <f>D21*$D$10</f>
        <v>0.98922959867614702</v>
      </c>
      <c r="E22" s="4">
        <f t="shared" si="0"/>
        <v>90.44378516663221</v>
      </c>
      <c r="F22" s="4">
        <f t="shared" si="1"/>
        <v>107571.73652868345</v>
      </c>
    </row>
    <row r="23" spans="3:6">
      <c r="C23">
        <f t="shared" si="2"/>
        <v>14</v>
      </c>
      <c r="D23">
        <f>D22*$D$10</f>
        <v>0.98840592707025521</v>
      </c>
      <c r="E23" s="4">
        <f t="shared" si="0"/>
        <v>89.643113773902883</v>
      </c>
      <c r="F23" s="4">
        <f t="shared" si="1"/>
        <v>106610.13018601552</v>
      </c>
    </row>
    <row r="24" spans="3:6">
      <c r="C24">
        <f t="shared" si="2"/>
        <v>15</v>
      </c>
      <c r="D24">
        <f>D23*$D$10</f>
        <v>0.98758294128585045</v>
      </c>
      <c r="E24" s="4">
        <f t="shared" si="0"/>
        <v>88.84177515501294</v>
      </c>
      <c r="F24" s="4">
        <f t="shared" si="1"/>
        <v>105647.72250472871</v>
      </c>
    </row>
    <row r="25" spans="3:6">
      <c r="C25">
        <f t="shared" si="2"/>
        <v>16</v>
      </c>
      <c r="D25">
        <f>D24*$D$10</f>
        <v>0.98676064075189063</v>
      </c>
      <c r="E25" s="4">
        <f t="shared" si="0"/>
        <v>88.039768753940578</v>
      </c>
      <c r="F25" s="4">
        <f t="shared" si="1"/>
        <v>104684.51281704081</v>
      </c>
    </row>
    <row r="26" spans="3:6">
      <c r="C26">
        <f t="shared" si="2"/>
        <v>17</v>
      </c>
      <c r="D26">
        <f>D25*$D$10</f>
        <v>0.98593902489780916</v>
      </c>
      <c r="E26" s="4">
        <f t="shared" si="0"/>
        <v>87.237094014200679</v>
      </c>
      <c r="F26" s="4">
        <f t="shared" si="1"/>
        <v>103720.50045461318</v>
      </c>
    </row>
    <row r="27" spans="3:6">
      <c r="C27">
        <f t="shared" si="2"/>
        <v>18</v>
      </c>
      <c r="D27">
        <f>D26*$D$10</f>
        <v>0.98511809315351462</v>
      </c>
      <c r="E27" s="4">
        <f t="shared" si="0"/>
        <v>86.433750378844323</v>
      </c>
      <c r="F27" s="4">
        <f t="shared" si="1"/>
        <v>102755.68474855019</v>
      </c>
    </row>
    <row r="28" spans="3:6">
      <c r="C28">
        <f t="shared" si="2"/>
        <v>19</v>
      </c>
      <c r="D28">
        <f>D27*$D$10</f>
        <v>0.98429784494939021</v>
      </c>
      <c r="E28" s="4">
        <f t="shared" si="0"/>
        <v>85.629737290458493</v>
      </c>
      <c r="F28" s="4">
        <f t="shared" si="1"/>
        <v>101790.06502939881</v>
      </c>
    </row>
    <row r="29" spans="3:6">
      <c r="C29">
        <f t="shared" si="2"/>
        <v>20</v>
      </c>
      <c r="D29">
        <f>D28*$D$10</f>
        <v>0.98347827971629342</v>
      </c>
      <c r="E29" s="4">
        <f t="shared" si="0"/>
        <v>84.825054191165677</v>
      </c>
      <c r="F29" s="4">
        <f t="shared" si="1"/>
        <v>100823.64062714815</v>
      </c>
    </row>
    <row r="30" spans="3:6">
      <c r="C30">
        <f t="shared" si="2"/>
        <v>21</v>
      </c>
      <c r="D30">
        <f>D29*$D$10</f>
        <v>0.98265939688555559</v>
      </c>
      <c r="E30" s="4">
        <f t="shared" si="0"/>
        <v>84.019700522623467</v>
      </c>
      <c r="F30" s="4">
        <f t="shared" si="1"/>
        <v>99856.410871228945</v>
      </c>
    </row>
    <row r="31" spans="3:6">
      <c r="C31">
        <f t="shared" si="2"/>
        <v>22</v>
      </c>
      <c r="D31">
        <f>D30*$D$10</f>
        <v>0.98184119588898155</v>
      </c>
      <c r="E31" s="4">
        <f t="shared" si="0"/>
        <v>83.213675726024121</v>
      </c>
      <c r="F31" s="4">
        <f t="shared" si="1"/>
        <v>98888.375090513146</v>
      </c>
    </row>
    <row r="32" spans="3:6">
      <c r="C32">
        <f t="shared" si="2"/>
        <v>23</v>
      </c>
      <c r="D32">
        <f>D31*$D$10</f>
        <v>0.98102367615884922</v>
      </c>
      <c r="E32" s="4">
        <f t="shared" si="0"/>
        <v>82.406979242094295</v>
      </c>
      <c r="F32" s="4">
        <f t="shared" si="1"/>
        <v>97919.532613313408</v>
      </c>
    </row>
    <row r="33" spans="3:6">
      <c r="C33">
        <f t="shared" si="2"/>
        <v>24</v>
      </c>
      <c r="D33">
        <f>D32*$D$10</f>
        <v>0.98020683712790935</v>
      </c>
      <c r="E33" s="4">
        <f t="shared" si="0"/>
        <v>81.599610511094511</v>
      </c>
      <c r="F33" s="4">
        <f t="shared" si="1"/>
        <v>96949.882767382675</v>
      </c>
    </row>
    <row r="34" spans="3:6">
      <c r="C34">
        <f t="shared" si="2"/>
        <v>25</v>
      </c>
      <c r="D34">
        <f>D33*$D$10</f>
        <v>0.97939067822938497</v>
      </c>
      <c r="E34" s="4">
        <f t="shared" si="0"/>
        <v>80.791568972818894</v>
      </c>
      <c r="F34" s="4">
        <f t="shared" si="1"/>
        <v>95979.424879913669</v>
      </c>
    </row>
    <row r="35" spans="3:6">
      <c r="C35">
        <f t="shared" si="2"/>
        <v>26</v>
      </c>
      <c r="D35">
        <f>D34*$D$10</f>
        <v>0.97857519889697087</v>
      </c>
      <c r="E35" s="4">
        <f t="shared" si="0"/>
        <v>79.982854066594726</v>
      </c>
      <c r="F35" s="4">
        <f t="shared" si="1"/>
        <v>95008.15827753843</v>
      </c>
    </row>
    <row r="36" spans="3:6">
      <c r="C36">
        <f t="shared" si="2"/>
        <v>27</v>
      </c>
      <c r="D36">
        <f>D35*$D$10</f>
        <v>0.97776039856483354</v>
      </c>
      <c r="E36" s="4">
        <f t="shared" si="0"/>
        <v>79.173465231282023</v>
      </c>
      <c r="F36" s="4">
        <f t="shared" si="1"/>
        <v>94036.082286327888</v>
      </c>
    </row>
    <row r="37" spans="3:6">
      <c r="C37">
        <f t="shared" si="2"/>
        <v>28</v>
      </c>
      <c r="D37">
        <f>D36*$D$10</f>
        <v>0.97694627666761058</v>
      </c>
      <c r="E37" s="4">
        <f t="shared" si="0"/>
        <v>78.36340190527325</v>
      </c>
      <c r="F37" s="4">
        <f t="shared" si="1"/>
        <v>93063.196231791328</v>
      </c>
    </row>
    <row r="38" spans="3:6">
      <c r="C38">
        <f t="shared" si="2"/>
        <v>29</v>
      </c>
      <c r="D38">
        <f>D37*$D$10</f>
        <v>0.97613283264041029</v>
      </c>
      <c r="E38" s="4">
        <f t="shared" si="0"/>
        <v>77.552663526492779</v>
      </c>
      <c r="F38" s="4">
        <f t="shared" si="1"/>
        <v>92089.499438875995</v>
      </c>
    </row>
    <row r="39" spans="3:6">
      <c r="C39">
        <f t="shared" si="2"/>
        <v>30</v>
      </c>
      <c r="D39">
        <f>D38*$D$10</f>
        <v>0.97532006591881137</v>
      </c>
      <c r="E39" s="4">
        <f t="shared" si="0"/>
        <v>76.741249532396665</v>
      </c>
      <c r="F39" s="4">
        <f t="shared" si="1"/>
        <v>91114.99123196656</v>
      </c>
    </row>
    <row r="40" spans="3:6">
      <c r="C40">
        <f t="shared" si="2"/>
        <v>31</v>
      </c>
      <c r="D40">
        <f>D39*$D$10</f>
        <v>0.9745079759388624</v>
      </c>
      <c r="E40" s="4">
        <f t="shared" si="0"/>
        <v>75.929159359972132</v>
      </c>
      <c r="F40" s="4">
        <f t="shared" si="1"/>
        <v>90139.670934884707</v>
      </c>
    </row>
    <row r="41" spans="3:6">
      <c r="C41">
        <f t="shared" si="2"/>
        <v>32</v>
      </c>
      <c r="D41">
        <f>D40*$D$10</f>
        <v>0.97369656213708156</v>
      </c>
      <c r="E41" s="4">
        <f t="shared" si="0"/>
        <v>75.116392445737262</v>
      </c>
      <c r="F41" s="4">
        <f t="shared" si="1"/>
        <v>89163.537870888613</v>
      </c>
    </row>
    <row r="42" spans="3:6">
      <c r="C42">
        <f t="shared" si="2"/>
        <v>33</v>
      </c>
      <c r="D42">
        <f>D41*$D$10</f>
        <v>0.97288582395045631</v>
      </c>
      <c r="E42" s="4">
        <f t="shared" si="0"/>
        <v>74.302948225740508</v>
      </c>
      <c r="F42" s="4">
        <f t="shared" si="1"/>
        <v>88186.591362672523</v>
      </c>
    </row>
    <row r="43" spans="3:6">
      <c r="C43">
        <f t="shared" si="2"/>
        <v>34</v>
      </c>
      <c r="D43">
        <f>D42*$D$10</f>
        <v>0.97207576081644265</v>
      </c>
      <c r="E43" s="4">
        <f t="shared" si="0"/>
        <v>73.488826135560444</v>
      </c>
      <c r="F43" s="4">
        <f t="shared" si="1"/>
        <v>87208.830732366259</v>
      </c>
    </row>
    <row r="44" spans="3:6">
      <c r="C44">
        <f t="shared" si="2"/>
        <v>35</v>
      </c>
      <c r="D44">
        <f>D43*$D$10</f>
        <v>0.9712663721729653</v>
      </c>
      <c r="E44" s="4">
        <f t="shared" si="0"/>
        <v>72.674025610305222</v>
      </c>
      <c r="F44" s="4">
        <f t="shared" si="1"/>
        <v>86230.255301534737</v>
      </c>
    </row>
    <row r="45" spans="3:6">
      <c r="C45">
        <f t="shared" si="2"/>
        <v>36</v>
      </c>
      <c r="D45">
        <f>D44*$D$10</f>
        <v>0.97045765745841672</v>
      </c>
      <c r="E45" s="4">
        <f t="shared" si="0"/>
        <v>71.858546084612286</v>
      </c>
      <c r="F45" s="4">
        <f t="shared" si="1"/>
        <v>85250.864391177514</v>
      </c>
    </row>
    <row r="46" spans="3:6">
      <c r="C46">
        <f t="shared" si="2"/>
        <v>37</v>
      </c>
      <c r="D46">
        <f>D45*$D$10</f>
        <v>0.96964961611165712</v>
      </c>
      <c r="E46" s="4">
        <f t="shared" si="0"/>
        <v>71.042386992647934</v>
      </c>
      <c r="F46" s="4">
        <f t="shared" si="1"/>
        <v>84270.657321728329</v>
      </c>
    </row>
    <row r="47" spans="3:6">
      <c r="C47">
        <f t="shared" si="2"/>
        <v>38</v>
      </c>
      <c r="D47">
        <f>D46*$D$10</f>
        <v>0.96884224757201387</v>
      </c>
      <c r="E47" s="4">
        <f t="shared" si="0"/>
        <v>70.225547768106949</v>
      </c>
      <c r="F47" s="4">
        <f t="shared" si="1"/>
        <v>83289.633413054602</v>
      </c>
    </row>
    <row r="48" spans="3:6">
      <c r="C48">
        <f t="shared" si="2"/>
        <v>39</v>
      </c>
      <c r="D48">
        <f>D47*$D$10</f>
        <v>0.9680355512792812</v>
      </c>
      <c r="E48" s="4">
        <f t="shared" si="0"/>
        <v>69.408027844212171</v>
      </c>
      <c r="F48" s="4">
        <f t="shared" si="1"/>
        <v>82307.791984456984</v>
      </c>
    </row>
    <row r="49" spans="3:6">
      <c r="C49">
        <f t="shared" si="2"/>
        <v>40</v>
      </c>
      <c r="D49">
        <f>D48*$D$10</f>
        <v>0.96722952667371986</v>
      </c>
      <c r="E49" s="4">
        <f t="shared" si="0"/>
        <v>68.589826653714155</v>
      </c>
      <c r="F49" s="4">
        <f t="shared" si="1"/>
        <v>81325.132354668865</v>
      </c>
    </row>
    <row r="50" spans="3:6">
      <c r="C50">
        <f t="shared" si="2"/>
        <v>41</v>
      </c>
      <c r="D50">
        <f>D49*$D$10</f>
        <v>0.96642417319605656</v>
      </c>
      <c r="E50" s="4">
        <f t="shared" si="0"/>
        <v>67.77094362889072</v>
      </c>
      <c r="F50" s="4">
        <f t="shared" si="1"/>
        <v>80341.653841855921</v>
      </c>
    </row>
    <row r="51" spans="3:6">
      <c r="C51">
        <f t="shared" si="2"/>
        <v>42</v>
      </c>
      <c r="D51">
        <f>D50*$D$10</f>
        <v>0.96561949028748373</v>
      </c>
      <c r="E51" s="4">
        <f t="shared" si="0"/>
        <v>66.951378201546603</v>
      </c>
      <c r="F51" s="4">
        <f t="shared" si="1"/>
        <v>79357.355763615633</v>
      </c>
    </row>
    <row r="52" spans="3:6">
      <c r="C52">
        <f t="shared" si="2"/>
        <v>43</v>
      </c>
      <c r="D52">
        <f>D51*$D$10</f>
        <v>0.96481547738965912</v>
      </c>
      <c r="E52" s="4">
        <f t="shared" si="0"/>
        <v>66.131129803013025</v>
      </c>
      <c r="F52" s="4">
        <f t="shared" si="1"/>
        <v>78372.237436976822</v>
      </c>
    </row>
    <row r="53" spans="3:6">
      <c r="C53">
        <f t="shared" si="2"/>
        <v>44</v>
      </c>
      <c r="D53">
        <f>D52*$D$10</f>
        <v>0.96401213394470531</v>
      </c>
      <c r="E53" s="4">
        <f t="shared" si="0"/>
        <v>65.310197864147355</v>
      </c>
      <c r="F53" s="4">
        <f t="shared" si="1"/>
        <v>77386.298178399142</v>
      </c>
    </row>
    <row r="54" spans="3:6">
      <c r="C54">
        <f t="shared" si="2"/>
        <v>45</v>
      </c>
      <c r="D54">
        <f>D53*$D$10</f>
        <v>0.96320945939520941</v>
      </c>
      <c r="E54" s="4">
        <f t="shared" si="0"/>
        <v>64.488581815332623</v>
      </c>
      <c r="F54" s="4">
        <f t="shared" si="1"/>
        <v>76399.537303772639</v>
      </c>
    </row>
    <row r="55" spans="3:6">
      <c r="C55">
        <f t="shared" si="2"/>
        <v>46</v>
      </c>
      <c r="D55">
        <f>D54*$D$10</f>
        <v>0.96240745318422261</v>
      </c>
      <c r="E55" s="4">
        <f t="shared" si="0"/>
        <v>63.666281086477198</v>
      </c>
      <c r="F55" s="4">
        <f t="shared" si="1"/>
        <v>75411.954128417288</v>
      </c>
    </row>
    <row r="56" spans="3:6">
      <c r="C56">
        <f t="shared" si="2"/>
        <v>47</v>
      </c>
      <c r="D56">
        <f>D55*$D$10</f>
        <v>0.96160611475525992</v>
      </c>
      <c r="E56" s="4">
        <f t="shared" si="0"/>
        <v>62.843295107014406</v>
      </c>
      <c r="F56" s="4">
        <f t="shared" si="1"/>
        <v>74423.547967082472</v>
      </c>
    </row>
    <row r="57" spans="3:6">
      <c r="C57">
        <f t="shared" si="2"/>
        <v>48</v>
      </c>
      <c r="D57">
        <f>D56*$D$10</f>
        <v>0.9608054435522998</v>
      </c>
      <c r="E57" s="4">
        <f t="shared" si="0"/>
        <v>62.019623305902059</v>
      </c>
      <c r="F57" s="4">
        <f t="shared" si="1"/>
        <v>73434.318133946537</v>
      </c>
    </row>
    <row r="58" spans="3:6">
      <c r="C58">
        <f t="shared" si="2"/>
        <v>49</v>
      </c>
      <c r="D58">
        <f>D57*$D$10</f>
        <v>0.96000543901978341</v>
      </c>
      <c r="E58" s="4">
        <f t="shared" si="0"/>
        <v>61.195265111622113</v>
      </c>
      <c r="F58" s="4">
        <f t="shared" si="1"/>
        <v>72444.263942616322</v>
      </c>
    </row>
    <row r="59" spans="3:6">
      <c r="C59">
        <f t="shared" si="2"/>
        <v>50</v>
      </c>
      <c r="D59">
        <f>D58*$D$10</f>
        <v>0.95920610060261469</v>
      </c>
      <c r="E59" s="4">
        <f t="shared" si="0"/>
        <v>60.370219952180271</v>
      </c>
      <c r="F59" s="4">
        <f t="shared" si="1"/>
        <v>71453.384706126672</v>
      </c>
    </row>
    <row r="60" spans="3:6">
      <c r="C60">
        <f t="shared" si="2"/>
        <v>51</v>
      </c>
      <c r="D60">
        <f>D59*$D$10</f>
        <v>0.95840742774615961</v>
      </c>
      <c r="E60" s="4">
        <f t="shared" si="0"/>
        <v>59.544487255105565</v>
      </c>
      <c r="F60" s="4">
        <f t="shared" si="1"/>
        <v>70461.679736939943</v>
      </c>
    </row>
    <row r="61" spans="3:6">
      <c r="C61">
        <f t="shared" si="2"/>
        <v>52</v>
      </c>
      <c r="D61">
        <f>D60*$D$10</f>
        <v>0.95760941989624615</v>
      </c>
      <c r="E61" s="4">
        <f t="shared" si="0"/>
        <v>58.718066447449957</v>
      </c>
      <c r="F61" s="4">
        <f t="shared" si="1"/>
        <v>69469.148346945556</v>
      </c>
    </row>
    <row r="62" spans="3:6">
      <c r="C62">
        <f t="shared" si="2"/>
        <v>53</v>
      </c>
      <c r="D62">
        <f>D61*$D$10</f>
        <v>0.95681207649916356</v>
      </c>
      <c r="E62" s="4">
        <f t="shared" si="0"/>
        <v>57.890956955787964</v>
      </c>
      <c r="F62" s="4">
        <f t="shared" si="1"/>
        <v>68475.789847459513</v>
      </c>
    </row>
    <row r="63" spans="3:6">
      <c r="C63">
        <f t="shared" si="2"/>
        <v>54</v>
      </c>
      <c r="D63">
        <f>D62*$D$10</f>
        <v>0.95601539700166227</v>
      </c>
      <c r="E63" s="4">
        <f t="shared" si="0"/>
        <v>57.063158206216258</v>
      </c>
      <c r="F63" s="4">
        <f t="shared" si="1"/>
        <v>67481.603549223903</v>
      </c>
    </row>
    <row r="64" spans="3:6">
      <c r="C64">
        <f t="shared" si="2"/>
        <v>55</v>
      </c>
      <c r="D64">
        <f>D63*$D$10</f>
        <v>0.95521938085095326</v>
      </c>
      <c r="E64" s="4">
        <f t="shared" si="0"/>
        <v>56.234669624353252</v>
      </c>
      <c r="F64" s="4">
        <f t="shared" si="1"/>
        <v>66486.58876240642</v>
      </c>
    </row>
    <row r="65" spans="3:6">
      <c r="C65">
        <f t="shared" si="2"/>
        <v>56</v>
      </c>
      <c r="D65">
        <f>D64*$D$10</f>
        <v>0.95442402749470778</v>
      </c>
      <c r="E65" s="4">
        <f t="shared" si="0"/>
        <v>55.40549063533868</v>
      </c>
      <c r="F65" s="4">
        <f t="shared" si="1"/>
        <v>65490.744796599931</v>
      </c>
    </row>
    <row r="66" spans="3:6">
      <c r="C66">
        <f t="shared" si="2"/>
        <v>57</v>
      </c>
      <c r="D66">
        <f>D65*$D$10</f>
        <v>0.95362933638105696</v>
      </c>
      <c r="E66" s="4">
        <f t="shared" si="0"/>
        <v>54.57562066383327</v>
      </c>
      <c r="F66" s="4">
        <f t="shared" si="1"/>
        <v>64494.070960821933</v>
      </c>
    </row>
    <row r="67" spans="3:6">
      <c r="C67">
        <f t="shared" si="2"/>
        <v>58</v>
      </c>
      <c r="D67">
        <f>D66*$D$10</f>
        <v>0.95283530695859153</v>
      </c>
      <c r="E67" s="4">
        <f t="shared" si="0"/>
        <v>53.745059134018277</v>
      </c>
      <c r="F67" s="4">
        <f t="shared" si="1"/>
        <v>63496.566563514119</v>
      </c>
    </row>
    <row r="68" spans="3:6">
      <c r="C68">
        <f t="shared" si="2"/>
        <v>59</v>
      </c>
      <c r="D68">
        <f>D67*$D$10</f>
        <v>0.95204193867636133</v>
      </c>
      <c r="E68" s="4">
        <f t="shared" si="0"/>
        <v>52.913805469595104</v>
      </c>
      <c r="F68" s="4">
        <f t="shared" si="1"/>
        <v>62498.230912541883</v>
      </c>
    </row>
    <row r="69" spans="3:6">
      <c r="C69">
        <f t="shared" si="2"/>
        <v>60</v>
      </c>
      <c r="D69">
        <f>D68*$D$10</f>
        <v>0.95124923098387482</v>
      </c>
      <c r="E69" s="4">
        <f t="shared" si="0"/>
        <v>52.081859093784907</v>
      </c>
      <c r="F69" s="4">
        <f t="shared" si="1"/>
        <v>61499.063315193838</v>
      </c>
    </row>
    <row r="70" spans="3:6">
      <c r="C70">
        <f t="shared" si="2"/>
        <v>61</v>
      </c>
      <c r="D70">
        <f>D69*$D$10</f>
        <v>0.95045718333109896</v>
      </c>
      <c r="E70" s="4">
        <f t="shared" si="0"/>
        <v>51.2492194293282</v>
      </c>
      <c r="F70" s="4">
        <f t="shared" si="1"/>
        <v>60499.063078181338</v>
      </c>
    </row>
    <row r="71" spans="3:6">
      <c r="C71">
        <f t="shared" si="2"/>
        <v>62</v>
      </c>
      <c r="D71">
        <f>D70*$D$10</f>
        <v>0.94966579516845862</v>
      </c>
      <c r="E71" s="4">
        <f t="shared" si="0"/>
        <v>50.415885898484447</v>
      </c>
      <c r="F71" s="4">
        <f t="shared" si="1"/>
        <v>59498.229507637989</v>
      </c>
    </row>
    <row r="72" spans="3:6">
      <c r="C72">
        <f t="shared" si="2"/>
        <v>63</v>
      </c>
      <c r="D72">
        <f>D71*$D$10</f>
        <v>0.94887506594683635</v>
      </c>
      <c r="E72" s="4">
        <f t="shared" si="0"/>
        <v>49.581857923031663</v>
      </c>
      <c r="F72" s="4">
        <f t="shared" si="1"/>
        <v>58496.561909119191</v>
      </c>
    </row>
    <row r="73" spans="3:6">
      <c r="C73">
        <f t="shared" si="2"/>
        <v>64</v>
      </c>
      <c r="D73">
        <f>D72*$D$10</f>
        <v>0.94808499511757183</v>
      </c>
      <c r="E73" s="4">
        <f t="shared" si="0"/>
        <v>48.747134924265993</v>
      </c>
      <c r="F73" s="4">
        <f t="shared" si="1"/>
        <v>57494.05958760163</v>
      </c>
    </row>
    <row r="74" spans="3:6">
      <c r="C74">
        <f t="shared" si="2"/>
        <v>65</v>
      </c>
      <c r="D74">
        <f>D73*$D$10</f>
        <v>0.94729558213246157</v>
      </c>
      <c r="E74" s="4">
        <f t="shared" si="0"/>
        <v>47.911716323001365</v>
      </c>
      <c r="F74" s="4">
        <f t="shared" si="1"/>
        <v>56490.721847482804</v>
      </c>
    </row>
    <row r="75" spans="3:6">
      <c r="C75">
        <f t="shared" si="2"/>
        <v>66</v>
      </c>
      <c r="D75">
        <f>D74*$D$10</f>
        <v>0.9465068264437585</v>
      </c>
      <c r="E75" s="4">
        <f t="shared" ref="E75:E129" si="3">F74*$D$3/12</f>
        <v>47.075601539569</v>
      </c>
      <c r="F75" s="4">
        <f t="shared" ref="F75:F129" si="4">F74+E75-$D$5</f>
        <v>55486.547992580541</v>
      </c>
    </row>
    <row r="76" spans="3:6">
      <c r="C76">
        <f>C75+1</f>
        <v>67</v>
      </c>
      <c r="D76">
        <f>D75*$D$10</f>
        <v>0.94571872750417174</v>
      </c>
      <c r="E76" s="4">
        <f t="shared" si="3"/>
        <v>46.238789993817115</v>
      </c>
      <c r="F76" s="4">
        <f t="shared" si="4"/>
        <v>54481.537326132529</v>
      </c>
    </row>
    <row r="77" spans="3:6">
      <c r="C77">
        <f>C76+1</f>
        <v>68</v>
      </c>
      <c r="D77">
        <f>D76*$D$10</f>
        <v>0.94493128476686605</v>
      </c>
      <c r="E77" s="4">
        <f t="shared" si="3"/>
        <v>45.401281105110435</v>
      </c>
      <c r="F77" s="4">
        <f t="shared" si="4"/>
        <v>53475.689150795806</v>
      </c>
    </row>
    <row r="78" spans="3:6">
      <c r="C78">
        <f>C77+1</f>
        <v>69</v>
      </c>
      <c r="D78">
        <f>D77*$D$10</f>
        <v>0.9441444976854616</v>
      </c>
      <c r="E78" s="4">
        <f t="shared" si="3"/>
        <v>44.563074292329837</v>
      </c>
      <c r="F78" s="4">
        <f t="shared" si="4"/>
        <v>52469.002768646307</v>
      </c>
    </row>
    <row r="79" spans="3:6">
      <c r="C79">
        <f>C78+1</f>
        <v>70</v>
      </c>
      <c r="D79">
        <f>D78*$D$10</f>
        <v>0.94335836571403331</v>
      </c>
      <c r="E79" s="4">
        <f t="shared" si="3"/>
        <v>43.724168973871919</v>
      </c>
      <c r="F79" s="4">
        <f t="shared" si="4"/>
        <v>51461.47748117835</v>
      </c>
    </row>
    <row r="80" spans="3:6">
      <c r="C80">
        <f>C79+1</f>
        <v>71</v>
      </c>
      <c r="D80">
        <f>D79*$D$10</f>
        <v>0.94257288830711083</v>
      </c>
      <c r="E80" s="4">
        <f t="shared" si="3"/>
        <v>42.884564567648624</v>
      </c>
      <c r="F80" s="4">
        <f t="shared" si="4"/>
        <v>50453.112589304168</v>
      </c>
    </row>
    <row r="81" spans="3:6">
      <c r="C81">
        <f>C80+1</f>
        <v>72</v>
      </c>
      <c r="D81">
        <f>D80*$D$10</f>
        <v>0.94178806491967781</v>
      </c>
      <c r="E81" s="4">
        <f t="shared" si="3"/>
        <v>42.04426049108681</v>
      </c>
      <c r="F81" s="4">
        <f t="shared" si="4"/>
        <v>49443.907393353424</v>
      </c>
    </row>
    <row r="82" spans="3:6">
      <c r="C82">
        <f>C81+1</f>
        <v>73</v>
      </c>
      <c r="D82">
        <f>D81*$D$10</f>
        <v>0.94100389500717196</v>
      </c>
      <c r="E82" s="4">
        <f t="shared" si="3"/>
        <v>41.203256161127854</v>
      </c>
      <c r="F82" s="4">
        <f t="shared" si="4"/>
        <v>48433.86119307272</v>
      </c>
    </row>
    <row r="83" spans="3:6">
      <c r="C83">
        <f>C82+1</f>
        <v>74</v>
      </c>
      <c r="D83">
        <f>D82*$D$10</f>
        <v>0.94022037802548419</v>
      </c>
      <c r="E83" s="4">
        <f t="shared" si="3"/>
        <v>40.361550994227265</v>
      </c>
      <c r="F83" s="4">
        <f t="shared" si="4"/>
        <v>47422.973287625115</v>
      </c>
    </row>
    <row r="84" spans="3:6">
      <c r="C84">
        <f>C83+1</f>
        <v>75</v>
      </c>
      <c r="D84">
        <f>D83*$D$10</f>
        <v>0.93943751343095849</v>
      </c>
      <c r="E84" s="4">
        <f t="shared" si="3"/>
        <v>39.519144406354265</v>
      </c>
      <c r="F84" s="4">
        <f t="shared" si="4"/>
        <v>46411.242975589637</v>
      </c>
    </row>
    <row r="85" spans="3:6">
      <c r="C85">
        <f>C84+1</f>
        <v>76</v>
      </c>
      <c r="D85">
        <f>D84*$D$10</f>
        <v>0.9386553006803916</v>
      </c>
      <c r="E85" s="4">
        <f t="shared" si="3"/>
        <v>38.676035812991366</v>
      </c>
      <c r="F85" s="4">
        <f t="shared" si="4"/>
        <v>45398.669554960798</v>
      </c>
    </row>
    <row r="86" spans="3:6">
      <c r="C86">
        <f>C85+1</f>
        <v>77</v>
      </c>
      <c r="D86">
        <f>D85*$D$10</f>
        <v>0.93787373923103245</v>
      </c>
      <c r="E86" s="4">
        <f t="shared" si="3"/>
        <v>37.832224629133997</v>
      </c>
      <c r="F86" s="4">
        <f t="shared" si="4"/>
        <v>44385.252323148103</v>
      </c>
    </row>
    <row r="87" spans="3:6">
      <c r="C87">
        <f>C86+1</f>
        <v>78</v>
      </c>
      <c r="D87">
        <f>D86*$D$10</f>
        <v>0.93709282854058207</v>
      </c>
      <c r="E87" s="4">
        <f t="shared" si="3"/>
        <v>36.987710269290083</v>
      </c>
      <c r="F87" s="4">
        <f t="shared" si="4"/>
        <v>43370.990576975564</v>
      </c>
    </row>
    <row r="88" spans="3:6">
      <c r="C88">
        <f>C87+1</f>
        <v>79</v>
      </c>
      <c r="D88">
        <f>D87*$D$10</f>
        <v>0.93631256806719287</v>
      </c>
      <c r="E88" s="4">
        <f t="shared" si="3"/>
        <v>36.142492147479636</v>
      </c>
      <c r="F88" s="4">
        <f t="shared" si="4"/>
        <v>42355.883612681217</v>
      </c>
    </row>
    <row r="89" spans="3:6">
      <c r="C89">
        <f>C88+1</f>
        <v>80</v>
      </c>
      <c r="D89">
        <f>D88*$D$10</f>
        <v>0.93553295726946839</v>
      </c>
      <c r="E89" s="4">
        <f t="shared" si="3"/>
        <v>35.296569677234352</v>
      </c>
      <c r="F89" s="4">
        <f t="shared" si="4"/>
        <v>41339.930725916623</v>
      </c>
    </row>
    <row r="90" spans="3:6">
      <c r="C90">
        <f>C89+1</f>
        <v>81</v>
      </c>
      <c r="D90">
        <f>D89*$D$10</f>
        <v>0.93475399560646311</v>
      </c>
      <c r="E90" s="4">
        <f t="shared" si="3"/>
        <v>34.449942271597187</v>
      </c>
      <c r="F90" s="4">
        <f t="shared" si="4"/>
        <v>40323.131211746389</v>
      </c>
    </row>
    <row r="91" spans="3:6">
      <c r="C91">
        <f>C90+1</f>
        <v>82</v>
      </c>
      <c r="D91">
        <f>D90*$D$10</f>
        <v>0.93397568253768182</v>
      </c>
      <c r="E91" s="4">
        <f t="shared" si="3"/>
        <v>33.602609343121991</v>
      </c>
      <c r="F91" s="4">
        <f t="shared" si="4"/>
        <v>39305.48436464768</v>
      </c>
    </row>
    <row r="92" spans="3:6">
      <c r="C92">
        <f>C91+1</f>
        <v>83</v>
      </c>
      <c r="D92">
        <f>D91*$D$10</f>
        <v>0.93319801752307929</v>
      </c>
      <c r="E92" s="4">
        <f t="shared" si="3"/>
        <v>32.754570303873066</v>
      </c>
      <c r="F92" s="4">
        <f t="shared" si="4"/>
        <v>38286.98947850972</v>
      </c>
    </row>
    <row r="93" spans="3:6">
      <c r="C93">
        <f>C92+1</f>
        <v>84</v>
      </c>
      <c r="D93">
        <f>D92*$D$10</f>
        <v>0.93242100002306016</v>
      </c>
      <c r="E93" s="4">
        <f t="shared" si="3"/>
        <v>31.905824565424766</v>
      </c>
      <c r="F93" s="4">
        <f t="shared" si="4"/>
        <v>37267.645846633313</v>
      </c>
    </row>
    <row r="94" spans="3:6">
      <c r="C94">
        <f>C93+1</f>
        <v>85</v>
      </c>
      <c r="D94">
        <f>D93*$D$10</f>
        <v>0.93164462949847815</v>
      </c>
      <c r="E94" s="4">
        <f t="shared" si="3"/>
        <v>31.056371538861097</v>
      </c>
      <c r="F94" s="4">
        <f t="shared" si="4"/>
        <v>36247.452761730347</v>
      </c>
    </row>
    <row r="95" spans="3:6">
      <c r="C95">
        <f>C94+1</f>
        <v>86</v>
      </c>
      <c r="D95">
        <f>D94*$D$10</f>
        <v>0.93086890541063605</v>
      </c>
      <c r="E95" s="4">
        <f t="shared" si="3"/>
        <v>30.206210634775289</v>
      </c>
      <c r="F95" s="4">
        <f t="shared" si="4"/>
        <v>35226.409515923289</v>
      </c>
    </row>
    <row r="96" spans="3:6">
      <c r="C96">
        <f>C95+1</f>
        <v>87</v>
      </c>
      <c r="D96">
        <f>D95*$D$10</f>
        <v>0.93009382722128509</v>
      </c>
      <c r="E96" s="4">
        <f t="shared" si="3"/>
        <v>29.355341263269409</v>
      </c>
      <c r="F96" s="4">
        <f t="shared" si="4"/>
        <v>34204.515400744727</v>
      </c>
    </row>
    <row r="97" spans="3:6">
      <c r="C97">
        <f>C96+1</f>
        <v>88</v>
      </c>
      <c r="D97">
        <f>D96*$D$10</f>
        <v>0.92931939439262468</v>
      </c>
      <c r="E97" s="4">
        <f t="shared" si="3"/>
        <v>28.503762833953939</v>
      </c>
      <c r="F97" s="4">
        <f t="shared" si="4"/>
        <v>33181.769707136853</v>
      </c>
    </row>
    <row r="98" spans="3:6">
      <c r="C98">
        <f>C97+1</f>
        <v>89</v>
      </c>
      <c r="D98">
        <f>D97*$D$10</f>
        <v>0.92854560638730199</v>
      </c>
      <c r="E98" s="4">
        <f t="shared" si="3"/>
        <v>27.651474755947376</v>
      </c>
      <c r="F98" s="4">
        <f t="shared" si="4"/>
        <v>32158.171725450971</v>
      </c>
    </row>
    <row r="99" spans="3:6">
      <c r="C99">
        <f>C98+1</f>
        <v>90</v>
      </c>
      <c r="D99">
        <f>D98*$D$10</f>
        <v>0.92777246266841173</v>
      </c>
      <c r="E99" s="4">
        <f t="shared" si="3"/>
        <v>26.798476437875809</v>
      </c>
      <c r="F99" s="4">
        <f t="shared" si="4"/>
        <v>31133.720745447019</v>
      </c>
    </row>
    <row r="100" spans="3:6">
      <c r="C100">
        <f>C99+1</f>
        <v>91</v>
      </c>
      <c r="D100">
        <f>D99*$D$10</f>
        <v>0.92699996269949558</v>
      </c>
      <c r="E100" s="4">
        <f t="shared" si="3"/>
        <v>25.944767287872519</v>
      </c>
      <c r="F100" s="4">
        <f t="shared" si="4"/>
        <v>30108.416056293063</v>
      </c>
    </row>
    <row r="101" spans="3:6">
      <c r="C101">
        <f>C100+1</f>
        <v>92</v>
      </c>
      <c r="D101">
        <f>D100*$D$10</f>
        <v>0.92622810594454186</v>
      </c>
      <c r="E101" s="4">
        <f t="shared" si="3"/>
        <v>25.090346713577556</v>
      </c>
      <c r="F101" s="4">
        <f t="shared" si="4"/>
        <v>29082.256946564812</v>
      </c>
    </row>
    <row r="102" spans="3:6">
      <c r="C102">
        <f>C101+1</f>
        <v>93</v>
      </c>
      <c r="D102">
        <f>D101*$D$10</f>
        <v>0.9254568918679853</v>
      </c>
      <c r="E102" s="4">
        <f t="shared" si="3"/>
        <v>24.235214122137346</v>
      </c>
      <c r="F102" s="4">
        <f t="shared" si="4"/>
        <v>28055.242704245124</v>
      </c>
    </row>
    <row r="103" spans="3:6">
      <c r="C103">
        <f>C102+1</f>
        <v>94</v>
      </c>
      <c r="D103">
        <f>D102*$D$10</f>
        <v>0.92468631993470651</v>
      </c>
      <c r="E103" s="4">
        <f t="shared" si="3"/>
        <v>23.379368920204271</v>
      </c>
      <c r="F103" s="4">
        <f t="shared" si="4"/>
        <v>27027.3726167235</v>
      </c>
    </row>
    <row r="104" spans="3:6">
      <c r="C104">
        <f>C103+1</f>
        <v>95</v>
      </c>
      <c r="D104">
        <f>D103*$D$10</f>
        <v>0.92391638961003153</v>
      </c>
      <c r="E104" s="4">
        <f t="shared" si="3"/>
        <v>22.52281051393625</v>
      </c>
      <c r="F104" s="4">
        <f t="shared" si="4"/>
        <v>25998.645970795609</v>
      </c>
    </row>
    <row r="105" spans="3:6">
      <c r="C105">
        <f>C104+1</f>
        <v>96</v>
      </c>
      <c r="D105">
        <f>D104*$D$10</f>
        <v>0.9231471003597318</v>
      </c>
      <c r="E105" s="4">
        <f t="shared" si="3"/>
        <v>21.665538308996343</v>
      </c>
      <c r="F105" s="4">
        <f t="shared" si="4"/>
        <v>24969.062052662775</v>
      </c>
    </row>
    <row r="106" spans="3:6">
      <c r="C106">
        <f>C105+1</f>
        <v>97</v>
      </c>
      <c r="D106">
        <f>D105*$D$10</f>
        <v>0.92237845165002352</v>
      </c>
      <c r="E106" s="4">
        <f t="shared" si="3"/>
        <v>20.807551710552314</v>
      </c>
      <c r="F106" s="4">
        <f t="shared" si="4"/>
        <v>23938.620147931499</v>
      </c>
    </row>
    <row r="107" spans="3:6">
      <c r="C107">
        <f>C106+1</f>
        <v>98</v>
      </c>
      <c r="D107">
        <f>D106*$D$10</f>
        <v>0.92161044294756733</v>
      </c>
      <c r="E107" s="4">
        <f t="shared" si="3"/>
        <v>19.948850123276248</v>
      </c>
      <c r="F107" s="4">
        <f t="shared" si="4"/>
        <v>22907.319541612946</v>
      </c>
    </row>
    <row r="108" spans="3:6">
      <c r="C108">
        <f>C107+1</f>
        <v>99</v>
      </c>
      <c r="D108">
        <f>D107*$D$10</f>
        <v>0.92084307371946783</v>
      </c>
      <c r="E108" s="4">
        <f t="shared" si="3"/>
        <v>19.089432951344122</v>
      </c>
      <c r="F108" s="4">
        <f t="shared" si="4"/>
        <v>21875.159518122462</v>
      </c>
    </row>
    <row r="109" spans="3:6">
      <c r="C109">
        <f>C108+1</f>
        <v>100</v>
      </c>
      <c r="D109">
        <f>D108*$D$10</f>
        <v>0.92007634343327349</v>
      </c>
      <c r="E109" s="4">
        <f t="shared" si="3"/>
        <v>18.229299598435386</v>
      </c>
      <c r="F109" s="4">
        <f t="shared" si="4"/>
        <v>20842.139361279071</v>
      </c>
    </row>
    <row r="110" spans="3:6">
      <c r="C110">
        <f>C109+1</f>
        <v>101</v>
      </c>
      <c r="D110">
        <f>D109*$D$10</f>
        <v>0.9193102515569761</v>
      </c>
      <c r="E110" s="4">
        <f t="shared" si="3"/>
        <v>17.36844946773256</v>
      </c>
      <c r="F110" s="4">
        <f t="shared" si="4"/>
        <v>19808.258354304977</v>
      </c>
    </row>
    <row r="111" spans="3:6">
      <c r="C111">
        <f>C110+1</f>
        <v>102</v>
      </c>
      <c r="D111">
        <f>D110*$D$10</f>
        <v>0.91854479755901031</v>
      </c>
      <c r="E111" s="4">
        <f t="shared" si="3"/>
        <v>16.506881961920815</v>
      </c>
      <c r="F111" s="4">
        <f t="shared" si="4"/>
        <v>18773.515779825066</v>
      </c>
    </row>
    <row r="112" spans="3:6">
      <c r="C112">
        <f>C111+1</f>
        <v>103</v>
      </c>
      <c r="D112">
        <f>D111*$D$10</f>
        <v>0.91777998090825352</v>
      </c>
      <c r="E112" s="4">
        <f t="shared" si="3"/>
        <v>15.644596483187556</v>
      </c>
      <c r="F112" s="4">
        <f t="shared" si="4"/>
        <v>17737.910919866423</v>
      </c>
    </row>
    <row r="113" spans="3:6">
      <c r="C113">
        <f>C112+1</f>
        <v>104</v>
      </c>
      <c r="D113">
        <f>D112*$D$10</f>
        <v>0.91701580107402525</v>
      </c>
      <c r="E113" s="4">
        <f t="shared" si="3"/>
        <v>14.781592433222018</v>
      </c>
      <c r="F113" s="4">
        <f t="shared" si="4"/>
        <v>16701.443055857817</v>
      </c>
    </row>
    <row r="114" spans="3:6">
      <c r="C114">
        <f>C113+1</f>
        <v>105</v>
      </c>
      <c r="D114">
        <f>D113*$D$10</f>
        <v>0.91625225752608697</v>
      </c>
      <c r="E114" s="4">
        <f t="shared" si="3"/>
        <v>13.917869213214848</v>
      </c>
      <c r="F114" s="4">
        <f t="shared" si="4"/>
        <v>15664.111468629204</v>
      </c>
    </row>
    <row r="115" spans="3:6">
      <c r="C115">
        <f>C114+1</f>
        <v>106</v>
      </c>
      <c r="D115">
        <f>D114*$D$10</f>
        <v>0.91548934973464147</v>
      </c>
      <c r="E115" s="4">
        <f t="shared" si="3"/>
        <v>13.05342622385767</v>
      </c>
      <c r="F115" s="4">
        <f t="shared" si="4"/>
        <v>14625.915438411233</v>
      </c>
    </row>
    <row r="116" spans="3:6">
      <c r="C116">
        <f>C115+1</f>
        <v>107</v>
      </c>
      <c r="D116">
        <f>D115*$D$10</f>
        <v>0.91472707717033297</v>
      </c>
      <c r="E116" s="4">
        <f t="shared" si="3"/>
        <v>12.188262865342695</v>
      </c>
      <c r="F116" s="4">
        <f t="shared" si="4"/>
        <v>13586.854244834747</v>
      </c>
    </row>
    <row r="117" spans="3:6">
      <c r="C117">
        <f>C116+1</f>
        <v>108</v>
      </c>
      <c r="D117">
        <f>D116*$D$10</f>
        <v>0.91396543930424623</v>
      </c>
      <c r="E117" s="4">
        <f t="shared" si="3"/>
        <v>11.32237853736229</v>
      </c>
      <c r="F117" s="4">
        <f t="shared" si="4"/>
        <v>12546.927166930282</v>
      </c>
    </row>
    <row r="118" spans="3:6">
      <c r="C118">
        <f>C117+1</f>
        <v>109</v>
      </c>
      <c r="D118">
        <f>D117*$D$10</f>
        <v>0.91320443560790643</v>
      </c>
      <c r="E118" s="4">
        <f t="shared" si="3"/>
        <v>10.455772639108568</v>
      </c>
      <c r="F118" s="4">
        <f t="shared" si="4"/>
        <v>11506.133483127562</v>
      </c>
    </row>
    <row r="119" spans="3:6">
      <c r="C119">
        <f>C118+1</f>
        <v>110</v>
      </c>
      <c r="D119">
        <f>D118*$D$10</f>
        <v>0.91244406555327873</v>
      </c>
      <c r="E119" s="4">
        <f t="shared" si="3"/>
        <v>9.5884445692729674</v>
      </c>
      <c r="F119" s="4">
        <f t="shared" si="4"/>
        <v>10464.472471255007</v>
      </c>
    </row>
    <row r="120" spans="3:6">
      <c r="C120">
        <f>C119+1</f>
        <v>111</v>
      </c>
      <c r="D120">
        <f>D119*$D$10</f>
        <v>0.91168432861276816</v>
      </c>
      <c r="E120" s="4">
        <f t="shared" si="3"/>
        <v>8.72039372604584</v>
      </c>
      <c r="F120" s="4">
        <f t="shared" si="4"/>
        <v>9421.943408539224</v>
      </c>
    </row>
    <row r="121" spans="3:6">
      <c r="C121">
        <f>C120+1</f>
        <v>112</v>
      </c>
      <c r="D121">
        <f>D120*$D$10</f>
        <v>0.91092522425921885</v>
      </c>
      <c r="E121" s="4">
        <f t="shared" si="3"/>
        <v>7.8516195071160197</v>
      </c>
      <c r="F121" s="4">
        <f t="shared" si="4"/>
        <v>8378.5455716045108</v>
      </c>
    </row>
    <row r="122" spans="3:6">
      <c r="C122">
        <f>C121+1</f>
        <v>113</v>
      </c>
      <c r="D122">
        <f>D121*$D$10</f>
        <v>0.91016675196591401</v>
      </c>
      <c r="E122" s="4">
        <f t="shared" si="3"/>
        <v>6.9821213096704255</v>
      </c>
      <c r="F122" s="4">
        <f t="shared" si="4"/>
        <v>7334.2782364723535</v>
      </c>
    </row>
    <row r="123" spans="3:6">
      <c r="C123">
        <f>C122+1</f>
        <v>114</v>
      </c>
      <c r="D123">
        <f>D122*$D$10</f>
        <v>0.9094089112065753</v>
      </c>
      <c r="E123" s="4">
        <f t="shared" si="3"/>
        <v>6.1118985303936277</v>
      </c>
      <c r="F123" s="4">
        <f t="shared" si="4"/>
        <v>6289.1406785609188</v>
      </c>
    </row>
    <row r="124" spans="3:6">
      <c r="C124">
        <f>C123+1</f>
        <v>115</v>
      </c>
      <c r="D124">
        <f>D123*$D$10</f>
        <v>0.90865170145536256</v>
      </c>
      <c r="E124" s="4">
        <f t="shared" si="3"/>
        <v>5.2409505654674327</v>
      </c>
      <c r="F124" s="4">
        <f t="shared" si="4"/>
        <v>5243.1321726845581</v>
      </c>
    </row>
    <row r="125" spans="3:6">
      <c r="C125">
        <f>C124+1</f>
        <v>116</v>
      </c>
      <c r="D125">
        <f>D124*$D$10</f>
        <v>0.90789512218687363</v>
      </c>
      <c r="E125" s="4">
        <f t="shared" si="3"/>
        <v>4.3692768105704651</v>
      </c>
      <c r="F125" s="4">
        <f t="shared" si="4"/>
        <v>4196.2519930532999</v>
      </c>
    </row>
    <row r="126" spans="3:6">
      <c r="C126">
        <f>C125+1</f>
        <v>117</v>
      </c>
      <c r="D126">
        <f>D125*$D$10</f>
        <v>0.90713917287614354</v>
      </c>
      <c r="E126" s="4">
        <f t="shared" si="3"/>
        <v>3.4968766608777497</v>
      </c>
      <c r="F126" s="4">
        <f t="shared" si="4"/>
        <v>3148.4994132723496</v>
      </c>
    </row>
    <row r="127" spans="3:6">
      <c r="C127">
        <f>C126+1</f>
        <v>118</v>
      </c>
      <c r="D127">
        <f>D126*$D$10</f>
        <v>0.90638385299864477</v>
      </c>
      <c r="E127" s="4">
        <f t="shared" si="3"/>
        <v>2.6237495110602915</v>
      </c>
      <c r="F127" s="4">
        <f t="shared" si="4"/>
        <v>2099.8737063415815</v>
      </c>
    </row>
    <row r="128" spans="3:6">
      <c r="C128">
        <f>C127+1</f>
        <v>119</v>
      </c>
      <c r="D128">
        <f>D127*$D$10</f>
        <v>0.90562916203028632</v>
      </c>
      <c r="E128" s="4">
        <f t="shared" si="3"/>
        <v>1.7498947552846513</v>
      </c>
      <c r="F128" s="4">
        <f t="shared" si="4"/>
        <v>1050.3741446550375</v>
      </c>
    </row>
    <row r="129" spans="3:6">
      <c r="C129">
        <f>C128+1</f>
        <v>120</v>
      </c>
      <c r="D129">
        <f>D128*$D$10</f>
        <v>0.90487509944741351</v>
      </c>
      <c r="E129" s="4">
        <f t="shared" si="3"/>
        <v>0.87531178721253122</v>
      </c>
      <c r="F129" s="4">
        <f t="shared" si="4"/>
        <v>4.2155079427175224E-10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38"/>
  <sheetViews>
    <sheetView topLeftCell="A27" workbookViewId="0">
      <selection activeCell="D34" sqref="D34"/>
    </sheetView>
  </sheetViews>
  <sheetFormatPr baseColWidth="10" defaultRowHeight="15"/>
  <cols>
    <col min="2" max="2" width="14.5703125" bestFit="1" customWidth="1"/>
    <col min="3" max="4" width="16.42578125" bestFit="1" customWidth="1"/>
    <col min="8" max="9" width="14.5703125" bestFit="1" customWidth="1"/>
    <col min="10" max="10" width="14.28515625" bestFit="1" customWidth="1"/>
    <col min="11" max="11" width="12.85546875" bestFit="1" customWidth="1"/>
  </cols>
  <sheetData>
    <row r="2" spans="2:11">
      <c r="B2" s="3" t="s">
        <v>13</v>
      </c>
      <c r="C2" s="6">
        <v>1.0050335853501452E-2</v>
      </c>
    </row>
    <row r="3" spans="2:11">
      <c r="B3" s="3" t="s">
        <v>16</v>
      </c>
      <c r="C3" s="2">
        <v>100000000</v>
      </c>
    </row>
    <row r="4" spans="2:11">
      <c r="D4" s="3" t="s">
        <v>20</v>
      </c>
    </row>
    <row r="5" spans="2:11">
      <c r="B5" s="3" t="s">
        <v>14</v>
      </c>
      <c r="C5" s="4">
        <f>SUM(J10:J19)</f>
        <v>9466174.5741283521</v>
      </c>
      <c r="D5" s="4">
        <f>C24-C5</f>
        <v>89431.800023766235</v>
      </c>
    </row>
    <row r="6" spans="2:11">
      <c r="B6" s="3" t="s">
        <v>15</v>
      </c>
      <c r="C6" s="4">
        <f>SUM(K10:K19)</f>
        <v>-9466174.574128354</v>
      </c>
      <c r="D6" s="2">
        <f>-SUMPRODUCT(F10:F19,H10:H19,D10:D19,I29:I38)-C6</f>
        <v>5178.1640759054571</v>
      </c>
    </row>
    <row r="7" spans="2:11">
      <c r="B7" s="3" t="s">
        <v>19</v>
      </c>
      <c r="C7" s="4">
        <f>C5+C6</f>
        <v>0</v>
      </c>
      <c r="D7" s="4">
        <f>SUM(D5:D6)</f>
        <v>94609.964099671692</v>
      </c>
    </row>
    <row r="9" spans="2:11">
      <c r="B9" s="3" t="s">
        <v>17</v>
      </c>
      <c r="C9" s="3" t="s">
        <v>18</v>
      </c>
      <c r="D9" s="3" t="s">
        <v>1</v>
      </c>
      <c r="E9" s="3" t="s">
        <v>8</v>
      </c>
      <c r="F9" s="3" t="s">
        <v>12</v>
      </c>
      <c r="G9" s="3" t="s">
        <v>9</v>
      </c>
      <c r="H9" s="3" t="s">
        <v>10</v>
      </c>
      <c r="I9" s="3" t="s">
        <v>11</v>
      </c>
      <c r="J9" s="3" t="s">
        <v>14</v>
      </c>
      <c r="K9" s="3" t="s">
        <v>15</v>
      </c>
    </row>
    <row r="10" spans="2:11">
      <c r="B10">
        <f>C10-1</f>
        <v>0</v>
      </c>
      <c r="C10">
        <v>1</v>
      </c>
      <c r="D10" s="4">
        <f>$C$3</f>
        <v>100000000</v>
      </c>
      <c r="E10" s="6">
        <f>(1-I10)/G10</f>
        <v>9.8630136986301454E-3</v>
      </c>
      <c r="F10" s="5">
        <v>0.01</v>
      </c>
      <c r="G10">
        <f>(C10-B10)*365/360</f>
        <v>1.0138888888888888</v>
      </c>
      <c r="H10">
        <v>1</v>
      </c>
      <c r="I10">
        <f>EXP(-$C$2*C10)</f>
        <v>0.99</v>
      </c>
      <c r="J10" s="4">
        <f>I10*E10*G10*D10</f>
        <v>990000.00000000081</v>
      </c>
      <c r="K10" s="4">
        <f>-I10*F10*H10*D10</f>
        <v>-990000.00000000012</v>
      </c>
    </row>
    <row r="11" spans="2:11">
      <c r="B11">
        <f t="shared" ref="B11:B19" si="0">C11-1</f>
        <v>1</v>
      </c>
      <c r="C11">
        <f>C10+1</f>
        <v>2</v>
      </c>
      <c r="D11" s="4">
        <f>$C$3</f>
        <v>100000000</v>
      </c>
      <c r="E11" s="6">
        <f>(1-I11/I10)/G11</f>
        <v>9.8630136986301454E-3</v>
      </c>
      <c r="F11" s="5">
        <v>0.01</v>
      </c>
      <c r="G11">
        <f t="shared" ref="G11:G19" si="1">(C11-B11)*365/360</f>
        <v>1.0138888888888888</v>
      </c>
      <c r="H11">
        <v>1</v>
      </c>
      <c r="I11">
        <f>EXP(-$C$2*C11)</f>
        <v>0.98009999999999997</v>
      </c>
      <c r="J11" s="4">
        <f t="shared" ref="J11:J19" si="2">I11*E11*G11*D11</f>
        <v>980100.00000000081</v>
      </c>
      <c r="K11" s="4">
        <f t="shared" ref="K11:K19" si="3">-I11*F11*H11*D11</f>
        <v>-980100.00000000012</v>
      </c>
    </row>
    <row r="12" spans="2:11">
      <c r="B12">
        <f t="shared" si="0"/>
        <v>2</v>
      </c>
      <c r="C12">
        <f t="shared" ref="C12:C19" si="4">C11+1</f>
        <v>3</v>
      </c>
      <c r="D12" s="4">
        <f>$C$3</f>
        <v>100000000</v>
      </c>
      <c r="E12" s="6">
        <f t="shared" ref="E12:E19" si="5">(1-I12/I11)/G12</f>
        <v>9.8630136986301454E-3</v>
      </c>
      <c r="F12" s="5">
        <v>0.01</v>
      </c>
      <c r="G12">
        <f t="shared" si="1"/>
        <v>1.0138888888888888</v>
      </c>
      <c r="H12">
        <v>1</v>
      </c>
      <c r="I12">
        <f>EXP(-$C$2*C12)</f>
        <v>0.97029899999999991</v>
      </c>
      <c r="J12" s="4">
        <f t="shared" si="2"/>
        <v>970299.0000000007</v>
      </c>
      <c r="K12" s="4">
        <f t="shared" si="3"/>
        <v>-970299</v>
      </c>
    </row>
    <row r="13" spans="2:11">
      <c r="B13">
        <f t="shared" si="0"/>
        <v>3</v>
      </c>
      <c r="C13">
        <f t="shared" si="4"/>
        <v>4</v>
      </c>
      <c r="D13" s="4">
        <f>$C$3</f>
        <v>100000000</v>
      </c>
      <c r="E13" s="6">
        <f t="shared" si="5"/>
        <v>9.8630136986301454E-3</v>
      </c>
      <c r="F13" s="5">
        <v>0.01</v>
      </c>
      <c r="G13">
        <f t="shared" si="1"/>
        <v>1.0138888888888888</v>
      </c>
      <c r="H13">
        <v>1</v>
      </c>
      <c r="I13">
        <f>EXP(-$C$2*C13)</f>
        <v>0.96059600999999994</v>
      </c>
      <c r="J13" s="4">
        <f t="shared" si="2"/>
        <v>960596.01000000071</v>
      </c>
      <c r="K13" s="4">
        <f t="shared" si="3"/>
        <v>-960596.01</v>
      </c>
    </row>
    <row r="14" spans="2:11">
      <c r="B14">
        <f t="shared" si="0"/>
        <v>4</v>
      </c>
      <c r="C14">
        <f t="shared" si="4"/>
        <v>5</v>
      </c>
      <c r="D14" s="4">
        <f>$C$3</f>
        <v>100000000</v>
      </c>
      <c r="E14" s="6">
        <f t="shared" si="5"/>
        <v>9.8630136986301454E-3</v>
      </c>
      <c r="F14" s="5">
        <v>0.01</v>
      </c>
      <c r="G14">
        <f t="shared" si="1"/>
        <v>1.0138888888888888</v>
      </c>
      <c r="H14">
        <v>1</v>
      </c>
      <c r="I14">
        <f>EXP(-$C$2*C14)</f>
        <v>0.95099004989999991</v>
      </c>
      <c r="J14" s="4">
        <f t="shared" si="2"/>
        <v>950990.04990000057</v>
      </c>
      <c r="K14" s="4">
        <f t="shared" si="3"/>
        <v>-950990.04989999998</v>
      </c>
    </row>
    <row r="15" spans="2:11">
      <c r="B15">
        <f t="shared" si="0"/>
        <v>5</v>
      </c>
      <c r="C15">
        <f t="shared" si="4"/>
        <v>6</v>
      </c>
      <c r="D15" s="4">
        <f>$C$3</f>
        <v>100000000</v>
      </c>
      <c r="E15" s="6">
        <f t="shared" si="5"/>
        <v>9.8630136986301454E-3</v>
      </c>
      <c r="F15" s="5">
        <v>0.01</v>
      </c>
      <c r="G15">
        <f t="shared" si="1"/>
        <v>1.0138888888888888</v>
      </c>
      <c r="H15">
        <v>1</v>
      </c>
      <c r="I15">
        <f>EXP(-$C$2*C15)</f>
        <v>0.94148014940099989</v>
      </c>
      <c r="J15" s="4">
        <f t="shared" si="2"/>
        <v>941480.1494010007</v>
      </c>
      <c r="K15" s="4">
        <f t="shared" si="3"/>
        <v>-941480.14940099977</v>
      </c>
    </row>
    <row r="16" spans="2:11">
      <c r="B16">
        <f t="shared" si="0"/>
        <v>6</v>
      </c>
      <c r="C16">
        <f t="shared" si="4"/>
        <v>7</v>
      </c>
      <c r="D16" s="4">
        <f>$C$3</f>
        <v>100000000</v>
      </c>
      <c r="E16" s="6">
        <f t="shared" si="5"/>
        <v>9.8630136986301454E-3</v>
      </c>
      <c r="F16" s="5">
        <v>0.01</v>
      </c>
      <c r="G16">
        <f t="shared" si="1"/>
        <v>1.0138888888888888</v>
      </c>
      <c r="H16">
        <v>1</v>
      </c>
      <c r="I16">
        <f>EXP(-$C$2*C16)</f>
        <v>0.93206534790698992</v>
      </c>
      <c r="J16" s="4">
        <f t="shared" si="2"/>
        <v>932065.34790699068</v>
      </c>
      <c r="K16" s="4">
        <f t="shared" si="3"/>
        <v>-932065.34790698998</v>
      </c>
    </row>
    <row r="17" spans="2:11">
      <c r="B17">
        <f t="shared" si="0"/>
        <v>7</v>
      </c>
      <c r="C17">
        <f t="shared" si="4"/>
        <v>8</v>
      </c>
      <c r="D17" s="4">
        <f>$C$3</f>
        <v>100000000</v>
      </c>
      <c r="E17" s="6">
        <f t="shared" si="5"/>
        <v>9.8630136986300361E-3</v>
      </c>
      <c r="F17" s="5">
        <v>0.01</v>
      </c>
      <c r="G17">
        <f t="shared" si="1"/>
        <v>1.0138888888888888</v>
      </c>
      <c r="H17">
        <v>1</v>
      </c>
      <c r="I17">
        <f>EXP(-$C$2*C17)</f>
        <v>0.92274469442792006</v>
      </c>
      <c r="J17" s="4">
        <f t="shared" si="2"/>
        <v>922744.69442791061</v>
      </c>
      <c r="K17" s="4">
        <f t="shared" si="3"/>
        <v>-922744.69442792004</v>
      </c>
    </row>
    <row r="18" spans="2:11">
      <c r="B18">
        <f t="shared" si="0"/>
        <v>8</v>
      </c>
      <c r="C18">
        <f t="shared" si="4"/>
        <v>9</v>
      </c>
      <c r="D18" s="4">
        <f>$C$3</f>
        <v>100000000</v>
      </c>
      <c r="E18" s="6">
        <f t="shared" si="5"/>
        <v>9.8630136986301454E-3</v>
      </c>
      <c r="F18" s="5">
        <v>0.01</v>
      </c>
      <c r="G18">
        <f t="shared" si="1"/>
        <v>1.0138888888888888</v>
      </c>
      <c r="H18">
        <v>1</v>
      </c>
      <c r="I18">
        <f>EXP(-$C$2*C18)</f>
        <v>0.91351724748364083</v>
      </c>
      <c r="J18" s="4">
        <f t="shared" si="2"/>
        <v>913517.24748364149</v>
      </c>
      <c r="K18" s="4">
        <f t="shared" si="3"/>
        <v>-913517.24748364079</v>
      </c>
    </row>
    <row r="19" spans="2:11">
      <c r="B19">
        <f t="shared" si="0"/>
        <v>9</v>
      </c>
      <c r="C19">
        <f t="shared" si="4"/>
        <v>10</v>
      </c>
      <c r="D19" s="4">
        <f>$C$3</f>
        <v>100000000</v>
      </c>
      <c r="E19" s="6">
        <f t="shared" si="5"/>
        <v>9.8630136986301454E-3</v>
      </c>
      <c r="F19" s="5">
        <v>0.01</v>
      </c>
      <c r="G19">
        <f t="shared" si="1"/>
        <v>1.0138888888888888</v>
      </c>
      <c r="H19">
        <v>1</v>
      </c>
      <c r="I19">
        <f>EXP(-$C$2*C19)</f>
        <v>0.90438207500880441</v>
      </c>
      <c r="J19" s="4">
        <f t="shared" si="2"/>
        <v>904382.07500880514</v>
      </c>
      <c r="K19" s="4">
        <f t="shared" si="3"/>
        <v>-904382.07500880444</v>
      </c>
    </row>
    <row r="21" spans="2:11">
      <c r="B21" s="3" t="s">
        <v>13</v>
      </c>
      <c r="C21" s="6">
        <v>1.0151351056374432E-2</v>
      </c>
    </row>
    <row r="22" spans="2:11">
      <c r="B22" s="3" t="s">
        <v>16</v>
      </c>
      <c r="C22" s="2">
        <v>100000000</v>
      </c>
    </row>
    <row r="24" spans="2:11">
      <c r="B24" s="3" t="s">
        <v>14</v>
      </c>
      <c r="C24" s="4">
        <f>SUM(J29:J38)</f>
        <v>9555606.3741521183</v>
      </c>
    </row>
    <row r="25" spans="2:11">
      <c r="B25" s="3" t="s">
        <v>15</v>
      </c>
      <c r="C25" s="4">
        <f>SUM(K29:K38)</f>
        <v>-9555606.3741529696</v>
      </c>
    </row>
    <row r="26" spans="2:11">
      <c r="B26" s="3" t="s">
        <v>19</v>
      </c>
      <c r="C26" s="4">
        <f>C24+C25</f>
        <v>-8.5122883319854736E-7</v>
      </c>
    </row>
    <row r="28" spans="2:11">
      <c r="B28" s="3" t="s">
        <v>17</v>
      </c>
      <c r="C28" s="3" t="s">
        <v>18</v>
      </c>
      <c r="D28" s="3" t="s">
        <v>1</v>
      </c>
      <c r="E28" s="3" t="s">
        <v>8</v>
      </c>
      <c r="F28" s="3" t="s">
        <v>12</v>
      </c>
      <c r="G28" s="3" t="s">
        <v>9</v>
      </c>
      <c r="H28" s="3" t="s">
        <v>10</v>
      </c>
      <c r="I28" s="3" t="s">
        <v>11</v>
      </c>
      <c r="J28" s="3" t="s">
        <v>14</v>
      </c>
      <c r="K28" s="3" t="s">
        <v>15</v>
      </c>
    </row>
    <row r="29" spans="2:11">
      <c r="B29">
        <f>C29-1</f>
        <v>0</v>
      </c>
      <c r="C29">
        <v>1</v>
      </c>
      <c r="D29" s="4">
        <f>$C$3</f>
        <v>100000000</v>
      </c>
      <c r="E29" s="6">
        <f>(1-I29)/G29</f>
        <v>9.9616438356155603E-3</v>
      </c>
      <c r="F29" s="5">
        <v>1.01E-2</v>
      </c>
      <c r="G29">
        <f>(C29-B29)*365/360</f>
        <v>1.0138888888888888</v>
      </c>
      <c r="H29">
        <v>1</v>
      </c>
      <c r="I29">
        <f>EXP(-$C$21*C29)</f>
        <v>0.98990000000000089</v>
      </c>
      <c r="J29" s="4">
        <f>I29*E29*G29*D29</f>
        <v>999798.99999991269</v>
      </c>
      <c r="K29" s="4">
        <f>-I29*F29*H29*D29</f>
        <v>-999799.00000000081</v>
      </c>
    </row>
    <row r="30" spans="2:11">
      <c r="B30">
        <f t="shared" ref="B30:B38" si="6">C30-1</f>
        <v>1</v>
      </c>
      <c r="C30">
        <f>C29+1</f>
        <v>2</v>
      </c>
      <c r="D30" s="4">
        <f>$C$3</f>
        <v>100000000</v>
      </c>
      <c r="E30" s="6">
        <f>(1-I30/I29)/G30</f>
        <v>9.9616438356155603E-3</v>
      </c>
      <c r="F30" s="5">
        <v>1.01E-2</v>
      </c>
      <c r="G30">
        <f t="shared" ref="G30:G38" si="7">(C30-B30)*365/360</f>
        <v>1.0138888888888888</v>
      </c>
      <c r="H30">
        <v>1</v>
      </c>
      <c r="I30">
        <f t="shared" ref="I30:I38" si="8">EXP(-$C$21*C30)</f>
        <v>0.97990201000000177</v>
      </c>
      <c r="J30" s="4">
        <f t="shared" ref="J30:J38" si="9">I30*E30*G30*D30</f>
        <v>989701.03009991453</v>
      </c>
      <c r="K30" s="4">
        <f t="shared" ref="K30:K38" si="10">-I30*F30*H30*D30</f>
        <v>-989701.03010000184</v>
      </c>
    </row>
    <row r="31" spans="2:11">
      <c r="B31">
        <f t="shared" si="6"/>
        <v>2</v>
      </c>
      <c r="C31">
        <f t="shared" ref="C31:C38" si="11">C30+1</f>
        <v>3</v>
      </c>
      <c r="D31" s="4">
        <f>$C$3</f>
        <v>100000000</v>
      </c>
      <c r="E31" s="6">
        <f t="shared" ref="E31:E38" si="12">(1-I31/I30)/G31</f>
        <v>9.9616438356155603E-3</v>
      </c>
      <c r="F31" s="5">
        <v>1.01E-2</v>
      </c>
      <c r="G31">
        <f t="shared" si="7"/>
        <v>1.0138888888888888</v>
      </c>
      <c r="H31">
        <v>1</v>
      </c>
      <c r="I31">
        <f t="shared" si="8"/>
        <v>0.97000499969900267</v>
      </c>
      <c r="J31" s="4">
        <f t="shared" si="9"/>
        <v>979705.04969590623</v>
      </c>
      <c r="K31" s="4">
        <f t="shared" si="10"/>
        <v>-979705.04969599261</v>
      </c>
    </row>
    <row r="32" spans="2:11">
      <c r="B32">
        <f t="shared" si="6"/>
        <v>3</v>
      </c>
      <c r="C32">
        <f t="shared" si="11"/>
        <v>4</v>
      </c>
      <c r="D32" s="4">
        <f>$C$3</f>
        <v>100000000</v>
      </c>
      <c r="E32" s="6">
        <f t="shared" si="12"/>
        <v>9.961643835615451E-3</v>
      </c>
      <c r="F32" s="5">
        <v>1.01E-2</v>
      </c>
      <c r="G32">
        <f t="shared" si="7"/>
        <v>1.0138888888888888</v>
      </c>
      <c r="H32">
        <v>1</v>
      </c>
      <c r="I32">
        <f t="shared" si="8"/>
        <v>0.96020794920204366</v>
      </c>
      <c r="J32" s="4">
        <f t="shared" si="9"/>
        <v>969810.02869396785</v>
      </c>
      <c r="K32" s="4">
        <f t="shared" si="10"/>
        <v>-969810.02869406412</v>
      </c>
    </row>
    <row r="33" spans="2:11">
      <c r="B33">
        <f t="shared" si="6"/>
        <v>4</v>
      </c>
      <c r="C33">
        <f t="shared" si="11"/>
        <v>5</v>
      </c>
      <c r="D33" s="4">
        <f>$C$3</f>
        <v>100000000</v>
      </c>
      <c r="E33" s="6">
        <f t="shared" si="12"/>
        <v>9.9616438356155603E-3</v>
      </c>
      <c r="F33" s="5">
        <v>1.01E-2</v>
      </c>
      <c r="G33">
        <f t="shared" si="7"/>
        <v>1.0138888888888888</v>
      </c>
      <c r="H33">
        <v>1</v>
      </c>
      <c r="I33">
        <f t="shared" si="8"/>
        <v>0.95050984891510393</v>
      </c>
      <c r="J33" s="4">
        <f t="shared" si="9"/>
        <v>960014.94740417018</v>
      </c>
      <c r="K33" s="4">
        <f t="shared" si="10"/>
        <v>-960014.94740425493</v>
      </c>
    </row>
    <row r="34" spans="2:11">
      <c r="B34">
        <f t="shared" si="6"/>
        <v>5</v>
      </c>
      <c r="C34">
        <f t="shared" si="11"/>
        <v>6</v>
      </c>
      <c r="D34" s="4">
        <f>$C$3</f>
        <v>100000000</v>
      </c>
      <c r="E34" s="6">
        <f t="shared" si="12"/>
        <v>9.9616438356155603E-3</v>
      </c>
      <c r="F34" s="5">
        <v>1.01E-2</v>
      </c>
      <c r="G34">
        <f t="shared" si="7"/>
        <v>1.0138888888888888</v>
      </c>
      <c r="H34">
        <v>1</v>
      </c>
      <c r="I34">
        <f t="shared" si="8"/>
        <v>0.94090969944106218</v>
      </c>
      <c r="J34" s="4">
        <f t="shared" si="9"/>
        <v>950318.79643538897</v>
      </c>
      <c r="K34" s="4">
        <f t="shared" si="10"/>
        <v>-950318.79643547279</v>
      </c>
    </row>
    <row r="35" spans="2:11">
      <c r="B35">
        <f t="shared" si="6"/>
        <v>6</v>
      </c>
      <c r="C35">
        <f t="shared" si="11"/>
        <v>7</v>
      </c>
      <c r="D35" s="4">
        <f>$C$3</f>
        <v>100000000</v>
      </c>
      <c r="E35" s="6">
        <f t="shared" si="12"/>
        <v>9.961643835615451E-3</v>
      </c>
      <c r="F35" s="5">
        <v>1.01E-2</v>
      </c>
      <c r="G35">
        <f t="shared" si="7"/>
        <v>1.0138888888888888</v>
      </c>
      <c r="H35">
        <v>1</v>
      </c>
      <c r="I35">
        <f t="shared" si="8"/>
        <v>0.93140651147670839</v>
      </c>
      <c r="J35" s="4">
        <f t="shared" si="9"/>
        <v>940720.57659138204</v>
      </c>
      <c r="K35" s="4">
        <f t="shared" si="10"/>
        <v>-940720.5765914754</v>
      </c>
    </row>
    <row r="36" spans="2:11">
      <c r="B36">
        <f t="shared" si="6"/>
        <v>7</v>
      </c>
      <c r="C36">
        <f t="shared" si="11"/>
        <v>8</v>
      </c>
      <c r="D36" s="4">
        <f>$C$3</f>
        <v>100000000</v>
      </c>
      <c r="E36" s="6">
        <f t="shared" si="12"/>
        <v>9.9616438356155603E-3</v>
      </c>
      <c r="F36" s="5">
        <v>1.01E-2</v>
      </c>
      <c r="G36">
        <f t="shared" si="7"/>
        <v>1.0138888888888888</v>
      </c>
      <c r="H36">
        <v>1</v>
      </c>
      <c r="I36">
        <f t="shared" si="8"/>
        <v>0.92199930571079447</v>
      </c>
      <c r="J36" s="4">
        <f t="shared" si="9"/>
        <v>931219.29876782023</v>
      </c>
      <c r="K36" s="4">
        <f t="shared" si="10"/>
        <v>-931219.29876790242</v>
      </c>
    </row>
    <row r="37" spans="2:11">
      <c r="B37">
        <f t="shared" si="6"/>
        <v>8</v>
      </c>
      <c r="C37">
        <f t="shared" si="11"/>
        <v>9</v>
      </c>
      <c r="D37" s="4">
        <f>$C$3</f>
        <v>100000000</v>
      </c>
      <c r="E37" s="6">
        <f t="shared" si="12"/>
        <v>9.9616438356155603E-3</v>
      </c>
      <c r="F37" s="5">
        <v>1.01E-2</v>
      </c>
      <c r="G37">
        <f t="shared" si="7"/>
        <v>1.0138888888888888</v>
      </c>
      <c r="H37">
        <v>1</v>
      </c>
      <c r="I37">
        <f t="shared" si="8"/>
        <v>0.91268711272311631</v>
      </c>
      <c r="J37" s="4">
        <f t="shared" si="9"/>
        <v>921813.9838502662</v>
      </c>
      <c r="K37" s="4">
        <f t="shared" si="10"/>
        <v>-921813.98385034746</v>
      </c>
    </row>
    <row r="38" spans="2:11">
      <c r="B38">
        <f t="shared" si="6"/>
        <v>9</v>
      </c>
      <c r="C38">
        <f t="shared" si="11"/>
        <v>10</v>
      </c>
      <c r="D38" s="4">
        <f>$C$3</f>
        <v>100000000</v>
      </c>
      <c r="E38" s="6">
        <f t="shared" si="12"/>
        <v>9.9616438356156696E-3</v>
      </c>
      <c r="F38" s="5">
        <v>1.01E-2</v>
      </c>
      <c r="G38">
        <f t="shared" si="7"/>
        <v>1.0138888888888888</v>
      </c>
      <c r="H38">
        <v>1</v>
      </c>
      <c r="I38">
        <f t="shared" si="8"/>
        <v>0.90346897288461359</v>
      </c>
      <c r="J38" s="4">
        <f t="shared" si="9"/>
        <v>912503.6626133892</v>
      </c>
      <c r="K38" s="4">
        <f t="shared" si="10"/>
        <v>-912503.66261345963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57"/>
  <sheetViews>
    <sheetView tabSelected="1" workbookViewId="0">
      <selection activeCell="D15" sqref="D15"/>
    </sheetView>
  </sheetViews>
  <sheetFormatPr baseColWidth="10" defaultRowHeight="15"/>
  <cols>
    <col min="2" max="2" width="14.5703125" bestFit="1" customWidth="1"/>
    <col min="3" max="4" width="16.42578125" bestFit="1" customWidth="1"/>
    <col min="8" max="9" width="14.5703125" bestFit="1" customWidth="1"/>
    <col min="10" max="12" width="14.28515625" bestFit="1" customWidth="1"/>
  </cols>
  <sheetData>
    <row r="2" spans="2:12">
      <c r="B2" s="3" t="s">
        <v>13</v>
      </c>
      <c r="C2" s="6">
        <v>1.0050335853501452E-2</v>
      </c>
    </row>
    <row r="3" spans="2:12">
      <c r="B3" s="3" t="s">
        <v>16</v>
      </c>
      <c r="C3" s="2">
        <v>100000000</v>
      </c>
    </row>
    <row r="4" spans="2:12">
      <c r="D4" s="3" t="s">
        <v>20</v>
      </c>
    </row>
    <row r="5" spans="2:12">
      <c r="B5" s="3" t="s">
        <v>14</v>
      </c>
      <c r="C5" s="4">
        <f>SUM(K10:K19)</f>
        <v>9658018.0567762572</v>
      </c>
      <c r="D5" s="4">
        <f>C24-C5</f>
        <v>96580.180566893891</v>
      </c>
    </row>
    <row r="6" spans="2:12">
      <c r="B6" s="3" t="s">
        <v>15</v>
      </c>
      <c r="C6" s="4">
        <f>SUM(L10:L19)</f>
        <v>-9658018.056776261</v>
      </c>
      <c r="D6" s="2">
        <f>-SUMPRODUCT(F10:F19,H10:H19,D10:D19,J10:J19)-C6</f>
        <v>0</v>
      </c>
    </row>
    <row r="7" spans="2:12">
      <c r="B7" s="3" t="s">
        <v>19</v>
      </c>
      <c r="C7" s="4">
        <f>C5+C6</f>
        <v>0</v>
      </c>
      <c r="D7" s="4">
        <f>SUM(D5:D6)</f>
        <v>96580.180566893891</v>
      </c>
    </row>
    <row r="9" spans="2:12">
      <c r="B9" s="3" t="s">
        <v>17</v>
      </c>
      <c r="C9" s="3" t="s">
        <v>18</v>
      </c>
      <c r="D9" s="3" t="s">
        <v>1</v>
      </c>
      <c r="E9" s="3" t="s">
        <v>8</v>
      </c>
      <c r="F9" s="3" t="s">
        <v>12</v>
      </c>
      <c r="G9" s="3" t="s">
        <v>9</v>
      </c>
      <c r="H9" s="3" t="s">
        <v>10</v>
      </c>
      <c r="I9" s="3" t="s">
        <v>11</v>
      </c>
      <c r="J9" s="3" t="s">
        <v>21</v>
      </c>
      <c r="K9" s="3" t="s">
        <v>14</v>
      </c>
      <c r="L9" s="3" t="s">
        <v>15</v>
      </c>
    </row>
    <row r="10" spans="2:12">
      <c r="B10">
        <f>C10-1</f>
        <v>0</v>
      </c>
      <c r="C10">
        <v>1</v>
      </c>
      <c r="D10" s="4">
        <f>$C$3</f>
        <v>100000000</v>
      </c>
      <c r="E10" s="6">
        <f>(1-I10)/G10</f>
        <v>9.8630136986301454E-3</v>
      </c>
      <c r="F10" s="5">
        <v>0.01</v>
      </c>
      <c r="G10">
        <f>(C10-B10)*365/360</f>
        <v>1.0138888888888888</v>
      </c>
      <c r="H10">
        <v>1</v>
      </c>
      <c r="I10">
        <f>EXP(-$C$2*C10)</f>
        <v>0.99</v>
      </c>
      <c r="J10">
        <f>H48</f>
        <v>0.9936631944444444</v>
      </c>
      <c r="K10" s="4">
        <f>J10*E10*G10*D10</f>
        <v>993663.19444444531</v>
      </c>
      <c r="L10" s="4">
        <f>-J10*F10*H10*D10</f>
        <v>-993663.19444444438</v>
      </c>
    </row>
    <row r="11" spans="2:12">
      <c r="B11">
        <f t="shared" ref="B11:B19" si="0">C11-1</f>
        <v>1</v>
      </c>
      <c r="C11">
        <f>C10+1</f>
        <v>2</v>
      </c>
      <c r="D11" s="4">
        <f>$C$3</f>
        <v>100000000</v>
      </c>
      <c r="E11" s="6">
        <f>(1-I11/I10)/G11</f>
        <v>9.8630136986301454E-3</v>
      </c>
      <c r="F11" s="5">
        <v>0.01</v>
      </c>
      <c r="G11">
        <f t="shared" ref="G11:G19" si="1">(C11-B11)*365/360</f>
        <v>1.0138888888888888</v>
      </c>
      <c r="H11">
        <v>1</v>
      </c>
      <c r="I11">
        <f>EXP(-$C$2*C11)</f>
        <v>0.98009999999999997</v>
      </c>
      <c r="J11">
        <f>H49</f>
        <v>0.98736654399353785</v>
      </c>
      <c r="K11" s="4">
        <f t="shared" ref="K11:K19" si="2">J11*E11*G11*D11</f>
        <v>987366.54399353871</v>
      </c>
      <c r="L11" s="4">
        <f t="shared" ref="L11:L19" si="3">-J11*F11*H11*D11</f>
        <v>-987366.54399353778</v>
      </c>
    </row>
    <row r="12" spans="2:12">
      <c r="B12">
        <f t="shared" si="0"/>
        <v>2</v>
      </c>
      <c r="C12">
        <f t="shared" ref="C12:C19" si="4">C11+1</f>
        <v>3</v>
      </c>
      <c r="D12" s="4">
        <f>$C$3</f>
        <v>100000000</v>
      </c>
      <c r="E12" s="6">
        <f t="shared" ref="E12:E19" si="5">(1-I12/I11)/G12</f>
        <v>9.8630136986301454E-3</v>
      </c>
      <c r="F12" s="5">
        <v>0.01</v>
      </c>
      <c r="G12">
        <f t="shared" si="1"/>
        <v>1.0138888888888888</v>
      </c>
      <c r="H12">
        <v>1</v>
      </c>
      <c r="I12">
        <f>EXP(-$C$2*C12)</f>
        <v>0.97029899999999991</v>
      </c>
      <c r="J12">
        <f>H50</f>
        <v>0.98110979419218991</v>
      </c>
      <c r="K12" s="4">
        <f t="shared" si="2"/>
        <v>981109.79419219075</v>
      </c>
      <c r="L12" s="4">
        <f t="shared" si="3"/>
        <v>-981109.79419218993</v>
      </c>
    </row>
    <row r="13" spans="2:12">
      <c r="B13">
        <f t="shared" si="0"/>
        <v>3</v>
      </c>
      <c r="C13">
        <f t="shared" si="4"/>
        <v>4</v>
      </c>
      <c r="D13" s="4">
        <f>$C$3</f>
        <v>100000000</v>
      </c>
      <c r="E13" s="6">
        <f t="shared" si="5"/>
        <v>9.8630136986301454E-3</v>
      </c>
      <c r="F13" s="5">
        <v>0.01</v>
      </c>
      <c r="G13">
        <f t="shared" si="1"/>
        <v>1.0138888888888888</v>
      </c>
      <c r="H13">
        <v>1</v>
      </c>
      <c r="I13">
        <f>EXP(-$C$2*C13)</f>
        <v>0.96059600999999994</v>
      </c>
      <c r="J13">
        <f>H51</f>
        <v>0.97489269219774277</v>
      </c>
      <c r="K13" s="4">
        <f t="shared" si="2"/>
        <v>974892.69219774357</v>
      </c>
      <c r="L13" s="4">
        <f t="shared" si="3"/>
        <v>-974892.69219774287</v>
      </c>
    </row>
    <row r="14" spans="2:12">
      <c r="B14">
        <f t="shared" si="0"/>
        <v>4</v>
      </c>
      <c r="C14">
        <f t="shared" si="4"/>
        <v>5</v>
      </c>
      <c r="D14" s="4">
        <f>$C$3</f>
        <v>100000000</v>
      </c>
      <c r="E14" s="6">
        <f t="shared" si="5"/>
        <v>9.8630136986301454E-3</v>
      </c>
      <c r="F14" s="5">
        <v>0.01</v>
      </c>
      <c r="G14">
        <f t="shared" si="1"/>
        <v>1.0138888888888888</v>
      </c>
      <c r="H14">
        <v>1</v>
      </c>
      <c r="I14">
        <f>EXP(-$C$2*C14)</f>
        <v>0.95099004989999991</v>
      </c>
      <c r="J14">
        <f>H52</f>
        <v>0.96871498676975365</v>
      </c>
      <c r="K14" s="4">
        <f t="shared" si="2"/>
        <v>968714.98676975444</v>
      </c>
      <c r="L14" s="4">
        <f t="shared" si="3"/>
        <v>-968714.98676975362</v>
      </c>
    </row>
    <row r="15" spans="2:12">
      <c r="B15">
        <f t="shared" si="0"/>
        <v>5</v>
      </c>
      <c r="C15">
        <f t="shared" si="4"/>
        <v>6</v>
      </c>
      <c r="D15" s="4">
        <f>$C$3</f>
        <v>100000000</v>
      </c>
      <c r="E15" s="6">
        <f t="shared" si="5"/>
        <v>9.8630136986301454E-3</v>
      </c>
      <c r="F15" s="5">
        <v>0.01</v>
      </c>
      <c r="G15">
        <f t="shared" si="1"/>
        <v>1.0138888888888888</v>
      </c>
      <c r="H15">
        <v>1</v>
      </c>
      <c r="I15">
        <f>EXP(-$C$2*C15)</f>
        <v>0.94148014940099989</v>
      </c>
      <c r="J15">
        <f>H53</f>
        <v>0.96257642825984113</v>
      </c>
      <c r="K15" s="4">
        <f t="shared" si="2"/>
        <v>962576.42825984186</v>
      </c>
      <c r="L15" s="4">
        <f t="shared" si="3"/>
        <v>-962576.42825984117</v>
      </c>
    </row>
    <row r="16" spans="2:12">
      <c r="B16">
        <f t="shared" si="0"/>
        <v>6</v>
      </c>
      <c r="C16">
        <f t="shared" si="4"/>
        <v>7</v>
      </c>
      <c r="D16" s="4">
        <f>$C$3</f>
        <v>100000000</v>
      </c>
      <c r="E16" s="6">
        <f t="shared" si="5"/>
        <v>9.8630136986301454E-3</v>
      </c>
      <c r="F16" s="5">
        <v>0.01</v>
      </c>
      <c r="G16">
        <f t="shared" si="1"/>
        <v>1.0138888888888888</v>
      </c>
      <c r="H16">
        <v>1</v>
      </c>
      <c r="I16">
        <f>EXP(-$C$2*C16)</f>
        <v>0.93206534790698992</v>
      </c>
      <c r="J16">
        <f>H54</f>
        <v>0.95647676860159736</v>
      </c>
      <c r="K16" s="4">
        <f t="shared" si="2"/>
        <v>956476.76860159822</v>
      </c>
      <c r="L16" s="4">
        <f t="shared" si="3"/>
        <v>-956476.76860159729</v>
      </c>
    </row>
    <row r="17" spans="2:12">
      <c r="B17">
        <f t="shared" si="0"/>
        <v>7</v>
      </c>
      <c r="C17">
        <f t="shared" si="4"/>
        <v>8</v>
      </c>
      <c r="D17" s="4">
        <f>$C$3</f>
        <v>100000000</v>
      </c>
      <c r="E17" s="6">
        <f t="shared" si="5"/>
        <v>9.8630136986300361E-3</v>
      </c>
      <c r="F17" s="5">
        <v>0.01</v>
      </c>
      <c r="G17">
        <f t="shared" si="1"/>
        <v>1.0138888888888888</v>
      </c>
      <c r="H17">
        <v>1</v>
      </c>
      <c r="I17">
        <f>EXP(-$C$2*C17)</f>
        <v>0.92274469442792006</v>
      </c>
      <c r="J17">
        <f>H55</f>
        <v>0.95041576130056293</v>
      </c>
      <c r="K17" s="4">
        <f t="shared" si="2"/>
        <v>950415.7613005531</v>
      </c>
      <c r="L17" s="4">
        <f t="shared" si="3"/>
        <v>-950415.761300563</v>
      </c>
    </row>
    <row r="18" spans="2:12">
      <c r="B18">
        <f t="shared" si="0"/>
        <v>8</v>
      </c>
      <c r="C18">
        <f t="shared" si="4"/>
        <v>9</v>
      </c>
      <c r="D18" s="4">
        <f>$C$3</f>
        <v>100000000</v>
      </c>
      <c r="E18" s="6">
        <f t="shared" si="5"/>
        <v>9.8630136986301454E-3</v>
      </c>
      <c r="F18" s="5">
        <v>0.01</v>
      </c>
      <c r="G18">
        <f t="shared" si="1"/>
        <v>1.0138888888888888</v>
      </c>
      <c r="H18">
        <v>1</v>
      </c>
      <c r="I18">
        <f>EXP(-$C$2*C18)</f>
        <v>0.91351724748364083</v>
      </c>
      <c r="J18">
        <f>H56</f>
        <v>0.94439316142426599</v>
      </c>
      <c r="K18" s="4">
        <f t="shared" si="2"/>
        <v>944393.16142426664</v>
      </c>
      <c r="L18" s="4">
        <f t="shared" si="3"/>
        <v>-944393.16142426594</v>
      </c>
    </row>
    <row r="19" spans="2:12">
      <c r="B19">
        <f t="shared" si="0"/>
        <v>9</v>
      </c>
      <c r="C19">
        <f t="shared" si="4"/>
        <v>10</v>
      </c>
      <c r="D19" s="4">
        <f>$C$3</f>
        <v>100000000</v>
      </c>
      <c r="E19" s="6">
        <f t="shared" si="5"/>
        <v>9.8630136986301454E-3</v>
      </c>
      <c r="F19" s="5">
        <v>0.01</v>
      </c>
      <c r="G19">
        <f t="shared" si="1"/>
        <v>1.0138888888888888</v>
      </c>
      <c r="H19">
        <v>1</v>
      </c>
      <c r="I19">
        <f>EXP(-$C$2*C19)</f>
        <v>0.90438207500880441</v>
      </c>
      <c r="J19">
        <f>H57</f>
        <v>0.93840872559232402</v>
      </c>
      <c r="K19" s="4">
        <f t="shared" si="2"/>
        <v>938408.72559232486</v>
      </c>
      <c r="L19" s="4">
        <f t="shared" si="3"/>
        <v>-938408.72559232404</v>
      </c>
    </row>
    <row r="21" spans="2:12">
      <c r="B21" s="3" t="s">
        <v>13</v>
      </c>
      <c r="C21" s="6">
        <v>1.0151351056374432E-2</v>
      </c>
    </row>
    <row r="22" spans="2:12">
      <c r="B22" s="3" t="s">
        <v>16</v>
      </c>
      <c r="C22" s="2">
        <v>100000000</v>
      </c>
    </row>
    <row r="24" spans="2:12">
      <c r="B24" s="3" t="s">
        <v>14</v>
      </c>
      <c r="C24" s="4">
        <f>SUM(K29:K38)</f>
        <v>9754598.2373431511</v>
      </c>
    </row>
    <row r="25" spans="2:12">
      <c r="B25" s="3" t="s">
        <v>15</v>
      </c>
      <c r="C25" s="4">
        <f>SUM(L29:L38)</f>
        <v>-9754598.237344021</v>
      </c>
    </row>
    <row r="26" spans="2:12">
      <c r="B26" s="3" t="s">
        <v>19</v>
      </c>
      <c r="C26" s="4">
        <f>C24+C25</f>
        <v>-8.6985528469085693E-7</v>
      </c>
    </row>
    <row r="28" spans="2:12">
      <c r="B28" s="3" t="s">
        <v>17</v>
      </c>
      <c r="C28" s="3" t="s">
        <v>18</v>
      </c>
      <c r="D28" s="3" t="s">
        <v>1</v>
      </c>
      <c r="E28" s="3" t="s">
        <v>8</v>
      </c>
      <c r="F28" s="3" t="s">
        <v>12</v>
      </c>
      <c r="G28" s="3" t="s">
        <v>9</v>
      </c>
      <c r="H28" s="3" t="s">
        <v>10</v>
      </c>
      <c r="I28" s="3" t="s">
        <v>11</v>
      </c>
      <c r="J28" s="3" t="s">
        <v>21</v>
      </c>
      <c r="K28" s="3" t="s">
        <v>14</v>
      </c>
      <c r="L28" s="3" t="s">
        <v>15</v>
      </c>
    </row>
    <row r="29" spans="2:12">
      <c r="B29">
        <f>C29-1</f>
        <v>0</v>
      </c>
      <c r="C29">
        <v>1</v>
      </c>
      <c r="D29" s="4">
        <f>$C$3</f>
        <v>100000000</v>
      </c>
      <c r="E29" s="6">
        <f>(1-I29)/G29</f>
        <v>9.9616438356155603E-3</v>
      </c>
      <c r="F29" s="5">
        <v>1.01E-2</v>
      </c>
      <c r="G29">
        <f>(C29-B29)*365/360</f>
        <v>1.0138888888888888</v>
      </c>
      <c r="H29">
        <v>1</v>
      </c>
      <c r="I29">
        <f>EXP(-$C$21*C29)</f>
        <v>0.98990000000000089</v>
      </c>
      <c r="J29">
        <f>H48</f>
        <v>0.9936631944444444</v>
      </c>
      <c r="K29" s="4">
        <f>J29*E29*G29*D29</f>
        <v>1003599.8263888003</v>
      </c>
      <c r="L29" s="4">
        <f>-J29*F29*H29*D29</f>
        <v>-1003599.8263888888</v>
      </c>
    </row>
    <row r="30" spans="2:12">
      <c r="B30">
        <f t="shared" ref="B30:B38" si="6">C30-1</f>
        <v>1</v>
      </c>
      <c r="C30">
        <f>C29+1</f>
        <v>2</v>
      </c>
      <c r="D30" s="4">
        <f>$C$3</f>
        <v>100000000</v>
      </c>
      <c r="E30" s="6">
        <f>(1-I30/I29)/G30</f>
        <v>9.9616438356155603E-3</v>
      </c>
      <c r="F30" s="5">
        <v>1.01E-2</v>
      </c>
      <c r="G30">
        <f t="shared" ref="G30:G38" si="7">(C30-B30)*365/360</f>
        <v>1.0138888888888888</v>
      </c>
      <c r="H30">
        <v>1</v>
      </c>
      <c r="I30">
        <f t="shared" ref="I30:I38" si="8">EXP(-$C$21*C30)</f>
        <v>0.97990201000000177</v>
      </c>
      <c r="J30">
        <f>H49</f>
        <v>0.98736654399353785</v>
      </c>
      <c r="K30" s="4">
        <f t="shared" ref="K30:K38" si="9">J30*E30*G30*D30</f>
        <v>997240.20943338517</v>
      </c>
      <c r="L30" s="4">
        <f t="shared" ref="L30:L38" si="10">-J30*F30*H30*D30</f>
        <v>-997240.2094334733</v>
      </c>
    </row>
    <row r="31" spans="2:12">
      <c r="B31">
        <f t="shared" si="6"/>
        <v>2</v>
      </c>
      <c r="C31">
        <f t="shared" ref="C31:C38" si="11">C30+1</f>
        <v>3</v>
      </c>
      <c r="D31" s="4">
        <f>$C$3</f>
        <v>100000000</v>
      </c>
      <c r="E31" s="6">
        <f t="shared" ref="E31:E38" si="12">(1-I31/I30)/G31</f>
        <v>9.9616438356155603E-3</v>
      </c>
      <c r="F31" s="5">
        <v>1.01E-2</v>
      </c>
      <c r="G31">
        <f t="shared" si="7"/>
        <v>1.0138888888888888</v>
      </c>
      <c r="H31">
        <v>1</v>
      </c>
      <c r="I31">
        <f t="shared" si="8"/>
        <v>0.97000499969900267</v>
      </c>
      <c r="J31">
        <f>H50</f>
        <v>0.98110979419218991</v>
      </c>
      <c r="K31" s="4">
        <f t="shared" si="9"/>
        <v>990920.89213402441</v>
      </c>
      <c r="L31" s="4">
        <f t="shared" si="10"/>
        <v>-990920.89213411172</v>
      </c>
    </row>
    <row r="32" spans="2:12">
      <c r="B32">
        <f t="shared" si="6"/>
        <v>3</v>
      </c>
      <c r="C32">
        <f t="shared" si="11"/>
        <v>4</v>
      </c>
      <c r="D32" s="4">
        <f>$C$3</f>
        <v>100000000</v>
      </c>
      <c r="E32" s="6">
        <f t="shared" si="12"/>
        <v>9.961643835615451E-3</v>
      </c>
      <c r="F32" s="5">
        <v>1.01E-2</v>
      </c>
      <c r="G32">
        <f t="shared" si="7"/>
        <v>1.0138888888888888</v>
      </c>
      <c r="H32">
        <v>1</v>
      </c>
      <c r="I32">
        <f t="shared" si="8"/>
        <v>0.96020794920204366</v>
      </c>
      <c r="J32">
        <f>H51</f>
        <v>0.97489269219774277</v>
      </c>
      <c r="K32" s="4">
        <f t="shared" si="9"/>
        <v>984641.61911962263</v>
      </c>
      <c r="L32" s="4">
        <f t="shared" si="10"/>
        <v>-984641.61911972018</v>
      </c>
    </row>
    <row r="33" spans="2:12">
      <c r="B33">
        <f t="shared" si="6"/>
        <v>4</v>
      </c>
      <c r="C33">
        <f t="shared" si="11"/>
        <v>5</v>
      </c>
      <c r="D33" s="4">
        <f>$C$3</f>
        <v>100000000</v>
      </c>
      <c r="E33" s="6">
        <f t="shared" si="12"/>
        <v>9.9616438356155603E-3</v>
      </c>
      <c r="F33" s="5">
        <v>1.01E-2</v>
      </c>
      <c r="G33">
        <f t="shared" si="7"/>
        <v>1.0138888888888888</v>
      </c>
      <c r="H33">
        <v>1</v>
      </c>
      <c r="I33">
        <f t="shared" si="8"/>
        <v>0.95050984891510393</v>
      </c>
      <c r="J33">
        <f>H52</f>
        <v>0.96871498676975365</v>
      </c>
      <c r="K33" s="4">
        <f t="shared" si="9"/>
        <v>978402.13663736486</v>
      </c>
      <c r="L33" s="4">
        <f t="shared" si="10"/>
        <v>-978402.13663745113</v>
      </c>
    </row>
    <row r="34" spans="2:12">
      <c r="B34">
        <f t="shared" si="6"/>
        <v>5</v>
      </c>
      <c r="C34">
        <f t="shared" si="11"/>
        <v>6</v>
      </c>
      <c r="D34" s="4">
        <f>$C$3</f>
        <v>100000000</v>
      </c>
      <c r="E34" s="6">
        <f t="shared" si="12"/>
        <v>9.9616438356155603E-3</v>
      </c>
      <c r="F34" s="5">
        <v>1.01E-2</v>
      </c>
      <c r="G34">
        <f t="shared" si="7"/>
        <v>1.0138888888888888</v>
      </c>
      <c r="H34">
        <v>1</v>
      </c>
      <c r="I34">
        <f t="shared" si="8"/>
        <v>0.94090969944106218</v>
      </c>
      <c r="J34">
        <f>H53</f>
        <v>0.96257642825984113</v>
      </c>
      <c r="K34" s="4">
        <f t="shared" si="9"/>
        <v>972202.19254235376</v>
      </c>
      <c r="L34" s="4">
        <f t="shared" si="10"/>
        <v>-972202.19254243944</v>
      </c>
    </row>
    <row r="35" spans="2:12">
      <c r="B35">
        <f t="shared" si="6"/>
        <v>6</v>
      </c>
      <c r="C35">
        <f t="shared" si="11"/>
        <v>7</v>
      </c>
      <c r="D35" s="4">
        <f>$C$3</f>
        <v>100000000</v>
      </c>
      <c r="E35" s="6">
        <f t="shared" si="12"/>
        <v>9.961643835615451E-3</v>
      </c>
      <c r="F35" s="5">
        <v>1.01E-2</v>
      </c>
      <c r="G35">
        <f t="shared" si="7"/>
        <v>1.0138888888888888</v>
      </c>
      <c r="H35">
        <v>1</v>
      </c>
      <c r="I35">
        <f t="shared" si="8"/>
        <v>0.93140651147670839</v>
      </c>
      <c r="J35">
        <f>H54</f>
        <v>0.95647676860159736</v>
      </c>
      <c r="K35" s="4">
        <f t="shared" si="9"/>
        <v>966041.53628751764</v>
      </c>
      <c r="L35" s="4">
        <f t="shared" si="10"/>
        <v>-966041.53628761321</v>
      </c>
    </row>
    <row r="36" spans="2:12">
      <c r="B36">
        <f t="shared" si="6"/>
        <v>7</v>
      </c>
      <c r="C36">
        <f t="shared" si="11"/>
        <v>8</v>
      </c>
      <c r="D36" s="4">
        <f>$C$3</f>
        <v>100000000</v>
      </c>
      <c r="E36" s="6">
        <f t="shared" si="12"/>
        <v>9.9616438356155603E-3</v>
      </c>
      <c r="F36" s="5">
        <v>1.01E-2</v>
      </c>
      <c r="G36">
        <f t="shared" si="7"/>
        <v>1.0138888888888888</v>
      </c>
      <c r="H36">
        <v>1</v>
      </c>
      <c r="I36">
        <f t="shared" si="8"/>
        <v>0.92199930571079447</v>
      </c>
      <c r="J36">
        <f>H55</f>
        <v>0.95041576130056293</v>
      </c>
      <c r="K36" s="4">
        <f t="shared" si="9"/>
        <v>959919.91891348385</v>
      </c>
      <c r="L36" s="4">
        <f t="shared" si="10"/>
        <v>-959919.9189135686</v>
      </c>
    </row>
    <row r="37" spans="2:12">
      <c r="B37">
        <f t="shared" si="6"/>
        <v>8</v>
      </c>
      <c r="C37">
        <f t="shared" si="11"/>
        <v>9</v>
      </c>
      <c r="D37" s="4">
        <f>$C$3</f>
        <v>100000000</v>
      </c>
      <c r="E37" s="6">
        <f t="shared" si="12"/>
        <v>9.9616438356155603E-3</v>
      </c>
      <c r="F37" s="5">
        <v>1.01E-2</v>
      </c>
      <c r="G37">
        <f t="shared" si="7"/>
        <v>1.0138888888888888</v>
      </c>
      <c r="H37">
        <v>1</v>
      </c>
      <c r="I37">
        <f t="shared" si="8"/>
        <v>0.91268711272311631</v>
      </c>
      <c r="J37">
        <f>H56</f>
        <v>0.94439316142426599</v>
      </c>
      <c r="K37" s="4">
        <f t="shared" si="9"/>
        <v>953837.09303842462</v>
      </c>
      <c r="L37" s="4">
        <f t="shared" si="10"/>
        <v>-953837.09303850855</v>
      </c>
    </row>
    <row r="38" spans="2:12">
      <c r="B38">
        <f t="shared" si="6"/>
        <v>9</v>
      </c>
      <c r="C38">
        <f t="shared" si="11"/>
        <v>10</v>
      </c>
      <c r="D38" s="4">
        <f>$C$3</f>
        <v>100000000</v>
      </c>
      <c r="E38" s="6">
        <f t="shared" si="12"/>
        <v>9.9616438356156696E-3</v>
      </c>
      <c r="F38" s="5">
        <v>1.01E-2</v>
      </c>
      <c r="G38">
        <f t="shared" si="7"/>
        <v>1.0138888888888888</v>
      </c>
      <c r="H38">
        <v>1</v>
      </c>
      <c r="I38">
        <f t="shared" si="8"/>
        <v>0.90346897288461359</v>
      </c>
      <c r="J38">
        <f>H57</f>
        <v>0.93840872559232402</v>
      </c>
      <c r="K38" s="4">
        <f t="shared" si="9"/>
        <v>947792.81284817413</v>
      </c>
      <c r="L38" s="4">
        <f t="shared" si="10"/>
        <v>-947792.81284824735</v>
      </c>
    </row>
    <row r="40" spans="2:12">
      <c r="B40" s="3" t="s">
        <v>13</v>
      </c>
      <c r="C40" s="6">
        <v>6.3569683314059185E-3</v>
      </c>
    </row>
    <row r="41" spans="2:12">
      <c r="B41" s="3" t="s">
        <v>16</v>
      </c>
      <c r="C41" s="2">
        <v>100000000</v>
      </c>
    </row>
    <row r="43" spans="2:12">
      <c r="B43" s="3" t="s">
        <v>14</v>
      </c>
      <c r="C43" s="4">
        <f>SUM(I48:I57)</f>
        <v>6120098.2477835808</v>
      </c>
    </row>
    <row r="44" spans="2:12">
      <c r="B44" s="3" t="s">
        <v>15</v>
      </c>
      <c r="C44" s="4">
        <f>SUM(J48:J57)</f>
        <v>-6120098.2477835668</v>
      </c>
    </row>
    <row r="45" spans="2:12">
      <c r="B45" s="3" t="s">
        <v>19</v>
      </c>
      <c r="C45" s="4">
        <f>C43+C44</f>
        <v>1.3969838619232178E-8</v>
      </c>
    </row>
    <row r="47" spans="2:12">
      <c r="B47" s="3" t="s">
        <v>17</v>
      </c>
      <c r="C47" s="3" t="s">
        <v>18</v>
      </c>
      <c r="D47" s="3" t="s">
        <v>1</v>
      </c>
      <c r="E47" s="3" t="s">
        <v>8</v>
      </c>
      <c r="F47" s="3" t="s">
        <v>12</v>
      </c>
      <c r="G47" s="3" t="s">
        <v>9</v>
      </c>
      <c r="H47" s="3" t="s">
        <v>11</v>
      </c>
      <c r="I47" s="3" t="s">
        <v>14</v>
      </c>
      <c r="J47" s="3" t="s">
        <v>15</v>
      </c>
    </row>
    <row r="48" spans="2:12">
      <c r="B48">
        <f>C48-1</f>
        <v>0</v>
      </c>
      <c r="C48">
        <v>1</v>
      </c>
      <c r="D48" s="4">
        <f>$C$3</f>
        <v>100000000</v>
      </c>
      <c r="E48" s="6">
        <f>(1-H48)/G48</f>
        <v>6.2500000000000463E-3</v>
      </c>
      <c r="F48" s="6">
        <v>6.2500000000000003E-3</v>
      </c>
      <c r="G48">
        <f>(C48-B48)*365/360</f>
        <v>1.0138888888888888</v>
      </c>
      <c r="H48">
        <f>EXP(-$C$40*C48)</f>
        <v>0.9936631944444444</v>
      </c>
      <c r="I48" s="4">
        <f>H48*E48*G48*D48</f>
        <v>629665.04509066814</v>
      </c>
      <c r="J48" s="4">
        <f>-H48*F48*G48*D48</f>
        <v>-629665.0450906636</v>
      </c>
    </row>
    <row r="49" spans="2:10">
      <c r="B49">
        <f t="shared" ref="B49:B57" si="13">C49-1</f>
        <v>1</v>
      </c>
      <c r="C49">
        <f>C48+1</f>
        <v>2</v>
      </c>
      <c r="D49" s="4">
        <f>$C$3</f>
        <v>100000000</v>
      </c>
      <c r="E49" s="6">
        <f>(1-H49/H48)/G49</f>
        <v>6.249999999999937E-3</v>
      </c>
      <c r="F49" s="6">
        <v>6.2500000000000003E-3</v>
      </c>
      <c r="G49">
        <f t="shared" ref="G49:G57" si="14">(C49-B49)*365/360</f>
        <v>1.0138888888888888</v>
      </c>
      <c r="H49">
        <f>EXP(-$C$40*C49)</f>
        <v>0.98736654399353785</v>
      </c>
      <c r="I49" s="4">
        <f>H49*E49*G49*D49</f>
        <v>625674.98013478762</v>
      </c>
      <c r="J49" s="4">
        <f t="shared" ref="J49:J57" si="15">-H49*F49*G49*D49</f>
        <v>-625674.98013479402</v>
      </c>
    </row>
    <row r="50" spans="2:10">
      <c r="B50">
        <f t="shared" si="13"/>
        <v>2</v>
      </c>
      <c r="C50">
        <f t="shared" ref="C50:C57" si="16">C49+1</f>
        <v>3</v>
      </c>
      <c r="D50" s="4">
        <f>$C$3</f>
        <v>100000000</v>
      </c>
      <c r="E50" s="6">
        <f>(1-H50/H49)/G50</f>
        <v>6.2500000000000463E-3</v>
      </c>
      <c r="F50" s="6">
        <v>6.2500000000000003E-3</v>
      </c>
      <c r="G50">
        <f t="shared" si="14"/>
        <v>1.0138888888888888</v>
      </c>
      <c r="H50">
        <f>EXP(-$C$40*C50)</f>
        <v>0.98110979419218991</v>
      </c>
      <c r="I50" s="4">
        <f>H50*E50*G50*D50</f>
        <v>621710.19944470818</v>
      </c>
      <c r="J50" s="4">
        <f t="shared" si="15"/>
        <v>-621710.19944470364</v>
      </c>
    </row>
    <row r="51" spans="2:10">
      <c r="B51">
        <f t="shared" si="13"/>
        <v>3</v>
      </c>
      <c r="C51">
        <f t="shared" si="16"/>
        <v>4</v>
      </c>
      <c r="D51" s="4">
        <f>$C$3</f>
        <v>100000000</v>
      </c>
      <c r="E51" s="6">
        <f>(1-H51/H50)/G51</f>
        <v>6.2500000000001565E-3</v>
      </c>
      <c r="F51" s="6">
        <v>6.2500000000000003E-3</v>
      </c>
      <c r="G51">
        <f t="shared" si="14"/>
        <v>1.0138888888888888</v>
      </c>
      <c r="H51">
        <f>EXP(-$C$40*C51)</f>
        <v>0.97489269219774277</v>
      </c>
      <c r="I51" s="4">
        <f>H51*E51*G51*D51</f>
        <v>617770.54279893229</v>
      </c>
      <c r="J51" s="4">
        <f t="shared" si="15"/>
        <v>-617770.54279891693</v>
      </c>
    </row>
    <row r="52" spans="2:10">
      <c r="B52">
        <f t="shared" si="13"/>
        <v>4</v>
      </c>
      <c r="C52">
        <f t="shared" si="16"/>
        <v>5</v>
      </c>
      <c r="D52" s="4">
        <f>$C$3</f>
        <v>100000000</v>
      </c>
      <c r="E52" s="6">
        <f>(1-H52/H51)/G52</f>
        <v>6.249999999999937E-3</v>
      </c>
      <c r="F52" s="6">
        <v>6.2500000000000003E-3</v>
      </c>
      <c r="G52">
        <f t="shared" si="14"/>
        <v>1.0138888888888888</v>
      </c>
      <c r="H52">
        <f>EXP(-$C$40*C52)</f>
        <v>0.96871498676975365</v>
      </c>
      <c r="I52" s="4">
        <f>H52*E52*G52*D52</f>
        <v>613855.85099124396</v>
      </c>
      <c r="J52" s="4">
        <f t="shared" si="15"/>
        <v>-613855.85099125013</v>
      </c>
    </row>
    <row r="53" spans="2:10">
      <c r="B53">
        <f t="shared" si="13"/>
        <v>5</v>
      </c>
      <c r="C53">
        <f t="shared" si="16"/>
        <v>6</v>
      </c>
      <c r="D53" s="4">
        <f>$C$3</f>
        <v>100000000</v>
      </c>
      <c r="E53" s="6">
        <f>(1-H53/H52)/G53</f>
        <v>6.2500000000000463E-3</v>
      </c>
      <c r="F53" s="6">
        <v>6.2500000000000003E-3</v>
      </c>
      <c r="G53">
        <f t="shared" si="14"/>
        <v>1.0138888888888888</v>
      </c>
      <c r="H53">
        <f>EXP(-$C$40*C53)</f>
        <v>0.96257642825984113</v>
      </c>
      <c r="I53" s="4">
        <f>H53*E53*G53*D53</f>
        <v>609965.96582438296</v>
      </c>
      <c r="J53" s="4">
        <f t="shared" si="15"/>
        <v>-609965.96582437854</v>
      </c>
    </row>
    <row r="54" spans="2:10">
      <c r="B54">
        <f t="shared" si="13"/>
        <v>6</v>
      </c>
      <c r="C54">
        <f t="shared" si="16"/>
        <v>7</v>
      </c>
      <c r="D54" s="4">
        <f>$C$3</f>
        <v>100000000</v>
      </c>
      <c r="E54" s="6">
        <f>(1-H54/H53)/G54</f>
        <v>6.249999999999937E-3</v>
      </c>
      <c r="F54" s="6">
        <v>6.2500000000000003E-3</v>
      </c>
      <c r="G54">
        <f t="shared" si="14"/>
        <v>1.0138888888888888</v>
      </c>
      <c r="H54">
        <f>EXP(-$C$40*C54)</f>
        <v>0.95647676860159736</v>
      </c>
      <c r="I54" s="4">
        <f>H54*E54*G54*D54</f>
        <v>606100.73010343674</v>
      </c>
      <c r="J54" s="4">
        <f t="shared" si="15"/>
        <v>-606100.73010344279</v>
      </c>
    </row>
    <row r="55" spans="2:10">
      <c r="B55">
        <f t="shared" si="13"/>
        <v>7</v>
      </c>
      <c r="C55">
        <f t="shared" si="16"/>
        <v>8</v>
      </c>
      <c r="D55" s="4">
        <f>$C$3</f>
        <v>100000000</v>
      </c>
      <c r="E55" s="6">
        <f>(1-H55/H54)/G55</f>
        <v>6.2500000000000463E-3</v>
      </c>
      <c r="F55" s="6">
        <v>6.2500000000000003E-3</v>
      </c>
      <c r="G55">
        <f t="shared" si="14"/>
        <v>1.0138888888888888</v>
      </c>
      <c r="H55">
        <f>EXP(-$C$40*C55)</f>
        <v>0.95041576130056293</v>
      </c>
      <c r="I55" s="4">
        <f>H55*E55*G55*D55</f>
        <v>602259.98762970138</v>
      </c>
      <c r="J55" s="4">
        <f t="shared" si="15"/>
        <v>-602259.98762969696</v>
      </c>
    </row>
    <row r="56" spans="2:10">
      <c r="B56">
        <f t="shared" si="13"/>
        <v>8</v>
      </c>
      <c r="C56">
        <f t="shared" si="16"/>
        <v>9</v>
      </c>
      <c r="D56" s="4">
        <f>$C$3</f>
        <v>100000000</v>
      </c>
      <c r="E56" s="6">
        <f>(1-H56/H55)/G56</f>
        <v>6.249999999999937E-3</v>
      </c>
      <c r="F56" s="6">
        <v>6.2500000000000003E-3</v>
      </c>
      <c r="G56">
        <f t="shared" si="14"/>
        <v>1.0138888888888888</v>
      </c>
      <c r="H56">
        <f>EXP(-$C$40*C56)</f>
        <v>0.94439316142426599</v>
      </c>
      <c r="I56" s="4">
        <f>H56*E56*G56*D56</f>
        <v>598443.58319419029</v>
      </c>
      <c r="J56" s="4">
        <f t="shared" si="15"/>
        <v>-598443.58319419634</v>
      </c>
    </row>
    <row r="57" spans="2:10">
      <c r="B57">
        <f t="shared" si="13"/>
        <v>9</v>
      </c>
      <c r="C57">
        <f t="shared" si="16"/>
        <v>10</v>
      </c>
      <c r="D57" s="4">
        <f>$C$3</f>
        <v>100000000</v>
      </c>
      <c r="E57" s="6">
        <f>(1-H57/H56)/G57</f>
        <v>6.2500000000000463E-3</v>
      </c>
      <c r="F57" s="6">
        <v>6.2500000000000003E-3</v>
      </c>
      <c r="G57">
        <f t="shared" si="14"/>
        <v>1.0138888888888888</v>
      </c>
      <c r="H57">
        <f>EXP(-$C$40*C57)</f>
        <v>0.93840872559232402</v>
      </c>
      <c r="I57" s="4">
        <f>H57*E57*G57*D57</f>
        <v>594651.36257152911</v>
      </c>
      <c r="J57" s="4">
        <f t="shared" si="15"/>
        <v>-594651.36257152469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Mensualité Fixe</vt:lpstr>
      <vt:lpstr>Sensiblité swap</vt:lpstr>
      <vt:lpstr>Sensiblité swap Multi Courbe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2014-12-02T13:37:03Z</dcterms:created>
  <dcterms:modified xsi:type="dcterms:W3CDTF">2014-12-02T15:32:08Z</dcterms:modified>
</cp:coreProperties>
</file>