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828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hit\Documents\GitHub\FantasyFootball\Outputs\"/>
    </mc:Choice>
  </mc:AlternateContent>
  <bookViews>
    <workbookView xWindow="0" yWindow="0" windowWidth="20490" windowHeight="7530"/>
  </bookViews>
  <sheets>
    <sheet name="Points2016weeks9maxpointsFalse2" sheetId="1" r:id="rId1"/>
  </sheets>
  <calcPr calcId="162913"/>
</workbook>
</file>

<file path=xl/calcChain.xml><?xml version="1.0" encoding="utf-8"?>
<calcChain xmlns="http://schemas.openxmlformats.org/spreadsheetml/2006/main">
  <c r="A17" i="1" l="1"/>
  <c r="A18" i="1"/>
  <c r="A19" i="1"/>
  <c r="A20" i="1"/>
  <c r="A21" i="1"/>
  <c r="A22" i="1"/>
  <c r="A23" i="1"/>
  <c r="A24" i="1"/>
  <c r="A25" i="1"/>
  <c r="A26" i="1"/>
  <c r="A27" i="1"/>
  <c r="A16" i="1"/>
  <c r="K36" i="1" s="1"/>
  <c r="L22" i="1"/>
  <c r="K34" i="1" l="1"/>
  <c r="K31" i="1"/>
  <c r="K39" i="1"/>
  <c r="K30" i="1"/>
  <c r="K38" i="1"/>
  <c r="J30" i="1"/>
  <c r="K37" i="1"/>
  <c r="I30" i="1"/>
  <c r="K32" i="1"/>
  <c r="K35" i="1"/>
  <c r="K41" i="1"/>
  <c r="K33" i="1"/>
  <c r="K40" i="1"/>
  <c r="L16" i="1"/>
  <c r="L17" i="1"/>
  <c r="L18" i="1"/>
  <c r="L19" i="1"/>
  <c r="L20" i="1"/>
  <c r="L21" i="1"/>
  <c r="L23" i="1"/>
  <c r="L24" i="1"/>
  <c r="L25" i="1"/>
  <c r="L26" i="1"/>
  <c r="L27" i="1"/>
  <c r="E17" i="1" l="1"/>
  <c r="F17" i="1"/>
  <c r="G17" i="1"/>
  <c r="H17" i="1"/>
  <c r="I17" i="1"/>
  <c r="J17" i="1"/>
  <c r="K17" i="1"/>
  <c r="E18" i="1"/>
  <c r="F18" i="1"/>
  <c r="G18" i="1"/>
  <c r="H18" i="1"/>
  <c r="I18" i="1"/>
  <c r="J18" i="1"/>
  <c r="K18" i="1"/>
  <c r="E19" i="1"/>
  <c r="F19" i="1"/>
  <c r="G19" i="1"/>
  <c r="H19" i="1"/>
  <c r="I19" i="1"/>
  <c r="J19" i="1"/>
  <c r="K19" i="1"/>
  <c r="E20" i="1"/>
  <c r="F20" i="1"/>
  <c r="G20" i="1"/>
  <c r="H20" i="1"/>
  <c r="I20" i="1"/>
  <c r="J20" i="1"/>
  <c r="K20" i="1"/>
  <c r="E21" i="1"/>
  <c r="F21" i="1"/>
  <c r="G21" i="1"/>
  <c r="H21" i="1"/>
  <c r="I21" i="1"/>
  <c r="J21" i="1"/>
  <c r="K21" i="1"/>
  <c r="E22" i="1"/>
  <c r="F22" i="1"/>
  <c r="G22" i="1"/>
  <c r="H22" i="1"/>
  <c r="I22" i="1"/>
  <c r="J22" i="1"/>
  <c r="K22" i="1"/>
  <c r="E23" i="1"/>
  <c r="F23" i="1"/>
  <c r="G23" i="1"/>
  <c r="H23" i="1"/>
  <c r="I23" i="1"/>
  <c r="J23" i="1"/>
  <c r="K23" i="1"/>
  <c r="E24" i="1"/>
  <c r="F24" i="1"/>
  <c r="G24" i="1"/>
  <c r="H24" i="1"/>
  <c r="I24" i="1"/>
  <c r="J24" i="1"/>
  <c r="K24" i="1"/>
  <c r="E25" i="1"/>
  <c r="F25" i="1"/>
  <c r="G25" i="1"/>
  <c r="H25" i="1"/>
  <c r="I25" i="1"/>
  <c r="J25" i="1"/>
  <c r="K25" i="1"/>
  <c r="E26" i="1"/>
  <c r="F26" i="1"/>
  <c r="G26" i="1"/>
  <c r="H26" i="1"/>
  <c r="I26" i="1"/>
  <c r="J26" i="1"/>
  <c r="K26" i="1"/>
  <c r="E27" i="1"/>
  <c r="F27" i="1"/>
  <c r="G27" i="1"/>
  <c r="H27" i="1"/>
  <c r="I27" i="1"/>
  <c r="J27" i="1"/>
  <c r="K27" i="1"/>
  <c r="F16" i="1"/>
  <c r="G16" i="1"/>
  <c r="H16" i="1"/>
  <c r="I16" i="1"/>
  <c r="J16" i="1"/>
  <c r="K16" i="1"/>
  <c r="E16" i="1"/>
  <c r="D34" i="1" l="1"/>
  <c r="C41" i="1"/>
  <c r="D31" i="1"/>
  <c r="E35" i="1"/>
  <c r="H37" i="1"/>
  <c r="G31" i="1"/>
  <c r="J34" i="1"/>
  <c r="E37" i="1"/>
  <c r="G39" i="1"/>
  <c r="C34" i="1"/>
  <c r="C38" i="1"/>
  <c r="J31" i="1"/>
  <c r="E34" i="1"/>
  <c r="G36" i="1"/>
  <c r="C33" i="1"/>
  <c r="I41" i="1" l="1"/>
  <c r="F34" i="1"/>
  <c r="I34" i="1"/>
  <c r="F31" i="1"/>
  <c r="I31" i="1"/>
  <c r="C40" i="1"/>
  <c r="C31" i="1"/>
  <c r="H31" i="1"/>
  <c r="I39" i="1"/>
  <c r="C37" i="1"/>
  <c r="H32" i="1"/>
  <c r="G34" i="1"/>
  <c r="H34" i="1"/>
  <c r="E31" i="1"/>
  <c r="F37" i="1"/>
  <c r="F33" i="1"/>
  <c r="G37" i="1"/>
  <c r="J32" i="1"/>
  <c r="C39" i="1"/>
  <c r="D35" i="1"/>
  <c r="J41" i="1"/>
  <c r="D37" i="1"/>
  <c r="H39" i="1"/>
  <c r="H41" i="1"/>
  <c r="E41" i="1"/>
  <c r="J38" i="1"/>
  <c r="H36" i="1"/>
  <c r="D32" i="1"/>
  <c r="E30" i="1"/>
  <c r="J35" i="1"/>
  <c r="C36" i="1"/>
  <c r="G41" i="1"/>
  <c r="E39" i="1"/>
  <c r="J36" i="1"/>
  <c r="F32" i="1"/>
  <c r="F35" i="1"/>
  <c r="C35" i="1"/>
  <c r="F41" i="1"/>
  <c r="D39" i="1"/>
  <c r="I36" i="1"/>
  <c r="E32" i="1"/>
  <c r="I32" i="1"/>
  <c r="J39" i="1"/>
  <c r="D30" i="1"/>
  <c r="H40" i="1"/>
  <c r="F38" i="1"/>
  <c r="D36" i="1"/>
  <c r="I33" i="1"/>
  <c r="D41" i="1"/>
  <c r="C32" i="1"/>
  <c r="J40" i="1"/>
  <c r="H38" i="1"/>
  <c r="F36" i="1"/>
  <c r="G40" i="1"/>
  <c r="H33" i="1"/>
  <c r="I40" i="1"/>
  <c r="G38" i="1"/>
  <c r="E36" i="1"/>
  <c r="J33" i="1"/>
  <c r="E38" i="1"/>
  <c r="C30" i="1"/>
  <c r="H30" i="1"/>
  <c r="D40" i="1"/>
  <c r="I37" i="1"/>
  <c r="G35" i="1"/>
  <c r="E33" i="1"/>
  <c r="F39" i="1"/>
  <c r="G32" i="1"/>
  <c r="F30" i="1"/>
  <c r="F40" i="1"/>
  <c r="D38" i="1"/>
  <c r="I35" i="1"/>
  <c r="G33" i="1"/>
  <c r="I38" i="1"/>
  <c r="D33" i="1"/>
  <c r="G30" i="1"/>
  <c r="E40" i="1"/>
  <c r="J37" i="1"/>
  <c r="H35" i="1"/>
</calcChain>
</file>

<file path=xl/sharedStrings.xml><?xml version="1.0" encoding="utf-8"?>
<sst xmlns="http://schemas.openxmlformats.org/spreadsheetml/2006/main" count="34" uniqueCount="22">
  <si>
    <t>Team</t>
  </si>
  <si>
    <t>Week1</t>
  </si>
  <si>
    <t>Week2</t>
  </si>
  <si>
    <t>Week3</t>
  </si>
  <si>
    <t>Week4</t>
  </si>
  <si>
    <t>week5</t>
  </si>
  <si>
    <t>week6</t>
  </si>
  <si>
    <t>columbia moonshiners</t>
  </si>
  <si>
    <t>team conley</t>
  </si>
  <si>
    <t>gurley gates</t>
  </si>
  <si>
    <t>abusement park</t>
  </si>
  <si>
    <t>team fleming</t>
  </si>
  <si>
    <t>overachieving bench</t>
  </si>
  <si>
    <t>sir isaac scam newton</t>
  </si>
  <si>
    <t>team mann</t>
  </si>
  <si>
    <t>team tiny squirts</t>
  </si>
  <si>
    <t>_offensive odors</t>
  </si>
  <si>
    <t>And I was like …</t>
  </si>
  <si>
    <t>saving kelce</t>
  </si>
  <si>
    <t>POWER SCORES</t>
  </si>
  <si>
    <t>REAL SCORES</t>
  </si>
  <si>
    <t>POWER SCORES SORTED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</si>
</sst>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Points2016weeks9maxpointsFalse2!$C$30</c:f>
              <c:strCache>
                <c:ptCount val="1"/>
                <c:pt idx="0">
                  <c:v>overachieving bench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Points2016weeks9maxpointsFalse2!$D$29:$K$29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xVal>
          <c:yVal>
            <c:numRef>
              <c:f>Points2016weeks9maxpointsFalse2!$D$30:$K$30</c:f>
              <c:numCache>
                <c:formatCode>General</c:formatCode>
                <c:ptCount val="8"/>
                <c:pt idx="0">
                  <c:v>340.85710629790253</c:v>
                </c:pt>
                <c:pt idx="1">
                  <c:v>309.39670471605382</c:v>
                </c:pt>
                <c:pt idx="2">
                  <c:v>307.9478478740607</c:v>
                </c:pt>
                <c:pt idx="3">
                  <c:v>301.57072842474349</c:v>
                </c:pt>
                <c:pt idx="4">
                  <c:v>321.71746955061678</c:v>
                </c:pt>
                <c:pt idx="5">
                  <c:v>320.86298267053542</c:v>
                </c:pt>
                <c:pt idx="6">
                  <c:v>350.23938619269848</c:v>
                </c:pt>
                <c:pt idx="7">
                  <c:v>352.59360223444924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1B-4189-A8FF-F37D9312986B}"/>
            </c:ext>
          </c:extLst>
        </c:ser>
        <c:ser>
          <c:idx val="1"/>
          <c:order val="1"/>
          <c:tx>
            <c:strRef>
              <c:f>Points2016weeks9maxpointsFalse2!$C$31</c:f>
              <c:strCache>
                <c:ptCount val="1"/>
                <c:pt idx="0">
                  <c:v>columbia moonshiners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Points2016weeks9maxpointsFalse2!$D$29:$K$29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xVal>
          <c:yVal>
            <c:numRef>
              <c:f>Points2016weeks9maxpointsFalse2!$D$31:$K$31</c:f>
              <c:numCache>
                <c:formatCode>General</c:formatCode>
                <c:ptCount val="8"/>
                <c:pt idx="0">
                  <c:v>282.92812941161912</c:v>
                </c:pt>
                <c:pt idx="1">
                  <c:v>274.35129324481994</c:v>
                </c:pt>
                <c:pt idx="2">
                  <c:v>268.02287214085527</c:v>
                </c:pt>
                <c:pt idx="3">
                  <c:v>247.13243057097998</c:v>
                </c:pt>
                <c:pt idx="4">
                  <c:v>247.71374111821473</c:v>
                </c:pt>
                <c:pt idx="5">
                  <c:v>275.83495095839299</c:v>
                </c:pt>
                <c:pt idx="6">
                  <c:v>300.96897393221843</c:v>
                </c:pt>
                <c:pt idx="7">
                  <c:v>314.61156620128281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1B-4189-A8FF-F37D9312986B}"/>
            </c:ext>
          </c:extLst>
        </c:ser>
        <c:ser>
          <c:idx val="2"/>
          <c:order val="2"/>
          <c:tx>
            <c:strRef>
              <c:f>Points2016weeks9maxpointsFalse2!$C$32</c:f>
              <c:strCache>
                <c:ptCount val="1"/>
                <c:pt idx="0">
                  <c:v>sir isaac scam newton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Points2016weeks9maxpointsFalse2!$D$29:$K$29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xVal>
          <c:yVal>
            <c:numRef>
              <c:f>Points2016weeks9maxpointsFalse2!$D$32:$K$32</c:f>
              <c:numCache>
                <c:formatCode>General</c:formatCode>
                <c:ptCount val="8"/>
                <c:pt idx="0">
                  <c:v>284.76669610620939</c:v>
                </c:pt>
                <c:pt idx="1">
                  <c:v>281.4318267696857</c:v>
                </c:pt>
                <c:pt idx="2">
                  <c:v>302.39767578935829</c:v>
                </c:pt>
                <c:pt idx="3">
                  <c:v>327.75185122502808</c:v>
                </c:pt>
                <c:pt idx="4">
                  <c:v>313.32998984102454</c:v>
                </c:pt>
                <c:pt idx="5">
                  <c:v>317.53275283973221</c:v>
                </c:pt>
                <c:pt idx="6">
                  <c:v>298.07510649188373</c:v>
                </c:pt>
                <c:pt idx="7">
                  <c:v>308.04864723757584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B1B-4189-A8FF-F37D9312986B}"/>
            </c:ext>
          </c:extLst>
        </c:ser>
        <c:ser>
          <c:idx val="3"/>
          <c:order val="3"/>
          <c:tx>
            <c:strRef>
              <c:f>Points2016weeks9maxpointsFalse2!$C$33</c:f>
              <c:strCache>
                <c:ptCount val="1"/>
                <c:pt idx="0">
                  <c:v>team mann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Points2016weeks9maxpointsFalse2!$D$29:$K$29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xVal>
          <c:yVal>
            <c:numRef>
              <c:f>Points2016weeks9maxpointsFalse2!$D$33:$K$33</c:f>
              <c:numCache>
                <c:formatCode>General</c:formatCode>
                <c:ptCount val="8"/>
                <c:pt idx="0">
                  <c:v>284.64873965543939</c:v>
                </c:pt>
                <c:pt idx="1">
                  <c:v>269.42131723124947</c:v>
                </c:pt>
                <c:pt idx="2">
                  <c:v>268.71752511397835</c:v>
                </c:pt>
                <c:pt idx="3">
                  <c:v>274.94413270437042</c:v>
                </c:pt>
                <c:pt idx="4">
                  <c:v>292.24020083852895</c:v>
                </c:pt>
                <c:pt idx="5">
                  <c:v>284.28587455573086</c:v>
                </c:pt>
                <c:pt idx="6">
                  <c:v>276.86235262133624</c:v>
                </c:pt>
                <c:pt idx="7">
                  <c:v>273.40490606921242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B1B-4189-A8FF-F37D9312986B}"/>
            </c:ext>
          </c:extLst>
        </c:ser>
        <c:ser>
          <c:idx val="4"/>
          <c:order val="4"/>
          <c:tx>
            <c:strRef>
              <c:f>Points2016weeks9maxpointsFalse2!$C$34</c:f>
              <c:strCache>
                <c:ptCount val="1"/>
                <c:pt idx="0">
                  <c:v>abusement park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Points2016weeks9maxpointsFalse2!$D$29:$K$29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xVal>
          <c:yVal>
            <c:numRef>
              <c:f>Points2016weeks9maxpointsFalse2!$D$34:$K$34</c:f>
              <c:numCache>
                <c:formatCode>General</c:formatCode>
                <c:ptCount val="8"/>
                <c:pt idx="0">
                  <c:v>262.91345988327112</c:v>
                </c:pt>
                <c:pt idx="1">
                  <c:v>263.3657045279474</c:v>
                </c:pt>
                <c:pt idx="2">
                  <c:v>257.98789163722637</c:v>
                </c:pt>
                <c:pt idx="3">
                  <c:v>249.17161130636543</c:v>
                </c:pt>
                <c:pt idx="4">
                  <c:v>242.92552028073072</c:v>
                </c:pt>
                <c:pt idx="5">
                  <c:v>242.88794369572042</c:v>
                </c:pt>
                <c:pt idx="6">
                  <c:v>262.11181455713256</c:v>
                </c:pt>
                <c:pt idx="7">
                  <c:v>270.25456849838952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B1B-4189-A8FF-F37D9312986B}"/>
            </c:ext>
          </c:extLst>
        </c:ser>
        <c:ser>
          <c:idx val="5"/>
          <c:order val="5"/>
          <c:tx>
            <c:strRef>
              <c:f>Points2016weeks9maxpointsFalse2!$C$35</c:f>
              <c:strCache>
                <c:ptCount val="1"/>
                <c:pt idx="0">
                  <c:v>saving kelce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Points2016weeks9maxpointsFalse2!$D$29:$K$29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xVal>
          <c:yVal>
            <c:numRef>
              <c:f>Points2016weeks9maxpointsFalse2!$D$35:$K$35</c:f>
              <c:numCache>
                <c:formatCode>General</c:formatCode>
                <c:ptCount val="8"/>
                <c:pt idx="0">
                  <c:v>269.90790969663817</c:v>
                </c:pt>
                <c:pt idx="1">
                  <c:v>264.88020899349442</c:v>
                </c:pt>
                <c:pt idx="2">
                  <c:v>257.37737967992138</c:v>
                </c:pt>
                <c:pt idx="3">
                  <c:v>261.01389022424803</c:v>
                </c:pt>
                <c:pt idx="4">
                  <c:v>281.69862813917041</c:v>
                </c:pt>
                <c:pt idx="5">
                  <c:v>285.80678981102756</c:v>
                </c:pt>
                <c:pt idx="6">
                  <c:v>276.286429667363</c:v>
                </c:pt>
                <c:pt idx="7">
                  <c:v>262.62314369902487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B1B-4189-A8FF-F37D9312986B}"/>
            </c:ext>
          </c:extLst>
        </c:ser>
        <c:ser>
          <c:idx val="6"/>
          <c:order val="6"/>
          <c:tx>
            <c:strRef>
              <c:f>Points2016weeks9maxpointsFalse2!$C$36</c:f>
              <c:strCache>
                <c:ptCount val="1"/>
                <c:pt idx="0">
                  <c:v>team tiny squirts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Points2016weeks9maxpointsFalse2!$D$29:$K$29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xVal>
          <c:yVal>
            <c:numRef>
              <c:f>Points2016weeks9maxpointsFalse2!$D$36:$K$36</c:f>
              <c:numCache>
                <c:formatCode>General</c:formatCode>
                <c:ptCount val="8"/>
                <c:pt idx="0">
                  <c:v>258.4382746208629</c:v>
                </c:pt>
                <c:pt idx="1">
                  <c:v>258.62388197769167</c:v>
                </c:pt>
                <c:pt idx="2">
                  <c:v>280.03060121716464</c:v>
                </c:pt>
                <c:pt idx="3">
                  <c:v>279.78785784061199</c:v>
                </c:pt>
                <c:pt idx="4">
                  <c:v>278.59469626930189</c:v>
                </c:pt>
                <c:pt idx="5">
                  <c:v>256.27128486591062</c:v>
                </c:pt>
                <c:pt idx="6">
                  <c:v>264.4963856224681</c:v>
                </c:pt>
                <c:pt idx="7">
                  <c:v>258.29730012983561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B1B-4189-A8FF-F37D9312986B}"/>
            </c:ext>
          </c:extLst>
        </c:ser>
        <c:ser>
          <c:idx val="7"/>
          <c:order val="7"/>
          <c:tx>
            <c:strRef>
              <c:f>Points2016weeks9maxpointsFalse2!$C$37</c:f>
              <c:strCache>
                <c:ptCount val="1"/>
                <c:pt idx="0">
                  <c:v>gurley gates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Points2016weeks9maxpointsFalse2!$D$29:$K$29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xVal>
          <c:yVal>
            <c:numRef>
              <c:f>Points2016weeks9maxpointsFalse2!$D$37:$K$37</c:f>
              <c:numCache>
                <c:formatCode>General</c:formatCode>
                <c:ptCount val="8"/>
                <c:pt idx="0">
                  <c:v>260.30857226782501</c:v>
                </c:pt>
                <c:pt idx="1">
                  <c:v>248.65371721411316</c:v>
                </c:pt>
                <c:pt idx="2">
                  <c:v>264.66608400942431</c:v>
                </c:pt>
                <c:pt idx="3">
                  <c:v>263.318231563621</c:v>
                </c:pt>
                <c:pt idx="4">
                  <c:v>273.2449422805704</c:v>
                </c:pt>
                <c:pt idx="5">
                  <c:v>259.8438248489681</c:v>
                </c:pt>
                <c:pt idx="6">
                  <c:v>263.75039685454226</c:v>
                </c:pt>
                <c:pt idx="7">
                  <c:v>254.21805974596089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B1B-4189-A8FF-F37D9312986B}"/>
            </c:ext>
          </c:extLst>
        </c:ser>
        <c:ser>
          <c:idx val="8"/>
          <c:order val="8"/>
          <c:tx>
            <c:strRef>
              <c:f>Points2016weeks9maxpointsFalse2!$C$38</c:f>
              <c:strCache>
                <c:ptCount val="1"/>
                <c:pt idx="0">
                  <c:v>team conley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Points2016weeks9maxpointsFalse2!$D$29:$K$29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xVal>
          <c:yVal>
            <c:numRef>
              <c:f>Points2016weeks9maxpointsFalse2!$D$38:$K$38</c:f>
              <c:numCache>
                <c:formatCode>General</c:formatCode>
                <c:ptCount val="8"/>
                <c:pt idx="0">
                  <c:v>274.6070870653374</c:v>
                </c:pt>
                <c:pt idx="1">
                  <c:v>261.50195121232753</c:v>
                </c:pt>
                <c:pt idx="2">
                  <c:v>255.32699557692004</c:v>
                </c:pt>
                <c:pt idx="3">
                  <c:v>271.54065603151037</c:v>
                </c:pt>
                <c:pt idx="4">
                  <c:v>266.77540115330174</c:v>
                </c:pt>
                <c:pt idx="5">
                  <c:v>266.77692311687696</c:v>
                </c:pt>
                <c:pt idx="6">
                  <c:v>249.71448434343478</c:v>
                </c:pt>
                <c:pt idx="7">
                  <c:v>249.24597199900904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EB1B-4189-A8FF-F37D9312986B}"/>
            </c:ext>
          </c:extLst>
        </c:ser>
        <c:ser>
          <c:idx val="9"/>
          <c:order val="9"/>
          <c:tx>
            <c:strRef>
              <c:f>Points2016weeks9maxpointsFalse2!$C$39</c:f>
              <c:strCache>
                <c:ptCount val="1"/>
                <c:pt idx="0">
                  <c:v>And I was like …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Points2016weeks9maxpointsFalse2!$D$29:$K$29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xVal>
          <c:yVal>
            <c:numRef>
              <c:f>Points2016weeks9maxpointsFalse2!$D$39:$K$39</c:f>
              <c:numCache>
                <c:formatCode>General</c:formatCode>
                <c:ptCount val="8"/>
                <c:pt idx="0">
                  <c:v>249.8179204467919</c:v>
                </c:pt>
                <c:pt idx="1">
                  <c:v>239.44792865702573</c:v>
                </c:pt>
                <c:pt idx="2">
                  <c:v>239.61562075114958</c:v>
                </c:pt>
                <c:pt idx="3">
                  <c:v>234.62138810378514</c:v>
                </c:pt>
                <c:pt idx="4">
                  <c:v>236.91942465872859</c:v>
                </c:pt>
                <c:pt idx="5">
                  <c:v>230.50912240979534</c:v>
                </c:pt>
                <c:pt idx="6">
                  <c:v>232.66783665761585</c:v>
                </c:pt>
                <c:pt idx="7">
                  <c:v>234.01027046425196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EB1B-4189-A8FF-F37D9312986B}"/>
            </c:ext>
          </c:extLst>
        </c:ser>
        <c:ser>
          <c:idx val="10"/>
          <c:order val="10"/>
          <c:tx>
            <c:strRef>
              <c:f>Points2016weeks9maxpointsFalse2!$C$40</c:f>
              <c:strCache>
                <c:ptCount val="1"/>
                <c:pt idx="0">
                  <c:v>team fleming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Points2016weeks9maxpointsFalse2!$D$29:$K$29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xVal>
          <c:yVal>
            <c:numRef>
              <c:f>Points2016weeks9maxpointsFalse2!$D$40:$K$40</c:f>
              <c:numCache>
                <c:formatCode>General</c:formatCode>
                <c:ptCount val="8"/>
                <c:pt idx="0">
                  <c:v>234.58765869368261</c:v>
                </c:pt>
                <c:pt idx="1">
                  <c:v>224.25886024308511</c:v>
                </c:pt>
                <c:pt idx="2">
                  <c:v>287.91750509400759</c:v>
                </c:pt>
                <c:pt idx="3">
                  <c:v>280.76721671508642</c:v>
                </c:pt>
                <c:pt idx="4">
                  <c:v>275.93454205631764</c:v>
                </c:pt>
                <c:pt idx="5">
                  <c:v>251.72344362721435</c:v>
                </c:pt>
                <c:pt idx="6">
                  <c:v>247.11823087206443</c:v>
                </c:pt>
                <c:pt idx="7">
                  <c:v>232.31169431596612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EB1B-4189-A8FF-F37D9312986B}"/>
            </c:ext>
          </c:extLst>
        </c:ser>
        <c:ser>
          <c:idx val="11"/>
          <c:order val="11"/>
          <c:tx>
            <c:strRef>
              <c:f>Points2016weeks9maxpointsFalse2!$C$41</c:f>
              <c:strCache>
                <c:ptCount val="1"/>
                <c:pt idx="0">
                  <c:v>_offensive odors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Points2016weeks9maxpointsFalse2!$D$29:$K$29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xVal>
          <c:yVal>
            <c:numRef>
              <c:f>Points2016weeks9maxpointsFalse2!$D$41:$K$41</c:f>
              <c:numCache>
                <c:formatCode>General</c:formatCode>
                <c:ptCount val="8"/>
                <c:pt idx="0">
                  <c:v>270.64140203941184</c:v>
                </c:pt>
                <c:pt idx="1">
                  <c:v>264.42556780165881</c:v>
                </c:pt>
                <c:pt idx="2">
                  <c:v>245.24936677683746</c:v>
                </c:pt>
                <c:pt idx="3">
                  <c:v>224.0582942021897</c:v>
                </c:pt>
                <c:pt idx="4">
                  <c:v>214.24553225483595</c:v>
                </c:pt>
                <c:pt idx="5">
                  <c:v>240.11320156535319</c:v>
                </c:pt>
                <c:pt idx="6">
                  <c:v>223.97779688580613</c:v>
                </c:pt>
                <c:pt idx="7">
                  <c:v>221.9288660534184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EB1B-4189-A8FF-F37D931298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0499232"/>
        <c:axId val="370501856"/>
      </c:scatterChart>
      <c:valAx>
        <c:axId val="370499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501856"/>
        <c:crosses val="autoZero"/>
        <c:crossBetween val="midCat"/>
      </c:valAx>
      <c:valAx>
        <c:axId val="370501856"/>
        <c:scaling>
          <c:orientation val="minMax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499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595312</xdr:colOff>
      <xdr:row>31</xdr:row>
      <xdr:rowOff>114300</xdr:rowOff>
    </xdr:from>
    <xdr:to>
      <xdr:col>25</xdr:col>
      <xdr:colOff>457200</xdr:colOff>
      <xdr:row>52</xdr:row>
      <xdr:rowOff>120967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1"/>
  <sheetViews>
    <sheetView tabSelected="1" workbookViewId="0">
      <selection activeCell="K9" sqref="K9"/>
    </sheetView>
  </sheetViews>
  <sheetFormatPr defaultRowHeight="15" x14ac:dyDescent="0.25"/>
  <cols>
    <col min="3" max="11" width="9.140625" customWidth="1"/>
  </cols>
  <sheetData>
    <row r="1" spans="1:13" x14ac:dyDescent="0.25">
      <c r="A1" t="s">
        <v>20</v>
      </c>
    </row>
    <row r="2" spans="1:13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>
        <v>7</v>
      </c>
      <c r="J2">
        <v>8</v>
      </c>
      <c r="K2">
        <v>9</v>
      </c>
      <c r="L2">
        <v>10</v>
      </c>
    </row>
    <row r="3" spans="1:13" x14ac:dyDescent="0.25">
      <c r="B3" t="s">
        <v>7</v>
      </c>
      <c r="C3">
        <v>146.6</v>
      </c>
      <c r="D3">
        <v>121.1</v>
      </c>
      <c r="E3">
        <v>138.30000000000001</v>
      </c>
      <c r="F3">
        <v>130.69999999999999</v>
      </c>
      <c r="G3">
        <v>100.6</v>
      </c>
      <c r="H3">
        <v>59.2</v>
      </c>
      <c r="I3">
        <v>133.4</v>
      </c>
      <c r="J3">
        <v>165.3</v>
      </c>
      <c r="K3">
        <v>137</v>
      </c>
      <c r="L3">
        <v>163.69999999999999</v>
      </c>
      <c r="M3">
        <v>3</v>
      </c>
    </row>
    <row r="4" spans="1:13" x14ac:dyDescent="0.25">
      <c r="B4" t="s">
        <v>18</v>
      </c>
      <c r="C4">
        <v>125.4</v>
      </c>
      <c r="D4">
        <v>128.9</v>
      </c>
      <c r="E4">
        <v>139.69999999999999</v>
      </c>
      <c r="F4">
        <v>113.4</v>
      </c>
      <c r="G4">
        <v>112.8</v>
      </c>
      <c r="H4">
        <v>140.69999999999999</v>
      </c>
      <c r="I4">
        <v>155.1</v>
      </c>
      <c r="J4">
        <v>129.1</v>
      </c>
      <c r="K4">
        <v>116.8</v>
      </c>
      <c r="L4">
        <v>118.1</v>
      </c>
      <c r="M4">
        <v>4</v>
      </c>
    </row>
    <row r="5" spans="1:13" x14ac:dyDescent="0.25">
      <c r="B5" t="s">
        <v>8</v>
      </c>
      <c r="C5">
        <v>138.19999999999999</v>
      </c>
      <c r="D5">
        <v>80.900000000000006</v>
      </c>
      <c r="E5">
        <v>139.30000000000001</v>
      </c>
      <c r="F5">
        <v>119.9</v>
      </c>
      <c r="G5">
        <v>59.5</v>
      </c>
      <c r="H5">
        <v>161.6</v>
      </c>
      <c r="I5">
        <v>116.2</v>
      </c>
      <c r="J5">
        <v>66</v>
      </c>
      <c r="K5">
        <v>117.1</v>
      </c>
      <c r="L5">
        <v>119.4</v>
      </c>
      <c r="M5">
        <v>3</v>
      </c>
    </row>
    <row r="6" spans="1:13" x14ac:dyDescent="0.25">
      <c r="B6" t="s">
        <v>9</v>
      </c>
      <c r="C6">
        <v>113.8</v>
      </c>
      <c r="D6">
        <v>95.5</v>
      </c>
      <c r="E6">
        <v>142.5</v>
      </c>
      <c r="F6">
        <v>98.5</v>
      </c>
      <c r="G6">
        <v>134.6</v>
      </c>
      <c r="H6">
        <v>134.6</v>
      </c>
      <c r="I6">
        <v>129.19999999999999</v>
      </c>
      <c r="J6">
        <v>100.9</v>
      </c>
      <c r="K6">
        <v>140</v>
      </c>
      <c r="L6">
        <v>105.8</v>
      </c>
      <c r="M6">
        <v>4</v>
      </c>
    </row>
    <row r="7" spans="1:13" x14ac:dyDescent="0.25">
      <c r="B7" t="s">
        <v>10</v>
      </c>
      <c r="C7">
        <v>125.2</v>
      </c>
      <c r="D7">
        <v>128.80000000000001</v>
      </c>
      <c r="E7">
        <v>133.9</v>
      </c>
      <c r="F7">
        <v>129.19999999999999</v>
      </c>
      <c r="G7">
        <v>98.9</v>
      </c>
      <c r="H7">
        <v>114.6</v>
      </c>
      <c r="I7">
        <v>115.5</v>
      </c>
      <c r="J7">
        <v>102.4</v>
      </c>
      <c r="K7">
        <v>151.9</v>
      </c>
      <c r="L7">
        <v>136.9</v>
      </c>
      <c r="M7">
        <v>2</v>
      </c>
    </row>
    <row r="8" spans="1:13" x14ac:dyDescent="0.25">
      <c r="B8" t="s">
        <v>11</v>
      </c>
      <c r="C8">
        <v>127.3</v>
      </c>
      <c r="D8">
        <v>96.6</v>
      </c>
      <c r="E8">
        <v>95.6</v>
      </c>
      <c r="F8">
        <v>108.1</v>
      </c>
      <c r="G8">
        <v>182.7</v>
      </c>
      <c r="H8">
        <v>90.1</v>
      </c>
      <c r="I8">
        <v>105.5</v>
      </c>
      <c r="J8">
        <v>117.5</v>
      </c>
      <c r="K8">
        <v>84.1</v>
      </c>
      <c r="L8">
        <v>63.5</v>
      </c>
      <c r="M8">
        <v>3</v>
      </c>
    </row>
    <row r="9" spans="1:13" x14ac:dyDescent="0.25">
      <c r="B9" t="s">
        <v>12</v>
      </c>
      <c r="C9">
        <v>192.2</v>
      </c>
      <c r="D9">
        <v>156.19999999999999</v>
      </c>
      <c r="E9">
        <v>115.1</v>
      </c>
      <c r="F9">
        <v>126.6</v>
      </c>
      <c r="G9">
        <v>157.80000000000001</v>
      </c>
      <c r="H9">
        <v>109.5</v>
      </c>
      <c r="I9">
        <v>175.8</v>
      </c>
      <c r="J9">
        <v>157.69999999999999</v>
      </c>
      <c r="K9">
        <v>185.7</v>
      </c>
      <c r="L9">
        <v>178</v>
      </c>
      <c r="M9">
        <v>5</v>
      </c>
    </row>
    <row r="10" spans="1:13" x14ac:dyDescent="0.25">
      <c r="B10" t="s">
        <v>13</v>
      </c>
      <c r="C10">
        <v>142.4</v>
      </c>
      <c r="D10">
        <v>146.30000000000001</v>
      </c>
      <c r="E10">
        <v>107.4</v>
      </c>
      <c r="F10">
        <v>139.1</v>
      </c>
      <c r="G10">
        <v>173.4</v>
      </c>
      <c r="H10">
        <v>170.3</v>
      </c>
      <c r="I10">
        <v>102.5</v>
      </c>
      <c r="J10">
        <v>174.1</v>
      </c>
      <c r="K10">
        <v>120.4</v>
      </c>
      <c r="L10">
        <v>137.5</v>
      </c>
      <c r="M10">
        <v>5</v>
      </c>
    </row>
    <row r="11" spans="1:13" x14ac:dyDescent="0.25">
      <c r="B11" t="s">
        <v>14</v>
      </c>
      <c r="C11">
        <v>143.19999999999999</v>
      </c>
      <c r="D11">
        <v>145.6</v>
      </c>
      <c r="E11">
        <v>104.5</v>
      </c>
      <c r="F11">
        <v>116.3</v>
      </c>
      <c r="G11">
        <v>141.30000000000001</v>
      </c>
      <c r="H11">
        <v>129.5</v>
      </c>
      <c r="I11">
        <v>155.1</v>
      </c>
      <c r="J11">
        <v>123.6</v>
      </c>
      <c r="K11">
        <v>112.5</v>
      </c>
      <c r="L11">
        <v>142.80000000000001</v>
      </c>
      <c r="M11">
        <v>2</v>
      </c>
    </row>
    <row r="12" spans="1:13" x14ac:dyDescent="0.25">
      <c r="B12" t="s">
        <v>15</v>
      </c>
      <c r="C12">
        <v>118.5</v>
      </c>
      <c r="D12">
        <v>133.30000000000001</v>
      </c>
      <c r="E12">
        <v>124.5</v>
      </c>
      <c r="F12">
        <v>124.3</v>
      </c>
      <c r="G12">
        <v>155.69999999999999</v>
      </c>
      <c r="H12">
        <v>129.30000000000001</v>
      </c>
      <c r="I12">
        <v>125.5</v>
      </c>
      <c r="J12">
        <v>78.599999999999994</v>
      </c>
      <c r="K12">
        <v>147.30000000000001</v>
      </c>
      <c r="L12">
        <v>112.6</v>
      </c>
      <c r="M12">
        <v>2</v>
      </c>
    </row>
    <row r="13" spans="1:13" x14ac:dyDescent="0.25">
      <c r="B13" t="s">
        <v>16</v>
      </c>
      <c r="C13">
        <v>117.6</v>
      </c>
      <c r="D13">
        <v>134.69999999999999</v>
      </c>
      <c r="E13">
        <v>137.69999999999999</v>
      </c>
      <c r="F13">
        <v>99.9</v>
      </c>
      <c r="G13">
        <v>47.5</v>
      </c>
      <c r="H13">
        <v>91.4</v>
      </c>
      <c r="I13">
        <v>82.5</v>
      </c>
      <c r="J13">
        <v>124.6</v>
      </c>
      <c r="K13">
        <v>31.9</v>
      </c>
      <c r="L13">
        <v>85.6</v>
      </c>
      <c r="M13">
        <v>2</v>
      </c>
    </row>
    <row r="14" spans="1:13" x14ac:dyDescent="0.25">
      <c r="B14" t="s">
        <v>17</v>
      </c>
      <c r="C14">
        <v>131.9</v>
      </c>
      <c r="D14">
        <v>113.6</v>
      </c>
      <c r="E14">
        <v>110.7</v>
      </c>
      <c r="F14">
        <v>111</v>
      </c>
      <c r="G14">
        <v>117.9</v>
      </c>
      <c r="H14">
        <v>96.6</v>
      </c>
      <c r="I14">
        <v>118.6</v>
      </c>
      <c r="J14">
        <v>102.6</v>
      </c>
      <c r="K14">
        <v>106.6</v>
      </c>
      <c r="L14">
        <v>120.9</v>
      </c>
      <c r="M14">
        <v>1</v>
      </c>
    </row>
    <row r="15" spans="1:13" x14ac:dyDescent="0.25">
      <c r="A15" t="s">
        <v>19</v>
      </c>
      <c r="E15">
        <v>3</v>
      </c>
      <c r="F15">
        <v>4</v>
      </c>
      <c r="G15">
        <v>5</v>
      </c>
      <c r="H15">
        <v>6</v>
      </c>
      <c r="I15">
        <v>7</v>
      </c>
      <c r="J15">
        <v>8</v>
      </c>
      <c r="K15">
        <v>9</v>
      </c>
      <c r="L15">
        <v>10</v>
      </c>
    </row>
    <row r="16" spans="1:13" x14ac:dyDescent="0.25">
      <c r="A16">
        <f>RANK(L16,$L$16:$L$27,FALSE)</f>
        <v>2</v>
      </c>
      <c r="B16" t="s">
        <v>7</v>
      </c>
      <c r="E16">
        <f>AVERAGE($C3:E3)+STDEV($C3:E3)/AVERAGE($C3:E3)*AVERAGE($C$3:E$14)+AVERAGE(C3:E3)</f>
        <v>282.92812941161912</v>
      </c>
      <c r="F16">
        <f>AVERAGE($C3:F3)+STDEV($C3:F3)/AVERAGE($C3:F3)*AVERAGE($C$3:F$14)+AVERAGE(D3:F3)</f>
        <v>274.35129324481994</v>
      </c>
      <c r="G16">
        <f>AVERAGE($C3:G3)+STDEV($C3:G3)/AVERAGE($C3:G3)*AVERAGE($C$3:G$14)+AVERAGE(E3:G3)</f>
        <v>268.02287214085527</v>
      </c>
      <c r="H16">
        <f>AVERAGE($C3:H3)+STDEV($C3:H3)/AVERAGE($C3:H3)*AVERAGE($C$3:H$14)+AVERAGE(F3:H3)</f>
        <v>247.13243057097998</v>
      </c>
      <c r="I16">
        <f>AVERAGE($C3:I3)+STDEV($C3:I3)/AVERAGE($C3:I3)*AVERAGE($C$3:I$14)+AVERAGE(G3:I3)</f>
        <v>247.71374111821473</v>
      </c>
      <c r="J16">
        <f>AVERAGE($C3:J3)+STDEV($C3:J3)/AVERAGE($C3:J3)*AVERAGE($C$3:J$14)+AVERAGE(H3:J3)</f>
        <v>275.83495095839299</v>
      </c>
      <c r="K16">
        <f>AVERAGE($C3:K3)+STDEV($C3:K3)/AVERAGE($C3:K3)*AVERAGE($C$3:K$14)+AVERAGE(I3:K3)</f>
        <v>300.96897393221843</v>
      </c>
      <c r="L16">
        <f>AVERAGE($C3:L3)+STDEV($C3:L3)/AVERAGE($C3:L3)*AVERAGE($C$3:L$14)+AVERAGE(J3:L3)</f>
        <v>314.61156620128281</v>
      </c>
    </row>
    <row r="17" spans="1:12" x14ac:dyDescent="0.25">
      <c r="A17">
        <f t="shared" ref="A17:A27" si="0">RANK(L17,$L$16:$L$27,FALSE)</f>
        <v>6</v>
      </c>
      <c r="B17" t="s">
        <v>18</v>
      </c>
      <c r="E17">
        <f>AVERAGE($C4:E4)+STDEV($C4:E4)/AVERAGE($C4:E4)*AVERAGE($C$3:E$14)+AVERAGE(C4:E4)</f>
        <v>269.90790969663817</v>
      </c>
      <c r="F17">
        <f>AVERAGE($C4:F4)+STDEV($C4:F4)/AVERAGE($C4:F4)*AVERAGE($C$3:F$14)+AVERAGE(D4:F4)</f>
        <v>264.88020899349442</v>
      </c>
      <c r="G17">
        <f>AVERAGE($C4:G4)+STDEV($C4:G4)/AVERAGE($C4:G4)*AVERAGE($C$3:G$14)+AVERAGE(E4:G4)</f>
        <v>257.37737967992138</v>
      </c>
      <c r="H17">
        <f>AVERAGE($C4:H4)+STDEV($C4:H4)/AVERAGE($C4:H4)*AVERAGE($C$3:H$14)+AVERAGE(F4:H4)</f>
        <v>261.01389022424803</v>
      </c>
      <c r="I17">
        <f>AVERAGE($C4:I4)+STDEV($C4:I4)/AVERAGE($C4:I4)*AVERAGE($C$3:I$14)+AVERAGE(G4:I4)</f>
        <v>281.69862813917041</v>
      </c>
      <c r="J17">
        <f>AVERAGE($C4:J4)+STDEV($C4:J4)/AVERAGE($C4:J4)*AVERAGE($C$3:J$14)+AVERAGE(H4:J4)</f>
        <v>285.80678981102756</v>
      </c>
      <c r="K17">
        <f>AVERAGE($C4:K4)+STDEV($C4:K4)/AVERAGE($C4:K4)*AVERAGE($C$3:K$14)+AVERAGE(I4:K4)</f>
        <v>276.286429667363</v>
      </c>
      <c r="L17">
        <f>AVERAGE($C4:L4)+STDEV($C4:L4)/AVERAGE($C4:L4)*AVERAGE($C$3:L$14)+AVERAGE(J4:L4)</f>
        <v>262.62314369902487</v>
      </c>
    </row>
    <row r="18" spans="1:12" x14ac:dyDescent="0.25">
      <c r="A18">
        <f t="shared" si="0"/>
        <v>9</v>
      </c>
      <c r="B18" t="s">
        <v>8</v>
      </c>
      <c r="E18">
        <f>AVERAGE($C5:E5)+STDEV($C5:E5)/AVERAGE($C5:E5)*AVERAGE($C$3:E$14)+AVERAGE(C5:E5)</f>
        <v>274.6070870653374</v>
      </c>
      <c r="F18">
        <f>AVERAGE($C5:F5)+STDEV($C5:F5)/AVERAGE($C5:F5)*AVERAGE($C$3:F$14)+AVERAGE(D5:F5)</f>
        <v>261.50195121232753</v>
      </c>
      <c r="G18">
        <f>AVERAGE($C5:G5)+STDEV($C5:G5)/AVERAGE($C5:G5)*AVERAGE($C$3:G$14)+AVERAGE(E5:G5)</f>
        <v>255.32699557692004</v>
      </c>
      <c r="H18">
        <f>AVERAGE($C5:H5)+STDEV($C5:H5)/AVERAGE($C5:H5)*AVERAGE($C$3:H$14)+AVERAGE(F5:H5)</f>
        <v>271.54065603151037</v>
      </c>
      <c r="I18">
        <f>AVERAGE($C5:I5)+STDEV($C5:I5)/AVERAGE($C5:I5)*AVERAGE($C$3:I$14)+AVERAGE(G5:I5)</f>
        <v>266.77540115330174</v>
      </c>
      <c r="J18">
        <f>AVERAGE($C5:J5)+STDEV($C5:J5)/AVERAGE($C5:J5)*AVERAGE($C$3:J$14)+AVERAGE(H5:J5)</f>
        <v>266.77692311687696</v>
      </c>
      <c r="K18">
        <f>AVERAGE($C5:K5)+STDEV($C5:K5)/AVERAGE($C5:K5)*AVERAGE($C$3:K$14)+AVERAGE(I5:K5)</f>
        <v>249.71448434343478</v>
      </c>
      <c r="L18">
        <f>AVERAGE($C5:L5)+STDEV($C5:L5)/AVERAGE($C5:L5)*AVERAGE($C$3:L$14)+AVERAGE(J5:L5)</f>
        <v>249.24597199900904</v>
      </c>
    </row>
    <row r="19" spans="1:12" x14ac:dyDescent="0.25">
      <c r="A19">
        <f t="shared" si="0"/>
        <v>8</v>
      </c>
      <c r="B19" t="s">
        <v>9</v>
      </c>
      <c r="E19">
        <f>AVERAGE($C6:E6)+STDEV($C6:E6)/AVERAGE($C6:E6)*AVERAGE($C$3:E$14)+AVERAGE(C6:E6)</f>
        <v>260.30857226782501</v>
      </c>
      <c r="F19">
        <f>AVERAGE($C6:F6)+STDEV($C6:F6)/AVERAGE($C6:F6)*AVERAGE($C$3:F$14)+AVERAGE(D6:F6)</f>
        <v>248.65371721411316</v>
      </c>
      <c r="G19">
        <f>AVERAGE($C6:G6)+STDEV($C6:G6)/AVERAGE($C6:G6)*AVERAGE($C$3:G$14)+AVERAGE(E6:G6)</f>
        <v>264.66608400942431</v>
      </c>
      <c r="H19">
        <f>AVERAGE($C6:H6)+STDEV($C6:H6)/AVERAGE($C6:H6)*AVERAGE($C$3:H$14)+AVERAGE(F6:H6)</f>
        <v>263.318231563621</v>
      </c>
      <c r="I19">
        <f>AVERAGE($C6:I6)+STDEV($C6:I6)/AVERAGE($C6:I6)*AVERAGE($C$3:I$14)+AVERAGE(G6:I6)</f>
        <v>273.2449422805704</v>
      </c>
      <c r="J19">
        <f>AVERAGE($C6:J6)+STDEV($C6:J6)/AVERAGE($C6:J6)*AVERAGE($C$3:J$14)+AVERAGE(H6:J6)</f>
        <v>259.8438248489681</v>
      </c>
      <c r="K19">
        <f>AVERAGE($C6:K6)+STDEV($C6:K6)/AVERAGE($C6:K6)*AVERAGE($C$3:K$14)+AVERAGE(I6:K6)</f>
        <v>263.75039685454226</v>
      </c>
      <c r="L19">
        <f>AVERAGE($C6:L6)+STDEV($C6:L6)/AVERAGE($C6:L6)*AVERAGE($C$3:L$14)+AVERAGE(J6:L6)</f>
        <v>254.21805974596089</v>
      </c>
    </row>
    <row r="20" spans="1:12" x14ac:dyDescent="0.25">
      <c r="A20">
        <f t="shared" si="0"/>
        <v>5</v>
      </c>
      <c r="B20" t="s">
        <v>10</v>
      </c>
      <c r="E20">
        <f>AVERAGE($C7:E7)+STDEV($C7:E7)/AVERAGE($C7:E7)*AVERAGE($C$3:E$14)+AVERAGE(C7:E7)</f>
        <v>262.91345988327112</v>
      </c>
      <c r="F20">
        <f>AVERAGE($C7:F7)+STDEV($C7:F7)/AVERAGE($C7:F7)*AVERAGE($C$3:F$14)+AVERAGE(D7:F7)</f>
        <v>263.3657045279474</v>
      </c>
      <c r="G20">
        <f>AVERAGE($C7:G7)+STDEV($C7:G7)/AVERAGE($C7:G7)*AVERAGE($C$3:G$14)+AVERAGE(E7:G7)</f>
        <v>257.98789163722637</v>
      </c>
      <c r="H20">
        <f>AVERAGE($C7:H7)+STDEV($C7:H7)/AVERAGE($C7:H7)*AVERAGE($C$3:H$14)+AVERAGE(F7:H7)</f>
        <v>249.17161130636543</v>
      </c>
      <c r="I20">
        <f>AVERAGE($C7:I7)+STDEV($C7:I7)/AVERAGE($C7:I7)*AVERAGE($C$3:I$14)+AVERAGE(G7:I7)</f>
        <v>242.92552028073072</v>
      </c>
      <c r="J20">
        <f>AVERAGE($C7:J7)+STDEV($C7:J7)/AVERAGE($C7:J7)*AVERAGE($C$3:J$14)+AVERAGE(H7:J7)</f>
        <v>242.88794369572042</v>
      </c>
      <c r="K20">
        <f>AVERAGE($C7:K7)+STDEV($C7:K7)/AVERAGE($C7:K7)*AVERAGE($C$3:K$14)+AVERAGE(I7:K7)</f>
        <v>262.11181455713256</v>
      </c>
      <c r="L20">
        <f>AVERAGE($C7:L7)+STDEV($C7:L7)/AVERAGE($C7:L7)*AVERAGE($C$3:L$14)+AVERAGE(J7:L7)</f>
        <v>270.25456849838952</v>
      </c>
    </row>
    <row r="21" spans="1:12" x14ac:dyDescent="0.25">
      <c r="A21">
        <f t="shared" si="0"/>
        <v>11</v>
      </c>
      <c r="B21" t="s">
        <v>11</v>
      </c>
      <c r="E21">
        <f>AVERAGE($C8:E8)+STDEV($C8:E8)/AVERAGE($C8:E8)*AVERAGE($C$3:E$14)+AVERAGE(C8:E8)</f>
        <v>234.58765869368261</v>
      </c>
      <c r="F21">
        <f>AVERAGE($C8:F8)+STDEV($C8:F8)/AVERAGE($C8:F8)*AVERAGE($C$3:F$14)+AVERAGE(D8:F8)</f>
        <v>224.25886024308511</v>
      </c>
      <c r="G21">
        <f>AVERAGE($C8:G8)+STDEV($C8:G8)/AVERAGE($C8:G8)*AVERAGE($C$3:G$14)+AVERAGE(E8:G8)</f>
        <v>287.91750509400759</v>
      </c>
      <c r="H21">
        <f>AVERAGE($C8:H8)+STDEV($C8:H8)/AVERAGE($C8:H8)*AVERAGE($C$3:H$14)+AVERAGE(F8:H8)</f>
        <v>280.76721671508642</v>
      </c>
      <c r="I21">
        <f>AVERAGE($C8:I8)+STDEV($C8:I8)/AVERAGE($C8:I8)*AVERAGE($C$3:I$14)+AVERAGE(G8:I8)</f>
        <v>275.93454205631764</v>
      </c>
      <c r="J21">
        <f>AVERAGE($C8:J8)+STDEV($C8:J8)/AVERAGE($C8:J8)*AVERAGE($C$3:J$14)+AVERAGE(H8:J8)</f>
        <v>251.72344362721435</v>
      </c>
      <c r="K21">
        <f>AVERAGE($C8:K8)+STDEV($C8:K8)/AVERAGE($C8:K8)*AVERAGE($C$3:K$14)+AVERAGE(I8:K8)</f>
        <v>247.11823087206443</v>
      </c>
      <c r="L21">
        <f>AVERAGE($C8:L8)+STDEV($C8:L8)/AVERAGE($C8:L8)*AVERAGE($C$3:L$14)+AVERAGE(J8:L8)</f>
        <v>232.31169431596612</v>
      </c>
    </row>
    <row r="22" spans="1:12" x14ac:dyDescent="0.25">
      <c r="A22">
        <f t="shared" si="0"/>
        <v>1</v>
      </c>
      <c r="B22" t="s">
        <v>12</v>
      </c>
      <c r="E22">
        <f>AVERAGE($C9:E9)+STDEV($C9:E9)/AVERAGE($C9:E9)*AVERAGE($C$3:E$14)+AVERAGE(C9:E9)</f>
        <v>340.85710629790253</v>
      </c>
      <c r="F22">
        <f>AVERAGE($C9:F9)+STDEV($C9:F9)/AVERAGE($C9:F9)*AVERAGE($C$3:F$14)+AVERAGE(D9:F9)</f>
        <v>309.39670471605382</v>
      </c>
      <c r="G22">
        <f>AVERAGE($C9:G9)+STDEV($C9:G9)/AVERAGE($C9:G9)*AVERAGE($C$3:G$14)+AVERAGE(E9:G9)</f>
        <v>307.9478478740607</v>
      </c>
      <c r="H22">
        <f>AVERAGE($C9:H9)+STDEV($C9:H9)/AVERAGE($C9:H9)*AVERAGE($C$3:H$14)+AVERAGE(F9:H9)</f>
        <v>301.57072842474349</v>
      </c>
      <c r="I22">
        <f>AVERAGE($C9:I9)+STDEV($C9:I9)/AVERAGE($C9:I9)*AVERAGE($C$3:I$14)+AVERAGE(G9:I9)</f>
        <v>321.71746955061678</v>
      </c>
      <c r="J22">
        <f>AVERAGE($C9:J9)+STDEV($C9:J9)/AVERAGE($C9:J9)*AVERAGE($C$3:J$14)+AVERAGE(H9:J9)</f>
        <v>320.86298267053542</v>
      </c>
      <c r="K22">
        <f>AVERAGE($C9:K9)+STDEV($C9:K9)/AVERAGE($C9:K9)*AVERAGE($C$3:K$14)+AVERAGE(I9:K9)</f>
        <v>350.23938619269848</v>
      </c>
      <c r="L22">
        <f>AVERAGE($C9:L9)+STDEV($C9:L9)/AVERAGE($C9:L9)*AVERAGE($C$3:L$14)+AVERAGE(J9:L9)</f>
        <v>352.59360223444924</v>
      </c>
    </row>
    <row r="23" spans="1:12" x14ac:dyDescent="0.25">
      <c r="A23">
        <f t="shared" si="0"/>
        <v>3</v>
      </c>
      <c r="B23" t="s">
        <v>13</v>
      </c>
      <c r="E23">
        <f>AVERAGE($C10:E10)+STDEV($C10:E10)/AVERAGE($C10:E10)*AVERAGE($C$3:E$14)+AVERAGE(C10:E10)</f>
        <v>284.76669610620939</v>
      </c>
      <c r="F23">
        <f>AVERAGE($C10:F10)+STDEV($C10:F10)/AVERAGE($C10:F10)*AVERAGE($C$3:F$14)+AVERAGE(D10:F10)</f>
        <v>281.4318267696857</v>
      </c>
      <c r="G23">
        <f>AVERAGE($C10:G10)+STDEV($C10:G10)/AVERAGE($C10:G10)*AVERAGE($C$3:G$14)+AVERAGE(E10:G10)</f>
        <v>302.39767578935829</v>
      </c>
      <c r="H23">
        <f>AVERAGE($C10:H10)+STDEV($C10:H10)/AVERAGE($C10:H10)*AVERAGE($C$3:H$14)+AVERAGE(F10:H10)</f>
        <v>327.75185122502808</v>
      </c>
      <c r="I23">
        <f>AVERAGE($C10:I10)+STDEV($C10:I10)/AVERAGE($C10:I10)*AVERAGE($C$3:I$14)+AVERAGE(G10:I10)</f>
        <v>313.32998984102454</v>
      </c>
      <c r="J23">
        <f>AVERAGE($C10:J10)+STDEV($C10:J10)/AVERAGE($C10:J10)*AVERAGE($C$3:J$14)+AVERAGE(H10:J10)</f>
        <v>317.53275283973221</v>
      </c>
      <c r="K23">
        <f>AVERAGE($C10:K10)+STDEV($C10:K10)/AVERAGE($C10:K10)*AVERAGE($C$3:K$14)+AVERAGE(I10:K10)</f>
        <v>298.07510649188373</v>
      </c>
      <c r="L23">
        <f>AVERAGE($C10:L10)+STDEV($C10:L10)/AVERAGE($C10:L10)*AVERAGE($C$3:L$14)+AVERAGE(J10:L10)</f>
        <v>308.04864723757584</v>
      </c>
    </row>
    <row r="24" spans="1:12" x14ac:dyDescent="0.25">
      <c r="A24">
        <f t="shared" si="0"/>
        <v>4</v>
      </c>
      <c r="B24" t="s">
        <v>14</v>
      </c>
      <c r="E24">
        <f>AVERAGE($C11:E11)+STDEV($C11:E11)/AVERAGE($C11:E11)*AVERAGE($C$3:E$14)+AVERAGE(C11:E11)</f>
        <v>284.64873965543939</v>
      </c>
      <c r="F24">
        <f>AVERAGE($C11:F11)+STDEV($C11:F11)/AVERAGE($C11:F11)*AVERAGE($C$3:F$14)+AVERAGE(D11:F11)</f>
        <v>269.42131723124947</v>
      </c>
      <c r="G24">
        <f>AVERAGE($C11:G11)+STDEV($C11:G11)/AVERAGE($C11:G11)*AVERAGE($C$3:G$14)+AVERAGE(E11:G11)</f>
        <v>268.71752511397835</v>
      </c>
      <c r="H24">
        <f>AVERAGE($C11:H11)+STDEV($C11:H11)/AVERAGE($C11:H11)*AVERAGE($C$3:H$14)+AVERAGE(F11:H11)</f>
        <v>274.94413270437042</v>
      </c>
      <c r="I24">
        <f>AVERAGE($C11:I11)+STDEV($C11:I11)/AVERAGE($C11:I11)*AVERAGE($C$3:I$14)+AVERAGE(G11:I11)</f>
        <v>292.24020083852895</v>
      </c>
      <c r="J24">
        <f>AVERAGE($C11:J11)+STDEV($C11:J11)/AVERAGE($C11:J11)*AVERAGE($C$3:J$14)+AVERAGE(H11:J11)</f>
        <v>284.28587455573086</v>
      </c>
      <c r="K24">
        <f>AVERAGE($C11:K11)+STDEV($C11:K11)/AVERAGE($C11:K11)*AVERAGE($C$3:K$14)+AVERAGE(I11:K11)</f>
        <v>276.86235262133624</v>
      </c>
      <c r="L24">
        <f>AVERAGE($C11:L11)+STDEV($C11:L11)/AVERAGE($C11:L11)*AVERAGE($C$3:L$14)+AVERAGE(J11:L11)</f>
        <v>273.40490606921242</v>
      </c>
    </row>
    <row r="25" spans="1:12" x14ac:dyDescent="0.25">
      <c r="A25">
        <f t="shared" si="0"/>
        <v>7</v>
      </c>
      <c r="B25" t="s">
        <v>15</v>
      </c>
      <c r="E25">
        <f>AVERAGE($C12:E12)+STDEV($C12:E12)/AVERAGE($C12:E12)*AVERAGE($C$3:E$14)+AVERAGE(C12:E12)</f>
        <v>258.4382746208629</v>
      </c>
      <c r="F25">
        <f>AVERAGE($C12:F12)+STDEV($C12:F12)/AVERAGE($C12:F12)*AVERAGE($C$3:F$14)+AVERAGE(D12:F12)</f>
        <v>258.62388197769167</v>
      </c>
      <c r="G25">
        <f>AVERAGE($C12:G12)+STDEV($C12:G12)/AVERAGE($C12:G12)*AVERAGE($C$3:G$14)+AVERAGE(E12:G12)</f>
        <v>280.03060121716464</v>
      </c>
      <c r="H25">
        <f>AVERAGE($C12:H12)+STDEV($C12:H12)/AVERAGE($C12:H12)*AVERAGE($C$3:H$14)+AVERAGE(F12:H12)</f>
        <v>279.78785784061199</v>
      </c>
      <c r="I25">
        <f>AVERAGE($C12:I12)+STDEV($C12:I12)/AVERAGE($C12:I12)*AVERAGE($C$3:I$14)+AVERAGE(G12:I12)</f>
        <v>278.59469626930189</v>
      </c>
      <c r="J25">
        <f>AVERAGE($C12:J12)+STDEV($C12:J12)/AVERAGE($C12:J12)*AVERAGE($C$3:J$14)+AVERAGE(H12:J12)</f>
        <v>256.27128486591062</v>
      </c>
      <c r="K25">
        <f>AVERAGE($C12:K12)+STDEV($C12:K12)/AVERAGE($C12:K12)*AVERAGE($C$3:K$14)+AVERAGE(I12:K12)</f>
        <v>264.4963856224681</v>
      </c>
      <c r="L25">
        <f>AVERAGE($C12:L12)+STDEV($C12:L12)/AVERAGE($C12:L12)*AVERAGE($C$3:L$14)+AVERAGE(J12:L12)</f>
        <v>258.29730012983561</v>
      </c>
    </row>
    <row r="26" spans="1:12" x14ac:dyDescent="0.25">
      <c r="A26">
        <f t="shared" si="0"/>
        <v>12</v>
      </c>
      <c r="B26" t="s">
        <v>16</v>
      </c>
      <c r="E26">
        <f>AVERAGE($C13:E13)+STDEV($C13:E13)/AVERAGE($C13:E13)*AVERAGE($C$3:E$14)+AVERAGE(C13:E13)</f>
        <v>270.64140203941184</v>
      </c>
      <c r="F26">
        <f>AVERAGE($C13:F13)+STDEV($C13:F13)/AVERAGE($C13:F13)*AVERAGE($C$3:F$14)+AVERAGE(D13:F13)</f>
        <v>264.42556780165881</v>
      </c>
      <c r="G26">
        <f>AVERAGE($C13:G13)+STDEV($C13:G13)/AVERAGE($C13:G13)*AVERAGE($C$3:G$14)+AVERAGE(E13:G13)</f>
        <v>245.24936677683746</v>
      </c>
      <c r="H26">
        <f>AVERAGE($C13:H13)+STDEV($C13:H13)/AVERAGE($C13:H13)*AVERAGE($C$3:H$14)+AVERAGE(F13:H13)</f>
        <v>224.0582942021897</v>
      </c>
      <c r="I26">
        <f>AVERAGE($C13:I13)+STDEV($C13:I13)/AVERAGE($C13:I13)*AVERAGE($C$3:I$14)+AVERAGE(G13:I13)</f>
        <v>214.24553225483595</v>
      </c>
      <c r="J26">
        <f>AVERAGE($C13:J13)+STDEV($C13:J13)/AVERAGE($C13:J13)*AVERAGE($C$3:J$14)+AVERAGE(H13:J13)</f>
        <v>240.11320156535319</v>
      </c>
      <c r="K26">
        <f>AVERAGE($C13:K13)+STDEV($C13:K13)/AVERAGE($C13:K13)*AVERAGE($C$3:K$14)+AVERAGE(I13:K13)</f>
        <v>223.97779688580613</v>
      </c>
      <c r="L26">
        <f>AVERAGE($C13:L13)+STDEV($C13:L13)/AVERAGE($C13:L13)*AVERAGE($C$3:L$14)+AVERAGE(J13:L13)</f>
        <v>221.9288660534184</v>
      </c>
    </row>
    <row r="27" spans="1:12" x14ac:dyDescent="0.25">
      <c r="A27">
        <f t="shared" si="0"/>
        <v>10</v>
      </c>
      <c r="B27" t="s">
        <v>17</v>
      </c>
      <c r="E27">
        <f>AVERAGE($C14:E14)+STDEV($C14:E14)/AVERAGE($C14:E14)*AVERAGE($C$3:E$14)+AVERAGE(C14:E14)</f>
        <v>249.8179204467919</v>
      </c>
      <c r="F27">
        <f>AVERAGE($C14:F14)+STDEV($C14:F14)/AVERAGE($C14:F14)*AVERAGE($C$3:F$14)+AVERAGE(D14:F14)</f>
        <v>239.44792865702573</v>
      </c>
      <c r="G27">
        <f>AVERAGE($C14:G14)+STDEV($C14:G14)/AVERAGE($C14:G14)*AVERAGE($C$3:G$14)+AVERAGE(E14:G14)</f>
        <v>239.61562075114958</v>
      </c>
      <c r="H27">
        <f>AVERAGE($C14:H14)+STDEV($C14:H14)/AVERAGE($C14:H14)*AVERAGE($C$3:H$14)+AVERAGE(F14:H14)</f>
        <v>234.62138810378514</v>
      </c>
      <c r="I27">
        <f>AVERAGE($C14:I14)+STDEV($C14:I14)/AVERAGE($C14:I14)*AVERAGE($C$3:I$14)+AVERAGE(G14:I14)</f>
        <v>236.91942465872859</v>
      </c>
      <c r="J27">
        <f>AVERAGE($C14:J14)+STDEV($C14:J14)/AVERAGE($C14:J14)*AVERAGE($C$3:J$14)+AVERAGE(H14:J14)</f>
        <v>230.50912240979534</v>
      </c>
      <c r="K27">
        <f>AVERAGE($C14:K14)+STDEV($C14:K14)/AVERAGE($C14:K14)*AVERAGE($C$3:K$14)+AVERAGE(I14:K14)</f>
        <v>232.66783665761585</v>
      </c>
      <c r="L27">
        <f>AVERAGE($C14:L14)+STDEV($C14:L14)/AVERAGE($C14:L14)*AVERAGE($C$3:L$14)+AVERAGE(J14:L14)</f>
        <v>234.01027046425196</v>
      </c>
    </row>
    <row r="29" spans="1:12" x14ac:dyDescent="0.25">
      <c r="A29" t="s">
        <v>21</v>
      </c>
      <c r="D29">
        <v>3</v>
      </c>
      <c r="E29">
        <v>4</v>
      </c>
      <c r="F29">
        <v>5</v>
      </c>
      <c r="G29">
        <v>6</v>
      </c>
      <c r="H29">
        <v>7</v>
      </c>
      <c r="I29">
        <v>8</v>
      </c>
      <c r="J29">
        <v>9</v>
      </c>
      <c r="K29">
        <v>10</v>
      </c>
    </row>
    <row r="30" spans="1:12" x14ac:dyDescent="0.25">
      <c r="B30">
        <v>1</v>
      </c>
      <c r="C30" t="str">
        <f>VLOOKUP($B30,$A$16:$K$27,2,FALSE)</f>
        <v>overachieving bench</v>
      </c>
      <c r="D30">
        <f>VLOOKUP($B30,$A$16:$K$27,5,FALSE)</f>
        <v>340.85710629790253</v>
      </c>
      <c r="E30">
        <f>VLOOKUP($B30,$A$16:$K$27,6,FALSE)</f>
        <v>309.39670471605382</v>
      </c>
      <c r="F30">
        <f>VLOOKUP($B30,$A$16:$K$27,7,FALSE)</f>
        <v>307.9478478740607</v>
      </c>
      <c r="G30">
        <f>VLOOKUP($B30,$A$16:$K$27,8,FALSE)</f>
        <v>301.57072842474349</v>
      </c>
      <c r="H30">
        <f>VLOOKUP($B30,$A$16:$K$27,9,FALSE)</f>
        <v>321.71746955061678</v>
      </c>
      <c r="I30">
        <f>VLOOKUP($B30,$A$16:$K$27,10,FALSE)</f>
        <v>320.86298267053542</v>
      </c>
      <c r="J30">
        <f>VLOOKUP($B30,$A$16:$K$27,11,FALSE)</f>
        <v>350.23938619269848</v>
      </c>
      <c r="K30">
        <f>VLOOKUP($B30,$A$16:$L$27,12,FALSE)</f>
        <v>352.59360223444924</v>
      </c>
    </row>
    <row r="31" spans="1:12" x14ac:dyDescent="0.25">
      <c r="B31">
        <v>2</v>
      </c>
      <c r="C31" t="str">
        <f t="shared" ref="C31:C41" si="1">VLOOKUP($B31,$A$16:$K$27,2,FALSE)</f>
        <v>columbia moonshiners</v>
      </c>
      <c r="D31">
        <f t="shared" ref="D31:D41" si="2">VLOOKUP($B31,$A$16:$K$27,5,FALSE)</f>
        <v>282.92812941161912</v>
      </c>
      <c r="E31">
        <f t="shared" ref="E31:E41" si="3">VLOOKUP($B31,$A$16:$K$27,6,FALSE)</f>
        <v>274.35129324481994</v>
      </c>
      <c r="F31">
        <f t="shared" ref="F31:F41" si="4">VLOOKUP($B31,$A$16:$K$27,7,FALSE)</f>
        <v>268.02287214085527</v>
      </c>
      <c r="G31">
        <f t="shared" ref="G31:G41" si="5">VLOOKUP($B31,$A$16:$K$27,8,FALSE)</f>
        <v>247.13243057097998</v>
      </c>
      <c r="H31">
        <f t="shared" ref="H31:H41" si="6">VLOOKUP($B31,$A$16:$K$27,9,FALSE)</f>
        <v>247.71374111821473</v>
      </c>
      <c r="I31">
        <f t="shared" ref="I31:I41" si="7">VLOOKUP($B31,$A$16:$K$27,10,FALSE)</f>
        <v>275.83495095839299</v>
      </c>
      <c r="J31">
        <f t="shared" ref="J31:K41" si="8">VLOOKUP($B31,$A$16:$K$27,11,FALSE)</f>
        <v>300.96897393221843</v>
      </c>
      <c r="K31">
        <f t="shared" ref="K31:K41" si="9">VLOOKUP($B31,$A$16:$L$27,12,FALSE)</f>
        <v>314.61156620128281</v>
      </c>
    </row>
    <row r="32" spans="1:12" x14ac:dyDescent="0.25">
      <c r="B32">
        <v>3</v>
      </c>
      <c r="C32" t="str">
        <f t="shared" si="1"/>
        <v>sir isaac scam newton</v>
      </c>
      <c r="D32">
        <f t="shared" si="2"/>
        <v>284.76669610620939</v>
      </c>
      <c r="E32">
        <f t="shared" si="3"/>
        <v>281.4318267696857</v>
      </c>
      <c r="F32">
        <f t="shared" si="4"/>
        <v>302.39767578935829</v>
      </c>
      <c r="G32">
        <f t="shared" si="5"/>
        <v>327.75185122502808</v>
      </c>
      <c r="H32">
        <f t="shared" si="6"/>
        <v>313.32998984102454</v>
      </c>
      <c r="I32">
        <f t="shared" si="7"/>
        <v>317.53275283973221</v>
      </c>
      <c r="J32">
        <f t="shared" si="8"/>
        <v>298.07510649188373</v>
      </c>
      <c r="K32">
        <f t="shared" si="9"/>
        <v>308.04864723757584</v>
      </c>
    </row>
    <row r="33" spans="2:11" x14ac:dyDescent="0.25">
      <c r="B33">
        <v>4</v>
      </c>
      <c r="C33" t="str">
        <f t="shared" si="1"/>
        <v>team mann</v>
      </c>
      <c r="D33">
        <f t="shared" si="2"/>
        <v>284.64873965543939</v>
      </c>
      <c r="E33">
        <f t="shared" si="3"/>
        <v>269.42131723124947</v>
      </c>
      <c r="F33">
        <f t="shared" si="4"/>
        <v>268.71752511397835</v>
      </c>
      <c r="G33">
        <f t="shared" si="5"/>
        <v>274.94413270437042</v>
      </c>
      <c r="H33">
        <f t="shared" si="6"/>
        <v>292.24020083852895</v>
      </c>
      <c r="I33">
        <f t="shared" si="7"/>
        <v>284.28587455573086</v>
      </c>
      <c r="J33">
        <f t="shared" si="8"/>
        <v>276.86235262133624</v>
      </c>
      <c r="K33">
        <f t="shared" si="9"/>
        <v>273.40490606921242</v>
      </c>
    </row>
    <row r="34" spans="2:11" x14ac:dyDescent="0.25">
      <c r="B34">
        <v>5</v>
      </c>
      <c r="C34" t="str">
        <f t="shared" si="1"/>
        <v>abusement park</v>
      </c>
      <c r="D34">
        <f t="shared" si="2"/>
        <v>262.91345988327112</v>
      </c>
      <c r="E34">
        <f t="shared" si="3"/>
        <v>263.3657045279474</v>
      </c>
      <c r="F34">
        <f t="shared" si="4"/>
        <v>257.98789163722637</v>
      </c>
      <c r="G34">
        <f t="shared" si="5"/>
        <v>249.17161130636543</v>
      </c>
      <c r="H34">
        <f t="shared" si="6"/>
        <v>242.92552028073072</v>
      </c>
      <c r="I34">
        <f t="shared" si="7"/>
        <v>242.88794369572042</v>
      </c>
      <c r="J34">
        <f t="shared" si="8"/>
        <v>262.11181455713256</v>
      </c>
      <c r="K34">
        <f t="shared" si="9"/>
        <v>270.25456849838952</v>
      </c>
    </row>
    <row r="35" spans="2:11" x14ac:dyDescent="0.25">
      <c r="B35">
        <v>6</v>
      </c>
      <c r="C35" t="str">
        <f t="shared" si="1"/>
        <v>saving kelce</v>
      </c>
      <c r="D35">
        <f t="shared" si="2"/>
        <v>269.90790969663817</v>
      </c>
      <c r="E35">
        <f t="shared" si="3"/>
        <v>264.88020899349442</v>
      </c>
      <c r="F35">
        <f t="shared" si="4"/>
        <v>257.37737967992138</v>
      </c>
      <c r="G35">
        <f t="shared" si="5"/>
        <v>261.01389022424803</v>
      </c>
      <c r="H35">
        <f t="shared" si="6"/>
        <v>281.69862813917041</v>
      </c>
      <c r="I35">
        <f t="shared" si="7"/>
        <v>285.80678981102756</v>
      </c>
      <c r="J35">
        <f t="shared" si="8"/>
        <v>276.286429667363</v>
      </c>
      <c r="K35">
        <f t="shared" si="9"/>
        <v>262.62314369902487</v>
      </c>
    </row>
    <row r="36" spans="2:11" x14ac:dyDescent="0.25">
      <c r="B36">
        <v>7</v>
      </c>
      <c r="C36" t="str">
        <f t="shared" si="1"/>
        <v>team tiny squirts</v>
      </c>
      <c r="D36">
        <f t="shared" si="2"/>
        <v>258.4382746208629</v>
      </c>
      <c r="E36">
        <f t="shared" si="3"/>
        <v>258.62388197769167</v>
      </c>
      <c r="F36">
        <f t="shared" si="4"/>
        <v>280.03060121716464</v>
      </c>
      <c r="G36">
        <f t="shared" si="5"/>
        <v>279.78785784061199</v>
      </c>
      <c r="H36">
        <f t="shared" si="6"/>
        <v>278.59469626930189</v>
      </c>
      <c r="I36">
        <f t="shared" si="7"/>
        <v>256.27128486591062</v>
      </c>
      <c r="J36">
        <f t="shared" si="8"/>
        <v>264.4963856224681</v>
      </c>
      <c r="K36">
        <f t="shared" si="9"/>
        <v>258.29730012983561</v>
      </c>
    </row>
    <row r="37" spans="2:11" x14ac:dyDescent="0.25">
      <c r="B37">
        <v>8</v>
      </c>
      <c r="C37" t="str">
        <f t="shared" si="1"/>
        <v>gurley gates</v>
      </c>
      <c r="D37">
        <f t="shared" si="2"/>
        <v>260.30857226782501</v>
      </c>
      <c r="E37">
        <f t="shared" si="3"/>
        <v>248.65371721411316</v>
      </c>
      <c r="F37">
        <f t="shared" si="4"/>
        <v>264.66608400942431</v>
      </c>
      <c r="G37">
        <f t="shared" si="5"/>
        <v>263.318231563621</v>
      </c>
      <c r="H37">
        <f t="shared" si="6"/>
        <v>273.2449422805704</v>
      </c>
      <c r="I37">
        <f t="shared" si="7"/>
        <v>259.8438248489681</v>
      </c>
      <c r="J37">
        <f t="shared" si="8"/>
        <v>263.75039685454226</v>
      </c>
      <c r="K37">
        <f t="shared" si="9"/>
        <v>254.21805974596089</v>
      </c>
    </row>
    <row r="38" spans="2:11" x14ac:dyDescent="0.25">
      <c r="B38">
        <v>9</v>
      </c>
      <c r="C38" t="str">
        <f t="shared" si="1"/>
        <v>team conley</v>
      </c>
      <c r="D38">
        <f t="shared" si="2"/>
        <v>274.6070870653374</v>
      </c>
      <c r="E38">
        <f t="shared" si="3"/>
        <v>261.50195121232753</v>
      </c>
      <c r="F38">
        <f t="shared" si="4"/>
        <v>255.32699557692004</v>
      </c>
      <c r="G38">
        <f t="shared" si="5"/>
        <v>271.54065603151037</v>
      </c>
      <c r="H38">
        <f t="shared" si="6"/>
        <v>266.77540115330174</v>
      </c>
      <c r="I38">
        <f t="shared" si="7"/>
        <v>266.77692311687696</v>
      </c>
      <c r="J38">
        <f t="shared" si="8"/>
        <v>249.71448434343478</v>
      </c>
      <c r="K38">
        <f t="shared" si="9"/>
        <v>249.24597199900904</v>
      </c>
    </row>
    <row r="39" spans="2:11" x14ac:dyDescent="0.25">
      <c r="B39">
        <v>10</v>
      </c>
      <c r="C39" t="str">
        <f t="shared" si="1"/>
        <v>And I was like …</v>
      </c>
      <c r="D39">
        <f t="shared" si="2"/>
        <v>249.8179204467919</v>
      </c>
      <c r="E39">
        <f t="shared" si="3"/>
        <v>239.44792865702573</v>
      </c>
      <c r="F39">
        <f t="shared" si="4"/>
        <v>239.61562075114958</v>
      </c>
      <c r="G39">
        <f t="shared" si="5"/>
        <v>234.62138810378514</v>
      </c>
      <c r="H39">
        <f t="shared" si="6"/>
        <v>236.91942465872859</v>
      </c>
      <c r="I39">
        <f t="shared" si="7"/>
        <v>230.50912240979534</v>
      </c>
      <c r="J39">
        <f t="shared" si="8"/>
        <v>232.66783665761585</v>
      </c>
      <c r="K39">
        <f t="shared" si="9"/>
        <v>234.01027046425196</v>
      </c>
    </row>
    <row r="40" spans="2:11" x14ac:dyDescent="0.25">
      <c r="B40">
        <v>11</v>
      </c>
      <c r="C40" t="str">
        <f t="shared" si="1"/>
        <v>team fleming</v>
      </c>
      <c r="D40">
        <f t="shared" si="2"/>
        <v>234.58765869368261</v>
      </c>
      <c r="E40">
        <f t="shared" si="3"/>
        <v>224.25886024308511</v>
      </c>
      <c r="F40">
        <f t="shared" si="4"/>
        <v>287.91750509400759</v>
      </c>
      <c r="G40">
        <f t="shared" si="5"/>
        <v>280.76721671508642</v>
      </c>
      <c r="H40">
        <f t="shared" si="6"/>
        <v>275.93454205631764</v>
      </c>
      <c r="I40">
        <f t="shared" si="7"/>
        <v>251.72344362721435</v>
      </c>
      <c r="J40">
        <f t="shared" si="8"/>
        <v>247.11823087206443</v>
      </c>
      <c r="K40">
        <f t="shared" si="9"/>
        <v>232.31169431596612</v>
      </c>
    </row>
    <row r="41" spans="2:11" x14ac:dyDescent="0.25">
      <c r="B41">
        <v>12</v>
      </c>
      <c r="C41" t="str">
        <f t="shared" si="1"/>
        <v>_offensive odors</v>
      </c>
      <c r="D41">
        <f t="shared" si="2"/>
        <v>270.64140203941184</v>
      </c>
      <c r="E41">
        <f t="shared" si="3"/>
        <v>264.42556780165881</v>
      </c>
      <c r="F41">
        <f t="shared" si="4"/>
        <v>245.24936677683746</v>
      </c>
      <c r="G41">
        <f t="shared" si="5"/>
        <v>224.0582942021897</v>
      </c>
      <c r="H41">
        <f t="shared" si="6"/>
        <v>214.24553225483595</v>
      </c>
      <c r="I41">
        <f t="shared" si="7"/>
        <v>240.11320156535319</v>
      </c>
      <c r="J41">
        <f t="shared" si="8"/>
        <v>223.97779688580613</v>
      </c>
      <c r="K41">
        <f t="shared" si="9"/>
        <v>221.9288660534184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Points2016weeks9maxpointsFalse2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Rohit G</dc:creator>
  <cp:lastModifiedBy>Rohit</cp:lastModifiedBy>
  <dcterms:created xsi:type="dcterms:W3CDTF">2016-11-07T05:01:26Z</dcterms:created>
  <dcterms:modified xsi:type="dcterms:W3CDTF">2016-11-15T05:37:39Z</dcterms:modified>
</cp:coreProperties>
</file>