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-immersion\Class 02\"/>
    </mc:Choice>
  </mc:AlternateContent>
  <xr:revisionPtr revIDLastSave="0" documentId="13_ncr:1_{A6E3E468-EC53-4A07-8B4B-9A6CAEBAE7C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Main" sheetId="1" r:id="rId1"/>
    <sheet name="Analysis" sheetId="5" r:id="rId2"/>
    <sheet name="ChatGPT" sheetId="4" r:id="rId3"/>
    <sheet name="Total" sheetId="2" r:id="rId4"/>
    <sheet name="Ticker" sheetId="3" r:id="rId5"/>
  </sheets>
  <definedNames>
    <definedName name="_xlchart.v1.0" hidden="1">Analysis!$A$10:$A$62</definedName>
    <definedName name="_xlchart.v1.1" hidden="1">Analysis!$C$10:$C$62</definedName>
    <definedName name="_xlchart.v1.2" hidden="1">Analysis!$C$9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3" i="1"/>
  <c r="T2" i="1"/>
  <c r="R7" i="1"/>
  <c r="R15" i="1"/>
  <c r="R23" i="1"/>
  <c r="R31" i="1"/>
  <c r="R39" i="1"/>
  <c r="R47" i="1"/>
  <c r="R55" i="1"/>
  <c r="R63" i="1"/>
  <c r="R71" i="1"/>
  <c r="Q4" i="1"/>
  <c r="R4" i="1" s="1"/>
  <c r="Q5" i="1"/>
  <c r="R5" i="1" s="1"/>
  <c r="Q6" i="1"/>
  <c r="R6" i="1" s="1"/>
  <c r="Q7" i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3" i="1"/>
  <c r="R3" i="1" s="1"/>
  <c r="Q2" i="1"/>
  <c r="R2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3" i="1"/>
  <c r="N2" i="1"/>
  <c r="L4" i="1"/>
  <c r="M4" i="1" s="1"/>
  <c r="O4" i="1" s="1"/>
  <c r="P4" i="1" s="1"/>
  <c r="L5" i="1"/>
  <c r="M5" i="1" s="1"/>
  <c r="O5" i="1" s="1"/>
  <c r="P5" i="1" s="1"/>
  <c r="L6" i="1"/>
  <c r="M6" i="1" s="1"/>
  <c r="O6" i="1" s="1"/>
  <c r="P6" i="1" s="1"/>
  <c r="L7" i="1"/>
  <c r="M7" i="1" s="1"/>
  <c r="L8" i="1"/>
  <c r="M8" i="1" s="1"/>
  <c r="L9" i="1"/>
  <c r="M9" i="1" s="1"/>
  <c r="O9" i="1" s="1"/>
  <c r="P9" i="1" s="1"/>
  <c r="L10" i="1"/>
  <c r="M10" i="1" s="1"/>
  <c r="L11" i="1"/>
  <c r="M11" i="1" s="1"/>
  <c r="O11" i="1" s="1"/>
  <c r="P11" i="1" s="1"/>
  <c r="L12" i="1"/>
  <c r="M12" i="1" s="1"/>
  <c r="L13" i="1"/>
  <c r="M13" i="1" s="1"/>
  <c r="O13" i="1" s="1"/>
  <c r="P13" i="1" s="1"/>
  <c r="L14" i="1"/>
  <c r="M14" i="1" s="1"/>
  <c r="O14" i="1" s="1"/>
  <c r="P14" i="1" s="1"/>
  <c r="L15" i="1"/>
  <c r="M15" i="1" s="1"/>
  <c r="L16" i="1"/>
  <c r="M16" i="1" s="1"/>
  <c r="L17" i="1"/>
  <c r="M17" i="1" s="1"/>
  <c r="O17" i="1" s="1"/>
  <c r="P17" i="1" s="1"/>
  <c r="L18" i="1"/>
  <c r="M18" i="1" s="1"/>
  <c r="L19" i="1"/>
  <c r="M19" i="1" s="1"/>
  <c r="O19" i="1" s="1"/>
  <c r="P19" i="1" s="1"/>
  <c r="L20" i="1"/>
  <c r="M20" i="1" s="1"/>
  <c r="L21" i="1"/>
  <c r="M21" i="1" s="1"/>
  <c r="O21" i="1" s="1"/>
  <c r="P21" i="1" s="1"/>
  <c r="L22" i="1"/>
  <c r="M22" i="1" s="1"/>
  <c r="O22" i="1" s="1"/>
  <c r="P22" i="1" s="1"/>
  <c r="L23" i="1"/>
  <c r="M23" i="1" s="1"/>
  <c r="L24" i="1"/>
  <c r="M24" i="1" s="1"/>
  <c r="L25" i="1"/>
  <c r="M25" i="1" s="1"/>
  <c r="O25" i="1" s="1"/>
  <c r="P25" i="1" s="1"/>
  <c r="L26" i="1"/>
  <c r="M26" i="1" s="1"/>
  <c r="L27" i="1"/>
  <c r="M27" i="1" s="1"/>
  <c r="O27" i="1" s="1"/>
  <c r="P27" i="1" s="1"/>
  <c r="L28" i="1"/>
  <c r="M28" i="1" s="1"/>
  <c r="L29" i="1"/>
  <c r="M29" i="1" s="1"/>
  <c r="O29" i="1" s="1"/>
  <c r="P29" i="1" s="1"/>
  <c r="L30" i="1"/>
  <c r="M30" i="1" s="1"/>
  <c r="O30" i="1" s="1"/>
  <c r="P30" i="1" s="1"/>
  <c r="L31" i="1"/>
  <c r="M31" i="1" s="1"/>
  <c r="L32" i="1"/>
  <c r="M32" i="1" s="1"/>
  <c r="L33" i="1"/>
  <c r="M33" i="1" s="1"/>
  <c r="O33" i="1" s="1"/>
  <c r="P33" i="1" s="1"/>
  <c r="L34" i="1"/>
  <c r="M34" i="1" s="1"/>
  <c r="L35" i="1"/>
  <c r="M35" i="1" s="1"/>
  <c r="O35" i="1" s="1"/>
  <c r="P35" i="1" s="1"/>
  <c r="L36" i="1"/>
  <c r="M36" i="1" s="1"/>
  <c r="L37" i="1"/>
  <c r="M37" i="1" s="1"/>
  <c r="O37" i="1" s="1"/>
  <c r="P37" i="1" s="1"/>
  <c r="L38" i="1"/>
  <c r="M38" i="1" s="1"/>
  <c r="O38" i="1" s="1"/>
  <c r="P38" i="1" s="1"/>
  <c r="L39" i="1"/>
  <c r="M39" i="1" s="1"/>
  <c r="L40" i="1"/>
  <c r="M40" i="1" s="1"/>
  <c r="L41" i="1"/>
  <c r="M41" i="1" s="1"/>
  <c r="O41" i="1" s="1"/>
  <c r="P41" i="1" s="1"/>
  <c r="L42" i="1"/>
  <c r="M42" i="1" s="1"/>
  <c r="O42" i="1" s="1"/>
  <c r="P42" i="1" s="1"/>
  <c r="L43" i="1"/>
  <c r="M43" i="1" s="1"/>
  <c r="O43" i="1" s="1"/>
  <c r="P43" i="1" s="1"/>
  <c r="L44" i="1"/>
  <c r="M44" i="1" s="1"/>
  <c r="L45" i="1"/>
  <c r="M45" i="1" s="1"/>
  <c r="O45" i="1" s="1"/>
  <c r="P45" i="1" s="1"/>
  <c r="L46" i="1"/>
  <c r="M46" i="1" s="1"/>
  <c r="O46" i="1" s="1"/>
  <c r="P46" i="1" s="1"/>
  <c r="L47" i="1"/>
  <c r="M47" i="1" s="1"/>
  <c r="L48" i="1"/>
  <c r="M48" i="1" s="1"/>
  <c r="L49" i="1"/>
  <c r="M49" i="1" s="1"/>
  <c r="O49" i="1" s="1"/>
  <c r="P49" i="1" s="1"/>
  <c r="L50" i="1"/>
  <c r="M50" i="1" s="1"/>
  <c r="L51" i="1"/>
  <c r="M51" i="1" s="1"/>
  <c r="O51" i="1" s="1"/>
  <c r="P51" i="1" s="1"/>
  <c r="L52" i="1"/>
  <c r="M52" i="1" s="1"/>
  <c r="L53" i="1"/>
  <c r="M53" i="1" s="1"/>
  <c r="O53" i="1" s="1"/>
  <c r="P53" i="1" s="1"/>
  <c r="L54" i="1"/>
  <c r="M54" i="1" s="1"/>
  <c r="O54" i="1" s="1"/>
  <c r="P54" i="1" s="1"/>
  <c r="L55" i="1"/>
  <c r="M55" i="1" s="1"/>
  <c r="L56" i="1"/>
  <c r="M56" i="1" s="1"/>
  <c r="L57" i="1"/>
  <c r="M57" i="1" s="1"/>
  <c r="O57" i="1" s="1"/>
  <c r="P57" i="1" s="1"/>
  <c r="L58" i="1"/>
  <c r="M58" i="1" s="1"/>
  <c r="L59" i="1"/>
  <c r="M59" i="1" s="1"/>
  <c r="L60" i="1"/>
  <c r="M60" i="1" s="1"/>
  <c r="L61" i="1"/>
  <c r="M61" i="1" s="1"/>
  <c r="O61" i="1" s="1"/>
  <c r="P61" i="1" s="1"/>
  <c r="L62" i="1"/>
  <c r="M62" i="1" s="1"/>
  <c r="O62" i="1" s="1"/>
  <c r="P62" i="1" s="1"/>
  <c r="L63" i="1"/>
  <c r="M63" i="1" s="1"/>
  <c r="L64" i="1"/>
  <c r="M64" i="1" s="1"/>
  <c r="L65" i="1"/>
  <c r="M65" i="1" s="1"/>
  <c r="O65" i="1" s="1"/>
  <c r="P65" i="1" s="1"/>
  <c r="L66" i="1"/>
  <c r="M66" i="1" s="1"/>
  <c r="L67" i="1"/>
  <c r="M67" i="1" s="1"/>
  <c r="O67" i="1" s="1"/>
  <c r="P67" i="1" s="1"/>
  <c r="L68" i="1"/>
  <c r="M68" i="1" s="1"/>
  <c r="L69" i="1"/>
  <c r="M69" i="1" s="1"/>
  <c r="O69" i="1" s="1"/>
  <c r="P69" i="1" s="1"/>
  <c r="L70" i="1"/>
  <c r="M70" i="1" s="1"/>
  <c r="O70" i="1" s="1"/>
  <c r="P70" i="1" s="1"/>
  <c r="L71" i="1"/>
  <c r="M71" i="1" s="1"/>
  <c r="L72" i="1"/>
  <c r="M72" i="1" s="1"/>
  <c r="L73" i="1"/>
  <c r="M73" i="1" s="1"/>
  <c r="O73" i="1" s="1"/>
  <c r="P73" i="1" s="1"/>
  <c r="L74" i="1"/>
  <c r="M74" i="1" s="1"/>
  <c r="L75" i="1"/>
  <c r="M75" i="1" s="1"/>
  <c r="L76" i="1"/>
  <c r="M76" i="1" s="1"/>
  <c r="L77" i="1"/>
  <c r="M77" i="1" s="1"/>
  <c r="L78" i="1"/>
  <c r="M78" i="1" s="1"/>
  <c r="O78" i="1" s="1"/>
  <c r="P78" i="1" s="1"/>
  <c r="L79" i="1"/>
  <c r="M79" i="1" s="1"/>
  <c r="L80" i="1"/>
  <c r="M80" i="1" s="1"/>
  <c r="L81" i="1"/>
  <c r="M81" i="1" s="1"/>
  <c r="O81" i="1" s="1"/>
  <c r="P81" i="1" s="1"/>
  <c r="L82" i="1"/>
  <c r="M82" i="1" s="1"/>
  <c r="L3" i="1"/>
  <c r="M3" i="1" s="1"/>
  <c r="O3" i="1" s="1"/>
  <c r="P3" i="1" s="1"/>
  <c r="L2" i="1"/>
  <c r="M2" i="1" s="1"/>
  <c r="O79" i="1" l="1"/>
  <c r="P79" i="1" s="1"/>
  <c r="O71" i="1"/>
  <c r="P71" i="1" s="1"/>
  <c r="O63" i="1"/>
  <c r="P63" i="1" s="1"/>
  <c r="O55" i="1"/>
  <c r="P55" i="1" s="1"/>
  <c r="O47" i="1"/>
  <c r="P47" i="1" s="1"/>
  <c r="O39" i="1"/>
  <c r="P39" i="1" s="1"/>
  <c r="O31" i="1"/>
  <c r="P31" i="1" s="1"/>
  <c r="O23" i="1"/>
  <c r="P23" i="1" s="1"/>
  <c r="O15" i="1"/>
  <c r="P15" i="1" s="1"/>
  <c r="O7" i="1"/>
  <c r="P7" i="1" s="1"/>
  <c r="O82" i="1"/>
  <c r="P82" i="1" s="1"/>
  <c r="O74" i="1"/>
  <c r="P74" i="1" s="1"/>
  <c r="O66" i="1"/>
  <c r="P66" i="1" s="1"/>
  <c r="O80" i="1"/>
  <c r="P80" i="1" s="1"/>
  <c r="O72" i="1"/>
  <c r="P72" i="1" s="1"/>
  <c r="O64" i="1"/>
  <c r="P64" i="1" s="1"/>
  <c r="O56" i="1"/>
  <c r="P56" i="1" s="1"/>
  <c r="O48" i="1"/>
  <c r="P48" i="1" s="1"/>
  <c r="O40" i="1"/>
  <c r="P40" i="1" s="1"/>
  <c r="O32" i="1"/>
  <c r="P32" i="1" s="1"/>
  <c r="O24" i="1"/>
  <c r="P24" i="1" s="1"/>
  <c r="O16" i="1"/>
  <c r="P16" i="1" s="1"/>
  <c r="O8" i="1"/>
  <c r="P8" i="1" s="1"/>
  <c r="O75" i="1"/>
  <c r="P75" i="1" s="1"/>
  <c r="O59" i="1"/>
  <c r="P59" i="1" s="1"/>
  <c r="O2" i="1"/>
  <c r="O76" i="1"/>
  <c r="P76" i="1" s="1"/>
  <c r="O68" i="1"/>
  <c r="P68" i="1" s="1"/>
  <c r="O60" i="1"/>
  <c r="P60" i="1" s="1"/>
  <c r="O52" i="1"/>
  <c r="P52" i="1" s="1"/>
  <c r="O44" i="1"/>
  <c r="P44" i="1" s="1"/>
  <c r="O36" i="1"/>
  <c r="P36" i="1" s="1"/>
  <c r="O28" i="1"/>
  <c r="P28" i="1" s="1"/>
  <c r="O20" i="1"/>
  <c r="P20" i="1" s="1"/>
  <c r="O12" i="1"/>
  <c r="P12" i="1" s="1"/>
  <c r="A10" i="5" a="1"/>
  <c r="A10" i="5" s="1"/>
  <c r="A73" i="5" a="1"/>
  <c r="O77" i="1"/>
  <c r="P77" i="1" s="1"/>
  <c r="O58" i="1"/>
  <c r="P58" i="1" s="1"/>
  <c r="O50" i="1"/>
  <c r="P50" i="1" s="1"/>
  <c r="O34" i="1"/>
  <c r="P34" i="1" s="1"/>
  <c r="O26" i="1"/>
  <c r="P26" i="1" s="1"/>
  <c r="O18" i="1"/>
  <c r="P18" i="1" s="1"/>
  <c r="O10" i="1"/>
  <c r="P10" i="1" s="1"/>
  <c r="P2" i="1" l="1"/>
  <c r="B4" i="5"/>
  <c r="B3" i="5"/>
  <c r="C3" i="5" s="1"/>
  <c r="B2" i="5"/>
  <c r="C2" i="5" s="1"/>
  <c r="C10" i="5"/>
  <c r="B10" i="5"/>
  <c r="B39" i="5"/>
  <c r="C26" i="5"/>
  <c r="C60" i="5"/>
  <c r="B21" i="5"/>
  <c r="B47" i="5"/>
  <c r="B28" i="5"/>
  <c r="B16" i="5"/>
  <c r="C31" i="5"/>
  <c r="C38" i="5"/>
  <c r="C52" i="5"/>
  <c r="C59" i="5"/>
  <c r="B29" i="5"/>
  <c r="B38" i="5"/>
  <c r="B55" i="5"/>
  <c r="B27" i="5"/>
  <c r="B36" i="5"/>
  <c r="B24" i="5"/>
  <c r="C25" i="5"/>
  <c r="C23" i="5"/>
  <c r="C30" i="5"/>
  <c r="C37" i="5"/>
  <c r="C44" i="5"/>
  <c r="C51" i="5"/>
  <c r="B18" i="5"/>
  <c r="B37" i="5"/>
  <c r="B46" i="5"/>
  <c r="B17" i="5"/>
  <c r="B35" i="5"/>
  <c r="B44" i="5"/>
  <c r="B32" i="5"/>
  <c r="C24" i="5"/>
  <c r="C15" i="5"/>
  <c r="C22" i="5"/>
  <c r="C29" i="5"/>
  <c r="C36" i="5"/>
  <c r="C43" i="5"/>
  <c r="B11" i="5"/>
  <c r="C32" i="5"/>
  <c r="B30" i="5"/>
  <c r="B19" i="5"/>
  <c r="C18" i="5"/>
  <c r="C45" i="5"/>
  <c r="B26" i="5"/>
  <c r="B45" i="5"/>
  <c r="B54" i="5"/>
  <c r="B33" i="5"/>
  <c r="B43" i="5"/>
  <c r="B52" i="5"/>
  <c r="B40" i="5"/>
  <c r="C58" i="5"/>
  <c r="C16" i="5"/>
  <c r="C49" i="5"/>
  <c r="C14" i="5"/>
  <c r="C21" i="5"/>
  <c r="C28" i="5"/>
  <c r="C35" i="5"/>
  <c r="B34" i="5"/>
  <c r="B58" i="5"/>
  <c r="B20" i="5"/>
  <c r="C46" i="5"/>
  <c r="B62" i="5"/>
  <c r="B51" i="5"/>
  <c r="B48" i="5"/>
  <c r="C56" i="5"/>
  <c r="C41" i="5"/>
  <c r="B22" i="5"/>
  <c r="B25" i="5"/>
  <c r="C39" i="5"/>
  <c r="C53" i="5"/>
  <c r="B53" i="5"/>
  <c r="B41" i="5"/>
  <c r="B60" i="5"/>
  <c r="C50" i="5"/>
  <c r="C17" i="5"/>
  <c r="C57" i="5"/>
  <c r="C13" i="5"/>
  <c r="C20" i="5"/>
  <c r="C27" i="5"/>
  <c r="B42" i="5"/>
  <c r="B61" i="5"/>
  <c r="B23" i="5"/>
  <c r="B49" i="5"/>
  <c r="B59" i="5"/>
  <c r="B15" i="5"/>
  <c r="B56" i="5"/>
  <c r="C42" i="5"/>
  <c r="C55" i="5"/>
  <c r="C62" i="5"/>
  <c r="C48" i="5"/>
  <c r="C12" i="5"/>
  <c r="C19" i="5"/>
  <c r="B50" i="5"/>
  <c r="B14" i="5"/>
  <c r="B31" i="5"/>
  <c r="B57" i="5"/>
  <c r="B12" i="5"/>
  <c r="B13" i="5"/>
  <c r="C34" i="5"/>
  <c r="C47" i="5"/>
  <c r="C54" i="5"/>
  <c r="C61" i="5"/>
  <c r="C40" i="5"/>
  <c r="C33" i="5"/>
  <c r="C11" i="5"/>
  <c r="A73" i="5"/>
  <c r="C74" i="5"/>
  <c r="C75" i="5"/>
  <c r="B74" i="5"/>
  <c r="B75" i="5"/>
  <c r="B6" i="5" l="1"/>
  <c r="B5" i="5"/>
  <c r="A66" i="5" a="1"/>
  <c r="B73" i="5"/>
  <c r="C73" i="5"/>
  <c r="B67" i="5" l="1"/>
  <c r="B68" i="5"/>
  <c r="A66" i="5"/>
  <c r="B66" i="5" s="1"/>
  <c r="B69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<sst xmlns="http://schemas.openxmlformats.org/spreadsheetml/2006/main" count="1522" uniqueCount="1082">
  <si>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</si>
  <si>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</si>
  <si>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</si>
  <si>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</si>
  <si>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</si>
  <si>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</si>
  <si>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</si>
  <si>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</si>
  <si>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</si>
  <si>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</si>
  <si>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</si>
  <si>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</si>
  <si>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</si>
  <si>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</si>
  <si>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</si>
  <si>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</si>
  <si>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</si>
  <si>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</si>
  <si>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</si>
  <si>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</si>
  <si>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</si>
  <si>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</si>
  <si>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</si>
  <si>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</si>
  <si>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</si>
  <si>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</si>
  <si>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</si>
  <si>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</si>
  <si>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</si>
  <si>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</si>
  <si>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</si>
  <si>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</si>
  <si>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</si>
  <si>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</si>
  <si>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</si>
  <si>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</si>
  <si>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</si>
  <si>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</si>
  <si>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</si>
  <si>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</si>
  <si>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</si>
  <si>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</si>
  <si>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</si>
  <si>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</si>
  <si>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</si>
  <si>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</si>
  <si>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</si>
  <si>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</si>
  <si>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</si>
  <si>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</si>
  <si>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</si>
  <si>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</si>
  <si>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</si>
  <si>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</si>
  <si>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</si>
  <si>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</si>
  <si>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</si>
  <si>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</si>
  <si>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</si>
  <si>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</si>
  <si>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</si>
  <si>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</si>
  <si>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</si>
  <si>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</si>
  <si>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</si>
  <si>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</si>
  <si>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</si>
  <si>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</si>
  <si>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</si>
  <si>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</si>
  <si>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</si>
  <si>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</si>
  <si>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</si>
  <si>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</si>
  <si>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</si>
  <si>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</si>
  <si>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</si>
  <si>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</si>
  <si>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</si>
  <si>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</si>
  <si>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</si>
  <si>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</si>
  <si>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</si>
  <si>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</si>
  <si>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</si>
  <si>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</si>
  <si>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</si>
  <si>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</si>
  <si>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</si>
  <si>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</si>
  <si>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</si>
  <si>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</si>
  <si>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</si>
  <si>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</si>
  <si>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</si>
  <si>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</si>
  <si>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</si>
  <si>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</si>
  <si>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</si>
  <si>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</si>
  <si>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</si>
  <si>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</si>
  <si>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</si>
  <si>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</si>
  <si>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</si>
  <si>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</si>
  <si>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</si>
  <si>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</si>
  <si>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</si>
  <si>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</si>
  <si>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</si>
  <si>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</si>
  <si>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</si>
  <si>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</si>
  <si>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</si>
  <si>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</si>
  <si>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</si>
  <si>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</si>
  <si>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</si>
  <si>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</si>
  <si>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</si>
  <si>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</si>
  <si>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</si>
  <si>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</si>
  <si>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</si>
  <si>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</si>
  <si>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</si>
  <si>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</si>
  <si>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</si>
  <si>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</si>
  <si>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</si>
  <si>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</si>
  <si>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</si>
  <si>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</si>
  <si>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</si>
  <si>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</si>
  <si>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</si>
  <si>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</si>
  <si>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</si>
  <si>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</si>
  <si>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</si>
  <si>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</si>
  <si>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</si>
  <si>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</si>
  <si>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</si>
  <si>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</si>
  <si>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</si>
  <si>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</si>
  <si>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</si>
  <si>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</si>
  <si>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</si>
  <si>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</si>
  <si>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</si>
  <si>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</si>
  <si>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</si>
  <si>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</si>
  <si>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</si>
  <si>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</si>
  <si>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</si>
  <si>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</si>
  <si>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</si>
  <si>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</si>
  <si>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</si>
  <si>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</si>
  <si>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</si>
  <si>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</si>
  <si>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</si>
  <si>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</si>
  <si>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</si>
  <si>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</si>
  <si>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</si>
  <si>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</si>
  <si>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</si>
  <si>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</si>
  <si>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</si>
  <si>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</si>
  <si>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</si>
  <si>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</si>
  <si>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</si>
  <si>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</si>
  <si>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</si>
  <si>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</si>
  <si>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</si>
  <si>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</si>
  <si>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</si>
  <si>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</si>
  <si>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</si>
  <si>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</si>
  <si>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</si>
  <si>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</si>
  <si>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</si>
  <si>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</si>
  <si>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</si>
  <si>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</si>
  <si>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</si>
  <si>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</si>
  <si>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</si>
  <si>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</si>
  <si>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</si>
  <si>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</si>
  <si>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</si>
  <si>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</si>
  <si>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</si>
  <si>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</si>
  <si>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</si>
  <si>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</si>
  <si>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</si>
  <si>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</si>
  <si>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</si>
  <si>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</si>
  <si>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</si>
  <si>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</si>
  <si>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</si>
  <si>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</si>
  <si>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</si>
  <si>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</si>
  <si>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</si>
  <si>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</si>
  <si>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</si>
  <si>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</si>
  <si>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</si>
  <si>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</si>
  <si>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</si>
  <si>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</si>
  <si>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</si>
  <si>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</si>
  <si>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</si>
  <si>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</si>
  <si>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</si>
  <si>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</si>
  <si>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</si>
  <si>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</si>
  <si>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</si>
  <si>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</si>
  <si>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</si>
  <si>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</si>
  <si>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</si>
  <si>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</si>
  <si>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</si>
  <si>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</si>
  <si>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</si>
  <si>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</si>
  <si>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</si>
  <si>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</si>
  <si>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</si>
  <si>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</si>
  <si>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</si>
  <si>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</si>
  <si>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</si>
  <si>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</si>
  <si>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</si>
  <si>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</si>
  <si>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</si>
  <si>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</si>
  <si>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</si>
  <si>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</si>
  <si>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</si>
  <si>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</si>
  <si>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</si>
  <si>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</si>
  <si>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</si>
  <si>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</si>
  <si>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</si>
  <si>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</si>
  <si>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</si>
  <si>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</si>
  <si>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</si>
  <si>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</si>
  <si>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</si>
  <si>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</si>
  <si>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</si>
  <si>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</si>
  <si>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</si>
  <si>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</si>
  <si>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</si>
  <si>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</si>
  <si>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</si>
  <si>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</si>
  <si>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</si>
  <si>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</si>
  <si>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</si>
  <si>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</si>
  <si>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</si>
  <si>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</si>
  <si>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</si>
  <si>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</si>
  <si>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</si>
  <si>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</si>
  <si>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</si>
  <si>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</si>
  <si>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</si>
  <si>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</si>
  <si>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</si>
  <si>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</si>
  <si>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</si>
  <si>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</si>
  <si>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</si>
  <si>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</si>
  <si>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</si>
  <si>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</si>
  <si>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</si>
  <si>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</si>
  <si>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</si>
  <si>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</si>
  <si>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</si>
  <si>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</si>
  <si>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</si>
  <si>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</si>
  <si>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</si>
  <si>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</si>
  <si>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</si>
  <si>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</si>
  <si>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</si>
  <si>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</si>
  <si>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</si>
  <si>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</si>
  <si>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</si>
  <si>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</si>
  <si>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</si>
  <si>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</si>
  <si>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</si>
  <si>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</si>
  <si>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</si>
  <si>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</si>
  <si>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</si>
  <si>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</si>
  <si>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</si>
  <si>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</si>
  <si>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</si>
  <si>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</si>
  <si>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</si>
  <si>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</si>
  <si>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</si>
  <si>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</si>
  <si>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</si>
  <si>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</si>
  <si>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</si>
  <si>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</si>
  <si>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</si>
  <si>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</si>
  <si>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</si>
  <si>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</si>
  <si>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</si>
  <si>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</si>
  <si>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</si>
  <si>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</si>
  <si>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</si>
  <si>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</si>
  <si>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</si>
  <si>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</si>
  <si>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</si>
  <si>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</si>
  <si>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</si>
  <si>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</si>
  <si>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</si>
  <si>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</si>
  <si>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</si>
  <si>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</si>
  <si>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</si>
  <si>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</si>
  <si>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</si>
  <si>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</si>
  <si>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</si>
  <si>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</si>
  <si>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</si>
  <si>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</si>
  <si>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</si>
  <si>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</si>
  <si>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</si>
  <si>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</si>
  <si>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</si>
  <si>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</si>
  <si>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</si>
  <si>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</si>
  <si>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</si>
  <si>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</si>
  <si>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</si>
  <si>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</si>
  <si>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</si>
  <si>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</si>
  <si>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</si>
  <si>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</si>
  <si>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</si>
  <si>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</si>
  <si>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</si>
  <si>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</si>
  <si>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</si>
  <si>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</si>
  <si>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</si>
  <si>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</si>
  <si>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</si>
  <si>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</si>
  <si>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</si>
  <si>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</si>
  <si>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</si>
  <si>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</si>
  <si>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</si>
  <si>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</si>
  <si>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</si>
  <si>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</si>
  <si>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</si>
  <si>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</si>
  <si>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</si>
  <si>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</si>
  <si>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</si>
  <si>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</si>
  <si>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</si>
  <si>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</si>
  <si>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</si>
  <si>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</si>
  <si>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</si>
  <si>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</si>
  <si>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</si>
  <si>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</si>
  <si>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</si>
  <si>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</si>
  <si>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</si>
  <si>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</si>
  <si>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</si>
  <si>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</si>
  <si>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</si>
  <si>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</si>
  <si>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</si>
  <si>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</si>
  <si>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</si>
  <si>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</si>
  <si>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</si>
  <si>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</si>
  <si>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</si>
  <si>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</si>
  <si>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</si>
  <si>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</si>
  <si>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</si>
  <si>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</si>
  <si>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</si>
  <si>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</si>
  <si>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</si>
  <si>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</si>
  <si>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</si>
  <si>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</si>
  <si>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</si>
  <si>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</si>
  <si>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</si>
  <si>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</si>
  <si>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</si>
  <si>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</si>
  <si>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</si>
  <si>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</si>
  <si>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</si>
  <si>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</si>
  <si>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</si>
  <si>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</si>
  <si>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</si>
  <si>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</si>
  <si>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</si>
  <si>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</si>
  <si>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</si>
  <si>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</si>
  <si>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</si>
  <si>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</si>
  <si>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</si>
  <si>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</si>
  <si>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</si>
  <si>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</si>
  <si>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</si>
  <si>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</si>
  <si>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</si>
  <si>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</si>
  <si>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</si>
  <si>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</si>
  <si>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</si>
  <si>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</si>
  <si>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</si>
  <si>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</si>
  <si>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</si>
  <si>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</si>
  <si>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</si>
  <si>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</si>
  <si>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</si>
  <si>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</si>
  <si>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</si>
  <si>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</si>
  <si>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</si>
  <si>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</si>
  <si>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</si>
  <si>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</si>
  <si>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</si>
  <si>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</si>
  <si>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</si>
  <si>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</si>
  <si>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</si>
  <si>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</si>
  <si>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</si>
  <si>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</si>
  <si>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</si>
  <si>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</si>
  <si>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</si>
  <si>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</si>
  <si>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</si>
  <si>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</si>
  <si>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</si>
  <si>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</si>
  <si>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</si>
  <si>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</si>
  <si>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</si>
  <si>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</si>
  <si>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</si>
  <si>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</si>
  <si>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</si>
  <si>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</si>
  <si>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</si>
  <si>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</si>
  <si>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</si>
  <si>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</si>
  <si>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</si>
  <si>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</si>
  <si>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</si>
  <si>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</si>
  <si>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</si>
  <si>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</si>
  <si>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</si>
  <si>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</si>
  <si>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</si>
  <si>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</si>
  <si>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</si>
  <si>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</si>
  <si>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</si>
  <si>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</si>
  <si>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</si>
  <si>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</si>
  <si>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</si>
  <si>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</si>
  <si>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</si>
  <si>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</si>
  <si>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</si>
  <si>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</si>
  <si>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</si>
  <si>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</si>
  <si>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</si>
  <si>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</si>
  <si>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</si>
  <si>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</si>
  <si>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</si>
  <si>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</si>
  <si>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</si>
  <si>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</si>
  <si>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</si>
  <si>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</si>
  <si>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</si>
  <si>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</si>
  <si>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</si>
  <si>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</si>
  <si>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</si>
  <si>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</si>
  <si>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</si>
  <si>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</si>
  <si>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</si>
  <si>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</si>
  <si>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</si>
  <si>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</si>
  <si>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</si>
  <si>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</si>
  <si>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</si>
  <si>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</si>
  <si>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</si>
  <si>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</si>
  <si>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</si>
  <si>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</si>
  <si>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</si>
  <si>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</si>
  <si>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</si>
  <si>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</si>
  <si>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</si>
  <si>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</si>
  <si>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</si>
  <si>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</si>
  <si>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</si>
  <si>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</si>
  <si>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</si>
  <si>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</si>
  <si>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</si>
  <si>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</si>
  <si>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</si>
  <si>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</si>
  <si>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</si>
  <si>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</si>
  <si>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</si>
  <si>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</si>
  <si>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</si>
  <si>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</si>
  <si>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</si>
  <si>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</si>
  <si>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</si>
  <si>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</si>
  <si>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</si>
  <si>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</si>
  <si>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</si>
  <si>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</si>
  <si>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</si>
  <si>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</si>
  <si>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</si>
  <si>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</si>
  <si>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</si>
  <si>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</si>
  <si>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</si>
  <si>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</si>
  <si>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</si>
  <si>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</si>
  <si>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</si>
  <si>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</si>
  <si>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</si>
  <si>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</si>
  <si>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</si>
  <si>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</si>
  <si>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</si>
  <si>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</si>
  <si>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</si>
  <si>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</si>
  <si>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</si>
  <si>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</si>
  <si>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</si>
  <si>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</si>
  <si>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</si>
  <si>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</si>
  <si>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</si>
  <si>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</si>
  <si>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</si>
  <si>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</si>
  <si>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</si>
  <si>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</si>
  <si>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</si>
  <si>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</si>
  <si>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</si>
  <si>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</si>
  <si>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</si>
  <si>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</si>
  <si>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</si>
  <si>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</si>
  <si>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</si>
  <si>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</si>
  <si>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</si>
  <si>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</si>
  <si>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</si>
  <si>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</si>
  <si>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</si>
  <si>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</si>
  <si>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</si>
  <si>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</si>
  <si>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</si>
  <si>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</si>
  <si>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</si>
  <si>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</si>
  <si>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</si>
  <si>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</si>
  <si>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</si>
  <si>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</si>
  <si>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</si>
  <si>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</si>
  <si>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</si>
  <si>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</si>
  <si>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</si>
  <si>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</si>
  <si>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</si>
  <si>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</si>
  <si>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</si>
  <si>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</si>
  <si>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</si>
  <si>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</si>
  <si>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</si>
  <si>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</si>
  <si>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</si>
  <si>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</si>
  <si>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</si>
  <si>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</si>
  <si>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</si>
  <si>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</si>
  <si>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</si>
  <si>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</si>
  <si>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</si>
  <si>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</si>
  <si>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</si>
  <si>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</si>
  <si>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</si>
  <si>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</si>
  <si>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</si>
  <si>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</si>
  <si>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</si>
  <si>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</si>
  <si>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</si>
  <si>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</si>
  <si>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</si>
  <si>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</si>
  <si>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</si>
  <si>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</si>
  <si>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</si>
  <si>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</si>
  <si>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</si>
  <si>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</si>
  <si>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</si>
  <si>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</si>
  <si>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</si>
  <si>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</si>
  <si>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</si>
  <si>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</si>
  <si>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</si>
  <si>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</si>
  <si>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</si>
  <si>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</si>
  <si>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</si>
  <si>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</si>
  <si>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</si>
  <si>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</si>
  <si>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</si>
  <si>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</si>
  <si>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</si>
  <si>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</si>
  <si>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</si>
  <si>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</si>
  <si>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</si>
  <si>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</si>
  <si>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</si>
  <si>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</si>
  <si>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</si>
  <si>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</si>
  <si>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</si>
  <si>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</si>
  <si>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</si>
  <si>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</si>
  <si>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</si>
  <si>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</si>
  <si>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</si>
  <si>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</si>
  <si>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</si>
  <si>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</si>
  <si>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</si>
  <si>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</si>
  <si>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</si>
  <si>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</si>
  <si>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</si>
  <si>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</si>
  <si>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</si>
  <si>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</si>
  <si>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</si>
  <si>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</si>
  <si>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</si>
  <si>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</si>
  <si>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</si>
  <si>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</si>
  <si>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</si>
  <si>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</si>
  <si>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</si>
  <si>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</si>
  <si>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</si>
  <si>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</si>
  <si>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</si>
  <si>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</si>
  <si>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</si>
  <si>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</si>
  <si>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</si>
  <si>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</si>
  <si>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</si>
  <si>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</si>
  <si>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</si>
  <si>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</si>
  <si>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</si>
  <si>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</si>
  <si>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</si>
  <si>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</si>
  <si>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</si>
  <si>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</si>
  <si>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</si>
  <si>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</si>
  <si>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</si>
  <si>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</si>
  <si>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</si>
  <si>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</si>
  <si>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</si>
  <si>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</si>
  <si>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</si>
  <si>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</si>
  <si>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</si>
  <si>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</si>
  <si>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</si>
  <si>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</si>
  <si>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</si>
  <si>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</si>
  <si>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</si>
  <si>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</si>
  <si>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</si>
  <si>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</si>
  <si>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</si>
  <si>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</si>
  <si>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</si>
  <si>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</si>
  <si>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</si>
  <si>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</si>
  <si>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</si>
  <si>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</si>
  <si>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</si>
  <si>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</si>
  <si>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</si>
  <si>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</si>
  <si>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</si>
  <si>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</si>
  <si>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</si>
  <si>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</si>
  <si>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</si>
  <si>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</si>
  <si>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</si>
  <si>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</si>
  <si>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</si>
  <si>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</si>
  <si>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</si>
  <si>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</si>
  <si>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</si>
  <si>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</si>
  <si>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</si>
  <si>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</si>
  <si>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</si>
  <si>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</si>
  <si>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</si>
  <si>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</si>
  <si>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</si>
  <si>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</si>
  <si>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</si>
  <si>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</si>
  <si>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</si>
  <si>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</si>
  <si>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</si>
  <si>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</si>
  <si>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</si>
  <si>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</si>
  <si>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</si>
  <si>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</si>
  <si>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</si>
  <si>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</si>
  <si>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</si>
  <si>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</si>
  <si>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</si>
  <si>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</si>
  <si>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</si>
  <si>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</si>
  <si>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</si>
  <si>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</si>
  <si>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</si>
  <si>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</si>
  <si>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</si>
  <si>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</si>
  <si>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</si>
  <si>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</si>
  <si>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</si>
  <si>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</si>
  <si>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</si>
  <si>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</si>
  <si>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</si>
  <si>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</si>
  <si>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</si>
  <si>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</si>
  <si>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</si>
  <si>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</si>
  <si>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</si>
  <si>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</si>
  <si>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</si>
  <si>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</si>
  <si>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</si>
  <si>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</si>
  <si>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</si>
  <si>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</si>
  <si>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</si>
  <si>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</si>
  <si>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</si>
  <si>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</si>
  <si>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</si>
  <si>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</si>
  <si>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</si>
  <si>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</si>
  <si>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</si>
  <si>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</si>
  <si>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</si>
  <si>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</si>
  <si>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</si>
  <si>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</si>
  <si>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</si>
  <si>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</si>
  <si>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</si>
  <si>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</si>
  <si>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</si>
  <si>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</si>
  <si>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</si>
  <si>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</si>
  <si>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</si>
  <si>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</si>
  <si>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</si>
  <si>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</si>
  <si>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</si>
  <si>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</si>
  <si>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</si>
  <si>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</si>
  <si>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</si>
  <si>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</si>
  <si>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</si>
  <si>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</si>
  <si>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</si>
  <si>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</si>
  <si>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</si>
  <si>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</si>
  <si>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</si>
  <si>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</si>
  <si>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</si>
  <si>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</si>
  <si>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</si>
  <si>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</si>
  <si>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</si>
  <si>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</si>
  <si>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</si>
  <si>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</si>
  <si>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</si>
  <si>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</si>
  <si>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</si>
  <si>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</si>
  <si>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</si>
  <si>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</si>
  <si>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</si>
  <si>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</si>
  <si>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</si>
  <si>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</si>
  <si>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</si>
  <si>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</si>
  <si>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</si>
  <si>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</si>
  <si>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</si>
  <si>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</si>
  <si>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</si>
  <si>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</si>
  <si>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</si>
  <si>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</si>
  <si>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</si>
  <si>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</si>
  <si>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</si>
  <si>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</si>
  <si>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</si>
  <si>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</si>
  <si>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</si>
  <si>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</si>
  <si>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</si>
  <si>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</si>
  <si>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</si>
  <si>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</si>
  <si>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</si>
  <si>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</si>
  <si>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</si>
  <si>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</si>
  <si>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</si>
  <si>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</si>
  <si>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</si>
  <si>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</si>
  <si>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</si>
  <si>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</si>
  <si>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</si>
  <si>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</si>
  <si>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</si>
  <si>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</si>
  <si>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</si>
  <si>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</si>
  <si>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</si>
  <si>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</si>
  <si>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</si>
  <si>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</si>
  <si>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</si>
  <si>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</si>
  <si>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</si>
  <si>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</si>
  <si>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</si>
  <si>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</si>
  <si>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</si>
  <si>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</si>
  <si>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</si>
  <si>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</si>
  <si>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</si>
  <si>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</si>
  <si>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</si>
  <si>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</si>
  <si>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</si>
  <si>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</si>
  <si>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</si>
  <si>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</si>
  <si>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</si>
  <si>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</si>
  <si>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</si>
  <si>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</si>
  <si>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</si>
  <si>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</si>
  <si>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</si>
  <si>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</si>
  <si>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</si>
  <si>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</si>
  <si>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</si>
  <si>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</si>
  <si>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</si>
  <si>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</si>
  <si>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</si>
  <si>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</si>
  <si>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</si>
  <si>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</si>
  <si>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Siderurgia</t>
  </si>
  <si>
    <t>Mineração</t>
  </si>
  <si>
    <t>Petróleo e Gás</t>
  </si>
  <si>
    <t>Papel e Celulose</t>
  </si>
  <si>
    <t>Energia Elétrica</t>
  </si>
  <si>
    <t>Shopping Centers</t>
  </si>
  <si>
    <t>Serviços Financeiros (Banco)</t>
  </si>
  <si>
    <t>Saúde (Hospitais)</t>
  </si>
  <si>
    <t>Petroquímica</t>
  </si>
  <si>
    <t>Transporte Aéreo</t>
  </si>
  <si>
    <t>Educação</t>
  </si>
  <si>
    <t>Distribuição de Combustíveis</t>
  </si>
  <si>
    <t>Construção Civil</t>
  </si>
  <si>
    <t>Varejo (Calçados)</t>
  </si>
  <si>
    <t>Alimentos (Carne)</t>
  </si>
  <si>
    <t>Varejo (Supermercados)</t>
  </si>
  <si>
    <t>Alimentos (Processados)</t>
  </si>
  <si>
    <t>Telecomunicações</t>
  </si>
  <si>
    <t>Logística (Transporte Ferroviário)</t>
  </si>
  <si>
    <t>Serviços Financeiros (Meios de Pagamento)</t>
  </si>
  <si>
    <t>?</t>
  </si>
  <si>
    <t>Holding Financeira</t>
  </si>
  <si>
    <t>Tecnologia (Hospedagem Web)</t>
  </si>
  <si>
    <t>Varejo (Farmácias)</t>
  </si>
  <si>
    <t>Energia e Logística</t>
  </si>
  <si>
    <t>Varejo (Lojas de Departamento)</t>
  </si>
  <si>
    <t>Energia (Açúcar e Etanol)</t>
  </si>
  <si>
    <t>Logística (Aluguel de Veículos)</t>
  </si>
  <si>
    <t>Bebidas</t>
  </si>
  <si>
    <t>Serviços Financeiros (Seguros)</t>
  </si>
  <si>
    <t>Saneamento Básico</t>
  </si>
  <si>
    <t>Tecnologia (Software)</t>
  </si>
  <si>
    <t>Energia (Geração)</t>
  </si>
  <si>
    <t>Equipamentos Elétricos</t>
  </si>
  <si>
    <t>Agricultura</t>
  </si>
  <si>
    <t>Infraestrutura (Concessões)</t>
  </si>
  <si>
    <t>Energia Elétrica (Transmissão)</t>
  </si>
  <si>
    <t>Energia (Geração e Distribuição)</t>
  </si>
  <si>
    <t>Seguros</t>
  </si>
  <si>
    <t>Varejo (Pet Shop)</t>
  </si>
  <si>
    <t>Construção Civil (Incorporação)</t>
  </si>
  <si>
    <t>Saúde (Laboratórios)</t>
  </si>
  <si>
    <t>Varejo (Moda)</t>
  </si>
  <si>
    <t>Aeroespacial</t>
  </si>
  <si>
    <t>Cosméticos</t>
  </si>
  <si>
    <t>Varejo (Atacado)</t>
  </si>
  <si>
    <t>Serviços Financeiros (Bolsa de Valores)</t>
  </si>
  <si>
    <t>Farmacêutica</t>
  </si>
  <si>
    <t>Agricultura (Açúcar e Etanol)</t>
  </si>
  <si>
    <t>Saúde (Planos de Saúde)</t>
  </si>
  <si>
    <t>Varejo (Eletrodomésticos)</t>
  </si>
  <si>
    <t>Serviços (Aluguel de Carros)</t>
  </si>
  <si>
    <t>Turismo (Agência de Viagens)</t>
  </si>
  <si>
    <t>Diferença</t>
  </si>
  <si>
    <t>Segment</t>
  </si>
  <si>
    <t>Variation $</t>
  </si>
  <si>
    <t>Result</t>
  </si>
  <si>
    <t>Quantity of companies</t>
  </si>
  <si>
    <t>Analysis by age group</t>
  </si>
  <si>
    <t>Variations that rose</t>
  </si>
  <si>
    <t>Asset</t>
  </si>
  <si>
    <t>Date</t>
  </si>
  <si>
    <t>Final Value (R$)</t>
  </si>
  <si>
    <t>Var. Day (%)</t>
  </si>
  <si>
    <t>Variation %</t>
  </si>
  <si>
    <t>Name</t>
  </si>
  <si>
    <t>Inicial Value (R$)</t>
  </si>
  <si>
    <t>Number of Shares</t>
  </si>
  <si>
    <t>Age</t>
  </si>
  <si>
    <t>Cat. Age</t>
  </si>
  <si>
    <t>Bigger</t>
  </si>
  <si>
    <t>Smaller</t>
  </si>
  <si>
    <t>Average</t>
  </si>
  <si>
    <t>Average of those who rose</t>
  </si>
  <si>
    <t>Average of those who got off</t>
  </si>
  <si>
    <t>Company</t>
  </si>
  <si>
    <t>Code</t>
  </si>
  <si>
    <t>Theoretical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</si>
</sst>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6" tint="0.79998168889431442"/>
        <bgColor rgb="FFD9F2D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rgb="FFC1E4F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4EA72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3" fillId="0" borderId="0" xfId="0" applyFont="1"/>
    <xf numFmtId="0" fontId="2" fillId="3" borderId="1" xfId="0" applyFont="1" applyFill="1" applyBorder="1"/>
    <xf numFmtId="1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5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44" fontId="0" fillId="6" borderId="1" xfId="1" applyFont="1" applyFill="1" applyBorder="1"/>
    <xf numFmtId="2" fontId="2" fillId="7" borderId="1" xfId="0" applyNumberFormat="1" applyFont="1" applyFill="1" applyBorder="1" applyAlignment="1">
      <alignment horizontal="right"/>
    </xf>
    <xf numFmtId="3" fontId="2" fillId="7" borderId="1" xfId="0" applyNumberFormat="1" applyFont="1" applyFill="1" applyBorder="1" applyAlignment="1">
      <alignment horizontal="right"/>
    </xf>
    <xf numFmtId="44" fontId="0" fillId="8" borderId="1" xfId="1" applyFont="1" applyFill="1" applyBorder="1"/>
    <xf numFmtId="0" fontId="8" fillId="0" borderId="0" xfId="0" applyFont="1"/>
    <xf numFmtId="0" fontId="6" fillId="0" borderId="0" xfId="0" applyFont="1"/>
    <xf numFmtId="0" fontId="9" fillId="0" borderId="0" xfId="0" applyFont="1"/>
    <xf numFmtId="0" fontId="6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6" borderId="1" xfId="1" applyNumberFormat="1" applyFont="1" applyFill="1" applyBorder="1"/>
    <xf numFmtId="1" fontId="0" fillId="8" borderId="1" xfId="1" applyNumberFormat="1" applyFont="1" applyFill="1" applyBorder="1"/>
    <xf numFmtId="0" fontId="6" fillId="2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4" borderId="1" xfId="0" applyFont="1" applyFill="1" applyBorder="1"/>
    <xf numFmtId="44" fontId="0" fillId="0" borderId="0" xfId="1" applyFont="1"/>
    <xf numFmtId="0" fontId="10" fillId="0" borderId="0" xfId="0" applyFont="1"/>
    <xf numFmtId="0" fontId="8" fillId="9" borderId="0" xfId="0" applyFont="1" applyFill="1"/>
    <xf numFmtId="0" fontId="8" fillId="9" borderId="0" xfId="0" applyFont="1" applyFill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288304719148414"/>
          <c:y val="0.24259259259259264"/>
          <c:w val="0.79711695280851591"/>
          <c:h val="0.49746901428988044"/>
        </c:manualLayout>
      </c:layout>
      <c:pie3DChart>
        <c:varyColors val="1"/>
        <c:ser>
          <c:idx val="0"/>
          <c:order val="0"/>
          <c:tx>
            <c:strRef>
              <c:f>Analysis!$C$9</c:f>
              <c:strCache>
                <c:ptCount val="1"/>
                <c:pt idx="0">
                  <c:v>Variations that rose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cat>
            <c:strRef>
              <c:f>Analysis!$A$10:$A$62</c:f>
              <c:strCache>
                <c:ptCount val="53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Serviços Financeiros (Banco)</c:v>
                </c:pt>
                <c:pt idx="7">
                  <c:v>Saúde (Hospitais)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Distribuição de Combustíveis</c:v>
                </c:pt>
                <c:pt idx="12">
                  <c:v>Construção Civil</c:v>
                </c:pt>
                <c:pt idx="13">
                  <c:v>Varejo (Calçados)</c:v>
                </c:pt>
                <c:pt idx="14">
                  <c:v>Alimentos (Carne)</c:v>
                </c:pt>
                <c:pt idx="15">
                  <c:v>Varejo (Supermercados)</c:v>
                </c:pt>
                <c:pt idx="16">
                  <c:v>Alimentos (Processados)</c:v>
                </c:pt>
                <c:pt idx="17">
                  <c:v>Telecomunicações</c:v>
                </c:pt>
                <c:pt idx="18">
                  <c:v>Logística (Transporte Ferroviário)</c:v>
                </c:pt>
                <c:pt idx="19">
                  <c:v>Serviços Financeiros (Meios de Pagamento)</c:v>
                </c:pt>
                <c:pt idx="20">
                  <c:v>?</c:v>
                </c:pt>
                <c:pt idx="21">
                  <c:v>Holding Financeira</c:v>
                </c:pt>
                <c:pt idx="22">
                  <c:v>Tecnologia (Hospedagem Web)</c:v>
                </c:pt>
                <c:pt idx="23">
                  <c:v>Varejo (Farmácias)</c:v>
                </c:pt>
                <c:pt idx="24">
                  <c:v>Energia e Logística</c:v>
                </c:pt>
                <c:pt idx="25">
                  <c:v>Varejo (Lojas de Departamento)</c:v>
                </c:pt>
                <c:pt idx="26">
                  <c:v>Energia (Açúcar e Etanol)</c:v>
                </c:pt>
                <c:pt idx="27">
                  <c:v>Logística (Aluguel de Veículos)</c:v>
                </c:pt>
                <c:pt idx="28">
                  <c:v>Bebidas</c:v>
                </c:pt>
                <c:pt idx="29">
                  <c:v>Serviços Financeiros (Seguros)</c:v>
                </c:pt>
                <c:pt idx="30">
                  <c:v>Saneamento Básico</c:v>
                </c:pt>
                <c:pt idx="31">
                  <c:v>Tecnologia (Software)</c:v>
                </c:pt>
                <c:pt idx="32">
                  <c:v>Energia (Geração)</c:v>
                </c:pt>
                <c:pt idx="33">
                  <c:v>Equipamentos Elétricos</c:v>
                </c:pt>
                <c:pt idx="34">
                  <c:v>Agricultura</c:v>
                </c:pt>
                <c:pt idx="35">
                  <c:v>Infraestrutura (Concessões)</c:v>
                </c:pt>
                <c:pt idx="36">
                  <c:v>Energia Elétrica (Transmissão)</c:v>
                </c:pt>
                <c:pt idx="37">
                  <c:v>Energia (Geração e Distribuição)</c:v>
                </c:pt>
                <c:pt idx="38">
                  <c:v>Seguros</c:v>
                </c:pt>
                <c:pt idx="39">
                  <c:v>Varejo (Pet Shop)</c:v>
                </c:pt>
                <c:pt idx="40">
                  <c:v>Construção Civil (Incorporação)</c:v>
                </c:pt>
                <c:pt idx="41">
                  <c:v>Saúde (Laboratórios)</c:v>
                </c:pt>
                <c:pt idx="42">
                  <c:v>Varejo (Moda)</c:v>
                </c:pt>
                <c:pt idx="43">
                  <c:v>Aeroespacial</c:v>
                </c:pt>
                <c:pt idx="44">
                  <c:v>Cosméticos</c:v>
                </c:pt>
                <c:pt idx="45">
                  <c:v>Varejo (Atacado)</c:v>
                </c:pt>
                <c:pt idx="46">
                  <c:v>Serviços Financeiros (Bolsa de Valores)</c:v>
                </c:pt>
                <c:pt idx="47">
                  <c:v>Farmacêutica</c:v>
                </c:pt>
                <c:pt idx="48">
                  <c:v>Agricultura (Açúcar e Etanol)</c:v>
                </c:pt>
                <c:pt idx="49">
                  <c:v>Saúde (Planos de Saúde)</c:v>
                </c:pt>
                <c:pt idx="50">
                  <c:v>Varejo (Eletrodomésticos)</c:v>
                </c:pt>
                <c:pt idx="51">
                  <c:v>Serviços (Aluguel de Carros)</c:v>
                </c:pt>
                <c:pt idx="52">
                  <c:v>Turismo (Agência de Viagens)</c:v>
                </c:pt>
              </c:strCache>
            </c:strRef>
          </c:cat>
          <c:val>
            <c:numRef>
              <c:f>Analysis!$C$10:$C$62</c:f>
              <c:numCache>
                <c:formatCode>_("R$"* #,##0.00_);_("R$"* \(#,##0.00\);_("R$"* "-"??_);_(@_)</c:formatCode>
                <c:ptCount val="53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174787913.52611017</c:v>
                </c:pt>
                <c:pt idx="15">
                  <c:v>6340916.223143544</c:v>
                </c:pt>
                <c:pt idx="16">
                  <c:v>233045769.56633979</c:v>
                </c:pt>
                <c:pt idx="17">
                  <c:v>292938114.42357796</c:v>
                </c:pt>
                <c:pt idx="18">
                  <c:v>229771333.63468358</c:v>
                </c:pt>
                <c:pt idx="19">
                  <c:v>43657683.375540853</c:v>
                </c:pt>
                <c:pt idx="20">
                  <c:v>18068446.609983239</c:v>
                </c:pt>
                <c:pt idx="21">
                  <c:v>416092244.42376298</c:v>
                </c:pt>
                <c:pt idx="22">
                  <c:v>15598886.650556229</c:v>
                </c:pt>
                <c:pt idx="23">
                  <c:v>202352473.73982856</c:v>
                </c:pt>
                <c:pt idx="24">
                  <c:v>127229653.18222687</c:v>
                </c:pt>
                <c:pt idx="25">
                  <c:v>28493619.274394516</c:v>
                </c:pt>
                <c:pt idx="26">
                  <c:v>11571106.417007603</c:v>
                </c:pt>
                <c:pt idx="27">
                  <c:v>4131341.1578905098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2-494D-A8E9-F32CA219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068022747156608E-2"/>
          <c:y val="0.44839494021580634"/>
          <c:w val="0.55266822159479512"/>
          <c:h val="0.509938393117526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Analysis!$B$65</c:f>
              <c:strCache>
                <c:ptCount val="1"/>
                <c:pt idx="0">
                  <c:v>Variation 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Analysis!$A$66:$A$68</c:f>
              <c:strCache>
                <c:ptCount val="3"/>
                <c:pt idx="0">
                  <c:v>Went up</c:v>
                </c:pt>
                <c:pt idx="1">
                  <c:v>Kept</c:v>
                </c:pt>
                <c:pt idx="2">
                  <c:v>Went down</c:v>
                </c:pt>
              </c:strCache>
            </c:strRef>
          </c:cat>
          <c:val>
            <c:numRef>
              <c:f>Analysis!$B$66:$B$68</c:f>
              <c:numCache>
                <c:formatCode>_("R$"* #,##0.00_);_("R$"* \(#,##0.00\);_("R$"* "-"??_);_(@_)</c:formatCode>
                <c:ptCount val="3"/>
                <c:pt idx="0">
                  <c:v>19719227010.141911</c:v>
                </c:pt>
                <c:pt idx="1">
                  <c:v>0</c:v>
                </c:pt>
                <c:pt idx="2">
                  <c:v>-6338819961.3153486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B-4A0C-867A-5275562D6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9685616"/>
        <c:axId val="609688496"/>
      </c:barChart>
      <c:catAx>
        <c:axId val="60968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688496"/>
        <c:crosses val="autoZero"/>
        <c:auto val="1"/>
        <c:lblAlgn val="ctr"/>
        <c:lblOffset val="100"/>
        <c:noMultiLvlLbl val="0"/>
      </c:catAx>
      <c:valAx>
        <c:axId val="6096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68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8</xdr:row>
      <xdr:rowOff>142875</xdr:rowOff>
    </xdr:from>
    <xdr:to>
      <xdr:col>10</xdr:col>
      <xdr:colOff>200025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59711-E856-2890-271C-89B8694CA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485775</xdr:colOff>
      <xdr:row>59</xdr:row>
      <xdr:rowOff>133350</xdr:rowOff>
    </xdr:from>
    <xdr:to>
      <xdr:col>11</xdr:col>
      <xdr:colOff>180975</xdr:colOff>
      <xdr:row>76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F3E51-2DE8-6AC9-B26F-E1D5FF7EA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>
      <selection activeCell="O8" sqref="O8"/>
    </sheetView>
  </sheetViews>
  <sheetFormatPr defaultColWidth="12.5703125" defaultRowHeight="15.75" customHeight="1"/>
  <cols>
    <col min="1" max="1" width="7.85546875" bestFit="1" customWidth="1"/>
    <col min="2" max="2" width="10.140625" bestFit="1" customWidth="1"/>
    <col min="3" max="3" width="16.42578125" bestFit="1" customWidth="1"/>
    <col min="4" max="4" width="12.5703125" bestFit="1" customWidth="1"/>
    <col min="5" max="5" width="14.42578125" hidden="1" customWidth="1"/>
    <col min="6" max="6" width="13.7109375" hidden="1" customWidth="1"/>
    <col min="7" max="7" width="13.28515625" hidden="1" customWidth="1"/>
    <col min="8" max="8" width="13.5703125" hidden="1" customWidth="1"/>
    <col min="9" max="9" width="8.85546875" hidden="1" customWidth="1"/>
    <col min="10" max="10" width="9.28515625" hidden="1" customWidth="1"/>
    <col min="11" max="11" width="8.7109375" hidden="1" customWidth="1"/>
    <col min="13" max="13" width="17.5703125" bestFit="1" customWidth="1"/>
    <col min="14" max="14" width="22.85546875" bestFit="1" customWidth="1"/>
    <col min="15" max="15" width="19.5703125" bestFit="1" customWidth="1"/>
    <col min="17" max="17" width="20.28515625" bestFit="1" customWidth="1"/>
    <col min="18" max="18" width="38.42578125" bestFit="1" customWidth="1"/>
    <col min="20" max="20" width="23.42578125" bestFit="1" customWidth="1"/>
  </cols>
  <sheetData>
    <row r="1" spans="1:20" s="13" customFormat="1" ht="15.75" customHeight="1">
      <c r="A1" s="12" t="s">
        <v>1064</v>
      </c>
      <c r="B1" s="12" t="s">
        <v>1065</v>
      </c>
      <c r="C1" s="12" t="s">
        <v>1066</v>
      </c>
      <c r="D1" s="12" t="s">
        <v>1067</v>
      </c>
      <c r="E1" s="11" t="s">
        <v>0</v>
      </c>
      <c r="F1" s="11" t="s">
        <v>1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2" t="s">
        <v>1068</v>
      </c>
      <c r="M1" s="12" t="s">
        <v>1070</v>
      </c>
      <c r="N1" s="12" t="s">
        <v>1071</v>
      </c>
      <c r="O1" s="12" t="s">
        <v>1059</v>
      </c>
      <c r="P1" s="12" t="s">
        <v>1060</v>
      </c>
      <c r="Q1" s="12" t="s">
        <v>1069</v>
      </c>
      <c r="R1" s="12" t="s">
        <v>1058</v>
      </c>
      <c r="S1" s="12" t="s">
        <v>1072</v>
      </c>
      <c r="T1" s="12" t="s">
        <v>1073</v>
      </c>
    </row>
    <row r="2" spans="1:20" ht="12.75">
      <c r="A2" s="3" t="s">
        <v>7</v>
      </c>
      <c r="B2" s="4">
        <v>45317</v>
      </c>
      <c r="C2" s="5">
        <v>9.5</v>
      </c>
      <c r="D2" s="5">
        <v>5.2</v>
      </c>
      <c r="E2" s="5">
        <v>11.76</v>
      </c>
      <c r="F2" s="5">
        <v>2.2599999999999998</v>
      </c>
      <c r="G2" s="5">
        <v>2.2599999999999998</v>
      </c>
      <c r="H2" s="5">
        <v>15.97</v>
      </c>
      <c r="I2" s="5">
        <v>9.18</v>
      </c>
      <c r="J2" s="5">
        <v>9.56</v>
      </c>
      <c r="K2" s="6" t="s">
        <v>8</v>
      </c>
      <c r="L2" s="14">
        <f>D2/100</f>
        <v>5.2000000000000005E-2</v>
      </c>
      <c r="M2" s="14">
        <f>C2/(1+L2)</f>
        <v>9.0304182509505697</v>
      </c>
      <c r="N2" s="15">
        <f>VLOOKUP(A2,Total!A:B,2,FALSE)</f>
        <v>515117391</v>
      </c>
      <c r="O2" s="16">
        <f>(C2-M2)*N2</f>
        <v>241889725.43155926</v>
      </c>
      <c r="P2" s="16" t="str">
        <f>IF(O2&gt;0,"Went up",IF(O2&lt;0,"Went down","Kept"))</f>
        <v>Went up</v>
      </c>
      <c r="Q2" s="16" t="str">
        <f>VLOOKUP(A2,Ticker!A:B,2,FALSE)</f>
        <v>Usiminas</v>
      </c>
      <c r="R2" s="16" t="str">
        <f>VLOOKUP(Q2,ChatGPT!A:B,2,FALSE)</f>
        <v>Siderurgia</v>
      </c>
      <c r="S2" s="28">
        <v>82</v>
      </c>
      <c r="T2" s="28" t="str">
        <f>IF(S2&gt;100,"Greater than 100 years",IF(S2&lt;50,"Less than 50 years", "Between 50 and 100 years"))</f>
        <v>Between 50 and 100 years</v>
      </c>
    </row>
    <row r="3" spans="1:20" ht="12.75">
      <c r="A3" s="7" t="s">
        <v>9</v>
      </c>
      <c r="B3" s="8">
        <v>45317</v>
      </c>
      <c r="C3" s="9">
        <v>6.82</v>
      </c>
      <c r="D3" s="9">
        <v>2.4</v>
      </c>
      <c r="E3" s="9">
        <v>2.4</v>
      </c>
      <c r="F3" s="9">
        <v>-12.11</v>
      </c>
      <c r="G3" s="9">
        <v>-12.11</v>
      </c>
      <c r="H3" s="9">
        <v>50.56</v>
      </c>
      <c r="I3" s="9">
        <v>6.66</v>
      </c>
      <c r="J3" s="9">
        <v>6.86</v>
      </c>
      <c r="K3" s="10" t="s">
        <v>10</v>
      </c>
      <c r="L3" s="17">
        <f t="shared" ref="L3:L66" si="0">D3/100</f>
        <v>2.4E-2</v>
      </c>
      <c r="M3" s="17">
        <f t="shared" ref="M3:M66" si="1">C3/(1+L3)</f>
        <v>6.66015625</v>
      </c>
      <c r="N3" s="18">
        <f>VLOOKUP(A3,Total!A:B,2,FALSE)</f>
        <v>1110559345</v>
      </c>
      <c r="O3" s="19">
        <f t="shared" ref="O3:O66" si="2">(C3-M3)*N3</f>
        <v>177515970.30234405</v>
      </c>
      <c r="P3" s="19" t="str">
        <f t="shared" ref="P3:P66" si="3">IF(O3&gt;0,"Went up",IF(O3&lt;0,"Went down","Kept"))</f>
        <v>Went up</v>
      </c>
      <c r="Q3" s="19" t="str">
        <f>VLOOKUP(A3,Ticker!A:B,2,FALSE)</f>
        <v>CSN Mineração</v>
      </c>
      <c r="R3" s="19" t="str">
        <f>VLOOKUP(Q3,ChatGPT!A:B,2,FALSE)</f>
        <v>Mineração</v>
      </c>
      <c r="S3" s="29">
        <v>41</v>
      </c>
      <c r="T3" s="29" t="str">
        <f t="shared" ref="T3:T66" si="4">IF(S3&gt;100,"Greater than 100 years",IF(S3&lt;50,"Less than 50 years", "Between 50 and 100 years"))</f>
        <v>Less than 50 years</v>
      </c>
    </row>
    <row r="4" spans="1:20" ht="12.75">
      <c r="A4" s="3" t="s">
        <v>11</v>
      </c>
      <c r="B4" s="4">
        <v>45317</v>
      </c>
      <c r="C4" s="5">
        <v>41.96</v>
      </c>
      <c r="D4" s="5">
        <v>2.19</v>
      </c>
      <c r="E4" s="5">
        <v>7.73</v>
      </c>
      <c r="F4" s="5">
        <v>7.64</v>
      </c>
      <c r="G4" s="5">
        <v>7.64</v>
      </c>
      <c r="H4" s="5">
        <v>77.55</v>
      </c>
      <c r="I4" s="5">
        <v>40.81</v>
      </c>
      <c r="J4" s="5">
        <v>42.34</v>
      </c>
      <c r="K4" s="6" t="s">
        <v>12</v>
      </c>
      <c r="L4" s="14">
        <f t="shared" si="0"/>
        <v>2.1899999999999999E-2</v>
      </c>
      <c r="M4" s="14">
        <f t="shared" si="1"/>
        <v>41.060769155494668</v>
      </c>
      <c r="N4" s="15">
        <f>VLOOKUP(A4,Total!A:B,2,FALSE)</f>
        <v>2379877655</v>
      </c>
      <c r="O4" s="16">
        <f t="shared" si="2"/>
        <v>2140059393.5250204</v>
      </c>
      <c r="P4" s="16" t="str">
        <f t="shared" si="3"/>
        <v>Went up</v>
      </c>
      <c r="Q4" s="16" t="str">
        <f>VLOOKUP(A4,Ticker!A:B,2,FALSE)</f>
        <v>Petrobras</v>
      </c>
      <c r="R4" s="16" t="str">
        <f>VLOOKUP(Q4,ChatGPT!A:B,2,FALSE)</f>
        <v>Petróleo e Gás</v>
      </c>
      <c r="S4" s="28">
        <v>101</v>
      </c>
      <c r="T4" s="28" t="str">
        <f t="shared" si="4"/>
        <v>Greater than 100 years</v>
      </c>
    </row>
    <row r="5" spans="1:20" ht="12.75">
      <c r="A5" s="7" t="s">
        <v>13</v>
      </c>
      <c r="B5" s="8">
        <v>45317</v>
      </c>
      <c r="C5" s="9">
        <v>52.91</v>
      </c>
      <c r="D5" s="9">
        <v>2.04</v>
      </c>
      <c r="E5" s="9">
        <v>2.14</v>
      </c>
      <c r="F5" s="9">
        <v>-4.8899999999999997</v>
      </c>
      <c r="G5" s="9">
        <v>-4.8899999999999997</v>
      </c>
      <c r="H5" s="9">
        <v>18.850000000000001</v>
      </c>
      <c r="I5" s="9">
        <v>51.89</v>
      </c>
      <c r="J5" s="9">
        <v>53.17</v>
      </c>
      <c r="K5" s="10" t="s">
        <v>14</v>
      </c>
      <c r="L5" s="17">
        <f t="shared" si="0"/>
        <v>2.0400000000000001E-2</v>
      </c>
      <c r="M5" s="17">
        <f t="shared" si="1"/>
        <v>51.85221481771854</v>
      </c>
      <c r="N5" s="18">
        <f>VLOOKUP(A5,Total!A:B,2,FALSE)</f>
        <v>683452836</v>
      </c>
      <c r="O5" s="19">
        <f t="shared" si="2"/>
        <v>722946282.7090385</v>
      </c>
      <c r="P5" s="19" t="str">
        <f t="shared" si="3"/>
        <v>Went up</v>
      </c>
      <c r="Q5" s="19" t="str">
        <f>VLOOKUP(A5,Ticker!A:B,2,FALSE)</f>
        <v>Suzano</v>
      </c>
      <c r="R5" s="19" t="str">
        <f>VLOOKUP(Q5,ChatGPT!A:B,2,FALSE)</f>
        <v>Papel e Celulose</v>
      </c>
      <c r="S5" s="29">
        <v>39</v>
      </c>
      <c r="T5" s="29" t="str">
        <f t="shared" si="4"/>
        <v>Less than 50 years</v>
      </c>
    </row>
    <row r="6" spans="1:20" ht="12.75">
      <c r="A6" s="3" t="s">
        <v>15</v>
      </c>
      <c r="B6" s="4">
        <v>45317</v>
      </c>
      <c r="C6" s="5">
        <v>37.1</v>
      </c>
      <c r="D6" s="5">
        <v>2.0299999999999998</v>
      </c>
      <c r="E6" s="5">
        <v>2.4900000000000002</v>
      </c>
      <c r="F6" s="5">
        <v>-3.66</v>
      </c>
      <c r="G6" s="5">
        <v>-3.66</v>
      </c>
      <c r="H6" s="5">
        <v>20.7</v>
      </c>
      <c r="I6" s="5">
        <v>36.369999999999997</v>
      </c>
      <c r="J6" s="5">
        <v>37.32</v>
      </c>
      <c r="K6" s="6" t="s">
        <v>16</v>
      </c>
      <c r="L6" s="14">
        <f t="shared" si="0"/>
        <v>2.0299999999999999E-2</v>
      </c>
      <c r="M6" s="14">
        <f t="shared" si="1"/>
        <v>36.3618543565618</v>
      </c>
      <c r="N6" s="15">
        <f>VLOOKUP(A6,Total!A:B,2,FALSE)</f>
        <v>187732538</v>
      </c>
      <c r="O6" s="16">
        <f t="shared" si="2"/>
        <v>138573955.05629665</v>
      </c>
      <c r="P6" s="16" t="str">
        <f t="shared" si="3"/>
        <v>Went up</v>
      </c>
      <c r="Q6" s="16" t="str">
        <f>VLOOKUP(A6,Ticker!A:B,2,FALSE)</f>
        <v>CPFL Energia</v>
      </c>
      <c r="R6" s="16" t="str">
        <f>VLOOKUP(Q6,ChatGPT!A:B,2,FALSE)</f>
        <v>Energia Elétrica</v>
      </c>
      <c r="S6" s="28">
        <v>170</v>
      </c>
      <c r="T6" s="28" t="str">
        <f t="shared" si="4"/>
        <v>Greater than 100 years</v>
      </c>
    </row>
    <row r="7" spans="1:20" ht="12.75">
      <c r="A7" s="7" t="s">
        <v>17</v>
      </c>
      <c r="B7" s="8">
        <v>45317</v>
      </c>
      <c r="C7" s="9">
        <v>45.69</v>
      </c>
      <c r="D7" s="9">
        <v>1.98</v>
      </c>
      <c r="E7" s="9">
        <v>2.42</v>
      </c>
      <c r="F7" s="9">
        <v>-0.78</v>
      </c>
      <c r="G7" s="9">
        <v>-0.78</v>
      </c>
      <c r="H7" s="9">
        <v>8.08</v>
      </c>
      <c r="I7" s="9">
        <v>44.25</v>
      </c>
      <c r="J7" s="9">
        <v>45.69</v>
      </c>
      <c r="K7" s="10" t="s">
        <v>18</v>
      </c>
      <c r="L7" s="17">
        <f t="shared" si="0"/>
        <v>1.9799999999999998E-2</v>
      </c>
      <c r="M7" s="17">
        <f t="shared" si="1"/>
        <v>44.802902529907819</v>
      </c>
      <c r="N7" s="18">
        <f>VLOOKUP(A7,Total!A:B,2,FALSE)</f>
        <v>800010734</v>
      </c>
      <c r="O7" s="19">
        <f t="shared" si="2"/>
        <v>709687498.17798734</v>
      </c>
      <c r="P7" s="19" t="str">
        <f t="shared" si="3"/>
        <v>Went up</v>
      </c>
      <c r="Q7" s="19" t="str">
        <f>VLOOKUP(A7,Ticker!A:B,2,FALSE)</f>
        <v>PetroRio</v>
      </c>
      <c r="R7" s="19" t="str">
        <f>VLOOKUP(Q7,ChatGPT!A:B,2,FALSE)</f>
        <v>Petróleo e Gás</v>
      </c>
      <c r="S7" s="29">
        <v>41</v>
      </c>
      <c r="T7" s="29" t="str">
        <f t="shared" si="4"/>
        <v>Less than 50 years</v>
      </c>
    </row>
    <row r="8" spans="1:20" ht="12.75">
      <c r="A8" s="3" t="s">
        <v>19</v>
      </c>
      <c r="B8" s="4">
        <v>45317</v>
      </c>
      <c r="C8" s="5">
        <v>39.96</v>
      </c>
      <c r="D8" s="5">
        <v>1.73</v>
      </c>
      <c r="E8" s="5">
        <v>6.47</v>
      </c>
      <c r="F8" s="5">
        <v>7.3</v>
      </c>
      <c r="G8" s="5">
        <v>7.3</v>
      </c>
      <c r="H8" s="5">
        <v>95.01</v>
      </c>
      <c r="I8" s="5">
        <v>38.909999999999997</v>
      </c>
      <c r="J8" s="5">
        <v>40.090000000000003</v>
      </c>
      <c r="K8" s="6" t="s">
        <v>20</v>
      </c>
      <c r="L8" s="14">
        <f t="shared" si="0"/>
        <v>1.7299999999999999E-2</v>
      </c>
      <c r="M8" s="14">
        <f t="shared" si="1"/>
        <v>39.280448245355352</v>
      </c>
      <c r="N8" s="15">
        <f>VLOOKUP(A8,Total!A:B,2,FALSE)</f>
        <v>4566445852</v>
      </c>
      <c r="O8" s="16">
        <f t="shared" si="2"/>
        <v>3103136291.2163792</v>
      </c>
      <c r="P8" s="16" t="str">
        <f t="shared" si="3"/>
        <v>Went up</v>
      </c>
      <c r="Q8" s="16" t="str">
        <f>VLOOKUP(A8,Ticker!A:B,2,FALSE)</f>
        <v>Petrobras</v>
      </c>
      <c r="R8" s="16" t="str">
        <f>VLOOKUP(Q8,ChatGPT!A:B,2,FALSE)</f>
        <v>Petróleo e Gás</v>
      </c>
      <c r="S8" s="28">
        <v>29</v>
      </c>
      <c r="T8" s="28" t="str">
        <f t="shared" si="4"/>
        <v>Less than 50 years</v>
      </c>
    </row>
    <row r="9" spans="1:20" ht="12.75">
      <c r="A9" s="7" t="s">
        <v>21</v>
      </c>
      <c r="B9" s="8">
        <v>45317</v>
      </c>
      <c r="C9" s="9">
        <v>69.5</v>
      </c>
      <c r="D9" s="9">
        <v>1.66</v>
      </c>
      <c r="E9" s="9">
        <v>2.06</v>
      </c>
      <c r="F9" s="9">
        <v>-9.9700000000000006</v>
      </c>
      <c r="G9" s="9">
        <v>-9.9700000000000006</v>
      </c>
      <c r="H9" s="9">
        <v>-23.49</v>
      </c>
      <c r="I9" s="9">
        <v>67.5</v>
      </c>
      <c r="J9" s="9">
        <v>69.81</v>
      </c>
      <c r="K9" s="10" t="s">
        <v>22</v>
      </c>
      <c r="L9" s="17">
        <f t="shared" si="0"/>
        <v>1.66E-2</v>
      </c>
      <c r="M9" s="17">
        <f t="shared" si="1"/>
        <v>68.365138697619514</v>
      </c>
      <c r="N9" s="18">
        <f>VLOOKUP(A9,Total!A:B,2,FALSE)</f>
        <v>4196924316</v>
      </c>
      <c r="O9" s="19">
        <f t="shared" si="2"/>
        <v>4762926995.2480898</v>
      </c>
      <c r="P9" s="19" t="str">
        <f t="shared" si="3"/>
        <v>Went up</v>
      </c>
      <c r="Q9" s="19" t="str">
        <f>VLOOKUP(A9,Ticker!A:B,2,FALSE)</f>
        <v>Vale</v>
      </c>
      <c r="R9" s="19" t="str">
        <f>VLOOKUP(Q9,ChatGPT!A:B,2,FALSE)</f>
        <v>Mineração</v>
      </c>
      <c r="S9" s="29">
        <v>103</v>
      </c>
      <c r="T9" s="29" t="str">
        <f t="shared" si="4"/>
        <v>Greater than 100 years</v>
      </c>
    </row>
    <row r="10" spans="1:20" ht="12.75">
      <c r="A10" s="3" t="s">
        <v>23</v>
      </c>
      <c r="B10" s="4">
        <v>45317</v>
      </c>
      <c r="C10" s="5">
        <v>28.19</v>
      </c>
      <c r="D10" s="5">
        <v>1.58</v>
      </c>
      <c r="E10" s="5">
        <v>2.0299999999999998</v>
      </c>
      <c r="F10" s="5">
        <v>-0.81</v>
      </c>
      <c r="G10" s="5">
        <v>-0.81</v>
      </c>
      <c r="H10" s="5">
        <v>24.02</v>
      </c>
      <c r="I10" s="5">
        <v>27.71</v>
      </c>
      <c r="J10" s="5">
        <v>28.36</v>
      </c>
      <c r="K10" s="6" t="s">
        <v>24</v>
      </c>
      <c r="L10" s="14">
        <f t="shared" si="0"/>
        <v>1.5800000000000002E-2</v>
      </c>
      <c r="M10" s="14">
        <f t="shared" si="1"/>
        <v>27.751525890923411</v>
      </c>
      <c r="N10" s="15">
        <f>VLOOKUP(A10,Total!A:B,2,FALSE)</f>
        <v>268505432</v>
      </c>
      <c r="O10" s="16">
        <f t="shared" si="2"/>
        <v>117732680.07842509</v>
      </c>
      <c r="P10" s="16" t="str">
        <f t="shared" si="3"/>
        <v>Went up</v>
      </c>
      <c r="Q10" s="16" t="str">
        <f>VLOOKUP(A10,Ticker!A:B,2,FALSE)</f>
        <v>Multiplan</v>
      </c>
      <c r="R10" s="16" t="str">
        <f>VLOOKUP(Q10,ChatGPT!A:B,2,FALSE)</f>
        <v>Shopping Centers</v>
      </c>
      <c r="S10" s="28">
        <v>18</v>
      </c>
      <c r="T10" s="28" t="str">
        <f t="shared" si="4"/>
        <v>Less than 50 years</v>
      </c>
    </row>
    <row r="11" spans="1:20" ht="12.75">
      <c r="A11" s="7" t="s">
        <v>25</v>
      </c>
      <c r="B11" s="8">
        <v>45317</v>
      </c>
      <c r="C11" s="9">
        <v>32.81</v>
      </c>
      <c r="D11" s="9">
        <v>1.48</v>
      </c>
      <c r="E11" s="9">
        <v>-0.39</v>
      </c>
      <c r="F11" s="9">
        <v>-3.36</v>
      </c>
      <c r="G11" s="9">
        <v>-3.36</v>
      </c>
      <c r="H11" s="9">
        <v>34.25</v>
      </c>
      <c r="I11" s="9">
        <v>32.35</v>
      </c>
      <c r="J11" s="9">
        <v>32.909999999999997</v>
      </c>
      <c r="K11" s="10" t="s">
        <v>26</v>
      </c>
      <c r="L11" s="17">
        <f t="shared" si="0"/>
        <v>1.4800000000000001E-2</v>
      </c>
      <c r="M11" s="17">
        <f t="shared" si="1"/>
        <v>32.331493890421761</v>
      </c>
      <c r="N11" s="18">
        <f>VLOOKUP(A11,Total!A:B,2,FALSE)</f>
        <v>4801593832</v>
      </c>
      <c r="O11" s="19">
        <f t="shared" si="2"/>
        <v>2297591984.3251982</v>
      </c>
      <c r="P11" s="19" t="str">
        <f t="shared" si="3"/>
        <v>Went up</v>
      </c>
      <c r="Q11" s="19" t="str">
        <f>VLOOKUP(A11,Ticker!A:B,2,FALSE)</f>
        <v>Itaú Unibanco</v>
      </c>
      <c r="R11" s="19" t="str">
        <f>VLOOKUP(Q11,ChatGPT!A:B,2,FALSE)</f>
        <v>Serviços Financeiros (Banco)</v>
      </c>
      <c r="S11" s="29">
        <v>37</v>
      </c>
      <c r="T11" s="29" t="str">
        <f t="shared" si="4"/>
        <v>Less than 50 years</v>
      </c>
    </row>
    <row r="12" spans="1:20" ht="12.75">
      <c r="A12" s="3" t="s">
        <v>27</v>
      </c>
      <c r="B12" s="4">
        <v>45317</v>
      </c>
      <c r="C12" s="5">
        <v>27.56</v>
      </c>
      <c r="D12" s="5">
        <v>1.43</v>
      </c>
      <c r="E12" s="5">
        <v>3.41</v>
      </c>
      <c r="F12" s="5">
        <v>-4.17</v>
      </c>
      <c r="G12" s="5">
        <v>-4.17</v>
      </c>
      <c r="H12" s="5">
        <v>-6.01</v>
      </c>
      <c r="I12" s="5">
        <v>26.9</v>
      </c>
      <c r="J12" s="5">
        <v>27.91</v>
      </c>
      <c r="K12" s="6" t="s">
        <v>28</v>
      </c>
      <c r="L12" s="14">
        <f t="shared" si="0"/>
        <v>1.43E-2</v>
      </c>
      <c r="M12" s="14">
        <f t="shared" si="1"/>
        <v>27.171448289460709</v>
      </c>
      <c r="N12" s="15">
        <f>VLOOKUP(A12,Total!A:B,2,FALSE)</f>
        <v>1168230366</v>
      </c>
      <c r="O12" s="16">
        <f t="shared" si="2"/>
        <v>453917907.01323998</v>
      </c>
      <c r="P12" s="16" t="str">
        <f t="shared" si="3"/>
        <v>Went up</v>
      </c>
      <c r="Q12" s="16" t="str">
        <f>VLOOKUP(A12,Ticker!A:B,2,FALSE)</f>
        <v>Rede D'Or</v>
      </c>
      <c r="R12" s="16" t="str">
        <f>VLOOKUP(Q12,ChatGPT!A:B,2,FALSE)</f>
        <v>Saúde (Hospitais)</v>
      </c>
      <c r="S12" s="28">
        <v>184</v>
      </c>
      <c r="T12" s="28" t="str">
        <f t="shared" si="4"/>
        <v>Greater than 100 years</v>
      </c>
    </row>
    <row r="13" spans="1:20" ht="12.75">
      <c r="A13" s="7" t="s">
        <v>29</v>
      </c>
      <c r="B13" s="8">
        <v>45317</v>
      </c>
      <c r="C13" s="9">
        <v>18.55</v>
      </c>
      <c r="D13" s="9">
        <v>1.42</v>
      </c>
      <c r="E13" s="9">
        <v>5.0999999999999996</v>
      </c>
      <c r="F13" s="9">
        <v>-15.14</v>
      </c>
      <c r="G13" s="9">
        <v>-15.14</v>
      </c>
      <c r="H13" s="9">
        <v>-18.39</v>
      </c>
      <c r="I13" s="9">
        <v>18.29</v>
      </c>
      <c r="J13" s="9">
        <v>18.73</v>
      </c>
      <c r="K13" s="10" t="s">
        <v>30</v>
      </c>
      <c r="L13" s="17">
        <f t="shared" si="0"/>
        <v>1.4199999999999999E-2</v>
      </c>
      <c r="M13" s="17">
        <f t="shared" si="1"/>
        <v>18.290278051666338</v>
      </c>
      <c r="N13" s="18">
        <f>VLOOKUP(A13,Total!A:B,2,FALSE)</f>
        <v>265877867</v>
      </c>
      <c r="O13" s="19">
        <f t="shared" si="2"/>
        <v>69054317.636038527</v>
      </c>
      <c r="P13" s="19" t="str">
        <f t="shared" si="3"/>
        <v>Went up</v>
      </c>
      <c r="Q13" s="19" t="str">
        <f>VLOOKUP(A13,Ticker!A:B,2,FALSE)</f>
        <v>Braskem</v>
      </c>
      <c r="R13" s="19" t="str">
        <f>VLOOKUP(Q13,ChatGPT!A:B,2,FALSE)</f>
        <v>Petroquímica</v>
      </c>
      <c r="S13" s="29">
        <v>121</v>
      </c>
      <c r="T13" s="29" t="str">
        <f t="shared" si="4"/>
        <v>Greater than 100 years</v>
      </c>
    </row>
    <row r="14" spans="1:20" ht="12.75">
      <c r="A14" s="3" t="s">
        <v>31</v>
      </c>
      <c r="B14" s="4">
        <v>45317</v>
      </c>
      <c r="C14" s="5">
        <v>14.27</v>
      </c>
      <c r="D14" s="5">
        <v>1.42</v>
      </c>
      <c r="E14" s="5">
        <v>8.85</v>
      </c>
      <c r="F14" s="5">
        <v>-10.87</v>
      </c>
      <c r="G14" s="5">
        <v>-10.87</v>
      </c>
      <c r="H14" s="5">
        <v>18.52</v>
      </c>
      <c r="I14" s="5">
        <v>13.8</v>
      </c>
      <c r="J14" s="5">
        <v>14.36</v>
      </c>
      <c r="K14" s="6" t="s">
        <v>32</v>
      </c>
      <c r="L14" s="14">
        <f t="shared" si="0"/>
        <v>1.4199999999999999E-2</v>
      </c>
      <c r="M14" s="14">
        <f t="shared" si="1"/>
        <v>14.070203115756261</v>
      </c>
      <c r="N14" s="15">
        <f>VLOOKUP(A14,Total!A:B,2,FALSE)</f>
        <v>327593725</v>
      </c>
      <c r="O14" s="16">
        <f t="shared" si="2"/>
        <v>65452205.552800186</v>
      </c>
      <c r="P14" s="16" t="str">
        <f t="shared" si="3"/>
        <v>Went up</v>
      </c>
      <c r="Q14" s="16" t="str">
        <f>VLOOKUP(A14,Ticker!A:B,2,FALSE)</f>
        <v>Azul</v>
      </c>
      <c r="R14" s="16" t="str">
        <f>VLOOKUP(Q14,ChatGPT!A:B,2,FALSE)</f>
        <v>Transporte Aéreo</v>
      </c>
      <c r="S14" s="28">
        <v>86</v>
      </c>
      <c r="T14" s="28" t="str">
        <f t="shared" si="4"/>
        <v>Between 50 and 100 years</v>
      </c>
    </row>
    <row r="15" spans="1:20" ht="12.75">
      <c r="A15" s="7" t="s">
        <v>33</v>
      </c>
      <c r="B15" s="8">
        <v>45317</v>
      </c>
      <c r="C15" s="9">
        <v>28.75</v>
      </c>
      <c r="D15" s="9">
        <v>1.41</v>
      </c>
      <c r="E15" s="9">
        <v>-2.71</v>
      </c>
      <c r="F15" s="9">
        <v>9.4</v>
      </c>
      <c r="G15" s="9">
        <v>9.4</v>
      </c>
      <c r="H15" s="9">
        <v>-37.700000000000003</v>
      </c>
      <c r="I15" s="9">
        <v>28</v>
      </c>
      <c r="J15" s="9">
        <v>28.75</v>
      </c>
      <c r="K15" s="10" t="s">
        <v>34</v>
      </c>
      <c r="L15" s="17">
        <f t="shared" si="0"/>
        <v>1.41E-2</v>
      </c>
      <c r="M15" s="17">
        <f t="shared" si="1"/>
        <v>28.350261315452126</v>
      </c>
      <c r="N15" s="18">
        <f>VLOOKUP(A15,Total!A:B,2,FALSE)</f>
        <v>235665566</v>
      </c>
      <c r="O15" s="19">
        <f t="shared" si="2"/>
        <v>94204643.346070096</v>
      </c>
      <c r="P15" s="19" t="str">
        <f t="shared" si="3"/>
        <v>Went up</v>
      </c>
      <c r="Q15" s="19" t="str">
        <f>VLOOKUP(A15,Ticker!A:B,2,FALSE)</f>
        <v>3R Petroleum</v>
      </c>
      <c r="R15" s="19" t="str">
        <f>VLOOKUP(Q15,ChatGPT!A:B,2,FALSE)</f>
        <v>Petróleo e Gás</v>
      </c>
      <c r="S15" s="29">
        <v>40</v>
      </c>
      <c r="T15" s="29" t="str">
        <f t="shared" si="4"/>
        <v>Less than 50 years</v>
      </c>
    </row>
    <row r="16" spans="1:20" ht="12.75">
      <c r="A16" s="3" t="s">
        <v>35</v>
      </c>
      <c r="B16" s="4">
        <v>45317</v>
      </c>
      <c r="C16" s="5">
        <v>35.32</v>
      </c>
      <c r="D16" s="5">
        <v>1.34</v>
      </c>
      <c r="E16" s="5">
        <v>2.76</v>
      </c>
      <c r="F16" s="5">
        <v>-1.1200000000000001</v>
      </c>
      <c r="G16" s="5">
        <v>-1.1200000000000001</v>
      </c>
      <c r="H16" s="5">
        <v>28.01</v>
      </c>
      <c r="I16" s="5">
        <v>34.85</v>
      </c>
      <c r="J16" s="5">
        <v>35.76</v>
      </c>
      <c r="K16" s="6" t="s">
        <v>36</v>
      </c>
      <c r="L16" s="14">
        <f t="shared" si="0"/>
        <v>1.34E-2</v>
      </c>
      <c r="M16" s="14">
        <f t="shared" si="1"/>
        <v>34.852970199328986</v>
      </c>
      <c r="N16" s="15">
        <f>VLOOKUP(A16,Total!A:B,2,FALSE)</f>
        <v>1095587251</v>
      </c>
      <c r="O16" s="16">
        <f t="shared" si="2"/>
        <v>511671895.45223427</v>
      </c>
      <c r="P16" s="16" t="str">
        <f t="shared" si="3"/>
        <v>Went up</v>
      </c>
      <c r="Q16" s="16" t="str">
        <f>VLOOKUP(A16,Ticker!A:B,2,FALSE)</f>
        <v>Equatorial Energia</v>
      </c>
      <c r="R16" s="16" t="str">
        <f>VLOOKUP(Q16,ChatGPT!A:B,2,FALSE)</f>
        <v>Energia Elétrica</v>
      </c>
      <c r="S16" s="28">
        <v>27</v>
      </c>
      <c r="T16" s="28" t="str">
        <f t="shared" si="4"/>
        <v>Less than 50 years</v>
      </c>
    </row>
    <row r="17" spans="1:20" ht="12.75">
      <c r="A17" s="7" t="s">
        <v>37</v>
      </c>
      <c r="B17" s="8">
        <v>45317</v>
      </c>
      <c r="C17" s="9">
        <v>18.16</v>
      </c>
      <c r="D17" s="9">
        <v>1.33</v>
      </c>
      <c r="E17" s="9">
        <v>4.79</v>
      </c>
      <c r="F17" s="9">
        <v>-7.63</v>
      </c>
      <c r="G17" s="9">
        <v>-7.63</v>
      </c>
      <c r="H17" s="9">
        <v>12.45</v>
      </c>
      <c r="I17" s="9">
        <v>18</v>
      </c>
      <c r="J17" s="9">
        <v>18.489999999999998</v>
      </c>
      <c r="K17" s="10" t="s">
        <v>38</v>
      </c>
      <c r="L17" s="17">
        <f t="shared" si="0"/>
        <v>1.3300000000000001E-2</v>
      </c>
      <c r="M17" s="17">
        <f t="shared" si="1"/>
        <v>17.921642159281554</v>
      </c>
      <c r="N17" s="18">
        <f>VLOOKUP(A17,Total!A:B,2,FALSE)</f>
        <v>600865451</v>
      </c>
      <c r="O17" s="19">
        <f t="shared" si="2"/>
        <v>143220991.46267557</v>
      </c>
      <c r="P17" s="19" t="str">
        <f t="shared" si="3"/>
        <v>Went up</v>
      </c>
      <c r="Q17" s="19" t="str">
        <f>VLOOKUP(A17,Ticker!A:B,2,FALSE)</f>
        <v>Siderúrgica Nacional</v>
      </c>
      <c r="R17" s="19" t="str">
        <f>VLOOKUP(Q17,ChatGPT!A:B,2,FALSE)</f>
        <v>Siderurgia</v>
      </c>
      <c r="S17" s="29">
        <v>75</v>
      </c>
      <c r="T17" s="29" t="str">
        <f t="shared" si="4"/>
        <v>Between 50 and 100 years</v>
      </c>
    </row>
    <row r="18" spans="1:20" ht="12.75">
      <c r="A18" s="3" t="s">
        <v>39</v>
      </c>
      <c r="B18" s="4">
        <v>45317</v>
      </c>
      <c r="C18" s="5">
        <v>19.77</v>
      </c>
      <c r="D18" s="5">
        <v>1.28</v>
      </c>
      <c r="E18" s="5">
        <v>-5.9</v>
      </c>
      <c r="F18" s="5">
        <v>-11.82</v>
      </c>
      <c r="G18" s="5">
        <v>-11.82</v>
      </c>
      <c r="H18" s="5">
        <v>108.45</v>
      </c>
      <c r="I18" s="5">
        <v>18.989999999999998</v>
      </c>
      <c r="J18" s="5">
        <v>19.78</v>
      </c>
      <c r="K18" s="6" t="s">
        <v>40</v>
      </c>
      <c r="L18" s="14">
        <f t="shared" si="0"/>
        <v>1.2800000000000001E-2</v>
      </c>
      <c r="M18" s="14">
        <f t="shared" si="1"/>
        <v>19.520142180094787</v>
      </c>
      <c r="N18" s="15">
        <f>VLOOKUP(A18,Total!A:B,2,FALSE)</f>
        <v>289347914</v>
      </c>
      <c r="O18" s="16">
        <f t="shared" si="2"/>
        <v>72295838.986160949</v>
      </c>
      <c r="P18" s="16" t="str">
        <f t="shared" si="3"/>
        <v>Went up</v>
      </c>
      <c r="Q18" s="16" t="str">
        <f>VLOOKUP(A18,Ticker!A:B,2,FALSE)</f>
        <v>YDUQS</v>
      </c>
      <c r="R18" s="16" t="str">
        <f>VLOOKUP(Q18,ChatGPT!A:B,2,FALSE)</f>
        <v>Educação</v>
      </c>
      <c r="S18" s="28">
        <v>173</v>
      </c>
      <c r="T18" s="28" t="str">
        <f t="shared" si="4"/>
        <v>Greater than 100 years</v>
      </c>
    </row>
    <row r="19" spans="1:20" ht="12.75">
      <c r="A19" s="7" t="s">
        <v>41</v>
      </c>
      <c r="B19" s="8">
        <v>45317</v>
      </c>
      <c r="C19" s="9">
        <v>28.31</v>
      </c>
      <c r="D19" s="9">
        <v>1.28</v>
      </c>
      <c r="E19" s="9">
        <v>2.35</v>
      </c>
      <c r="F19" s="9">
        <v>6.79</v>
      </c>
      <c r="G19" s="9">
        <v>6.79</v>
      </c>
      <c r="H19" s="9">
        <v>119.82</v>
      </c>
      <c r="I19" s="9">
        <v>27.84</v>
      </c>
      <c r="J19" s="9">
        <v>28.39</v>
      </c>
      <c r="K19" s="10" t="s">
        <v>42</v>
      </c>
      <c r="L19" s="17">
        <f t="shared" si="0"/>
        <v>1.2800000000000001E-2</v>
      </c>
      <c r="M19" s="17">
        <f t="shared" si="1"/>
        <v>27.952211690363349</v>
      </c>
      <c r="N19" s="18">
        <f>VLOOKUP(A19,Total!A:B,2,FALSE)</f>
        <v>1086411192</v>
      </c>
      <c r="O19" s="19">
        <f t="shared" si="2"/>
        <v>388705223.95601785</v>
      </c>
      <c r="P19" s="19" t="str">
        <f t="shared" si="3"/>
        <v>Went up</v>
      </c>
      <c r="Q19" s="19" t="str">
        <f>VLOOKUP(A19,Ticker!A:B,2,FALSE)</f>
        <v>Ultrapar</v>
      </c>
      <c r="R19" s="19" t="str">
        <f>VLOOKUP(Q19,ChatGPT!A:B,2,FALSE)</f>
        <v>Distribuição de Combustíveis</v>
      </c>
      <c r="S19" s="29">
        <v>33</v>
      </c>
      <c r="T19" s="29" t="str">
        <f t="shared" si="4"/>
        <v>Less than 50 years</v>
      </c>
    </row>
    <row r="20" spans="1:20" ht="12.75">
      <c r="A20" s="3" t="s">
        <v>43</v>
      </c>
      <c r="B20" s="4">
        <v>45317</v>
      </c>
      <c r="C20" s="5">
        <v>8.08</v>
      </c>
      <c r="D20" s="5">
        <v>1.25</v>
      </c>
      <c r="E20" s="5">
        <v>1.38</v>
      </c>
      <c r="F20" s="5">
        <v>-28.05</v>
      </c>
      <c r="G20" s="5">
        <v>-28.05</v>
      </c>
      <c r="H20" s="5">
        <v>14.12</v>
      </c>
      <c r="I20" s="5">
        <v>7.93</v>
      </c>
      <c r="J20" s="5">
        <v>8.23</v>
      </c>
      <c r="K20" s="6" t="s">
        <v>44</v>
      </c>
      <c r="L20" s="14">
        <f t="shared" si="0"/>
        <v>1.2500000000000001E-2</v>
      </c>
      <c r="M20" s="14">
        <f t="shared" si="1"/>
        <v>7.9802469135802472</v>
      </c>
      <c r="N20" s="15">
        <f>VLOOKUP(A20,Total!A:B,2,FALSE)</f>
        <v>376187582</v>
      </c>
      <c r="O20" s="16">
        <f t="shared" si="2"/>
        <v>37525872.377283879</v>
      </c>
      <c r="P20" s="16" t="str">
        <f t="shared" si="3"/>
        <v>Went up</v>
      </c>
      <c r="Q20" s="16" t="str">
        <f>VLOOKUP(A20,Ticker!A:B,2,FALSE)</f>
        <v>MRV</v>
      </c>
      <c r="R20" s="16" t="str">
        <f>VLOOKUP(Q20,ChatGPT!A:B,2,FALSE)</f>
        <v>Construção Civil</v>
      </c>
      <c r="S20" s="28">
        <v>66</v>
      </c>
      <c r="T20" s="28" t="str">
        <f t="shared" si="4"/>
        <v>Between 50 and 100 years</v>
      </c>
    </row>
    <row r="21" spans="1:20" ht="12.75">
      <c r="A21" s="7" t="s">
        <v>45</v>
      </c>
      <c r="B21" s="8">
        <v>45317</v>
      </c>
      <c r="C21" s="9">
        <v>57.91</v>
      </c>
      <c r="D21" s="9">
        <v>1.1499999999999999</v>
      </c>
      <c r="E21" s="9">
        <v>-1.03</v>
      </c>
      <c r="F21" s="9">
        <v>-10.26</v>
      </c>
      <c r="G21" s="9">
        <v>-10.26</v>
      </c>
      <c r="H21" s="9">
        <v>-28.97</v>
      </c>
      <c r="I21" s="9">
        <v>56.22</v>
      </c>
      <c r="J21" s="9">
        <v>59.29</v>
      </c>
      <c r="K21" s="10" t="s">
        <v>46</v>
      </c>
      <c r="L21" s="17">
        <f t="shared" si="0"/>
        <v>1.15E-2</v>
      </c>
      <c r="M21" s="17">
        <f t="shared" si="1"/>
        <v>57.251606524962916</v>
      </c>
      <c r="N21" s="18">
        <f>VLOOKUP(A21,Total!A:B,2,FALSE)</f>
        <v>62305891</v>
      </c>
      <c r="O21" s="19">
        <f t="shared" si="2"/>
        <v>41021792.090771534</v>
      </c>
      <c r="P21" s="19" t="str">
        <f t="shared" si="3"/>
        <v>Went up</v>
      </c>
      <c r="Q21" s="19" t="str">
        <f>VLOOKUP(A21,Ticker!A:B,2,FALSE)</f>
        <v>Arezzo</v>
      </c>
      <c r="R21" s="19" t="str">
        <f>VLOOKUP(Q21,ChatGPT!A:B,2,FALSE)</f>
        <v>Varejo (Calçados)</v>
      </c>
      <c r="S21" s="29">
        <v>172</v>
      </c>
      <c r="T21" s="29" t="str">
        <f t="shared" si="4"/>
        <v>Greater than 100 years</v>
      </c>
    </row>
    <row r="22" spans="1:20" ht="12.75">
      <c r="A22" s="3" t="s">
        <v>47</v>
      </c>
      <c r="B22" s="4">
        <v>45317</v>
      </c>
      <c r="C22" s="5">
        <v>15.52</v>
      </c>
      <c r="D22" s="5">
        <v>1.04</v>
      </c>
      <c r="E22" s="5">
        <v>-0.77</v>
      </c>
      <c r="F22" s="5">
        <v>-9.08</v>
      </c>
      <c r="G22" s="5">
        <v>-9.08</v>
      </c>
      <c r="H22" s="5">
        <v>16.11</v>
      </c>
      <c r="I22" s="5">
        <v>15.35</v>
      </c>
      <c r="J22" s="5">
        <v>15.62</v>
      </c>
      <c r="K22" s="6" t="s">
        <v>48</v>
      </c>
      <c r="L22" s="14">
        <f t="shared" si="0"/>
        <v>1.04E-2</v>
      </c>
      <c r="M22" s="14">
        <f t="shared" si="1"/>
        <v>15.36025336500396</v>
      </c>
      <c r="N22" s="15">
        <f>VLOOKUP(A22,Total!A:B,2,FALSE)</f>
        <v>5146576868</v>
      </c>
      <c r="O22" s="16">
        <f t="shared" si="2"/>
        <v>822148336.41145825</v>
      </c>
      <c r="P22" s="16" t="str">
        <f t="shared" si="3"/>
        <v>Went up</v>
      </c>
      <c r="Q22" s="16" t="str">
        <f>VLOOKUP(A22,Ticker!A:B,2,FALSE)</f>
        <v>Banco Bradesco</v>
      </c>
      <c r="R22" s="16" t="str">
        <f>VLOOKUP(Q22,ChatGPT!A:B,2,FALSE)</f>
        <v>Serviços Financeiros (Banco)</v>
      </c>
      <c r="S22" s="28">
        <v>79</v>
      </c>
      <c r="T22" s="28" t="str">
        <f t="shared" si="4"/>
        <v>Between 50 and 100 years</v>
      </c>
    </row>
    <row r="23" spans="1:20" ht="12.75">
      <c r="A23" s="7" t="s">
        <v>49</v>
      </c>
      <c r="B23" s="8">
        <v>45317</v>
      </c>
      <c r="C23" s="9">
        <v>7.19</v>
      </c>
      <c r="D23" s="9">
        <v>0.98</v>
      </c>
      <c r="E23" s="9">
        <v>6.05</v>
      </c>
      <c r="F23" s="9">
        <v>-3.75</v>
      </c>
      <c r="G23" s="9">
        <v>-3.75</v>
      </c>
      <c r="H23" s="9">
        <v>-48.31</v>
      </c>
      <c r="I23" s="9">
        <v>7.11</v>
      </c>
      <c r="J23" s="9">
        <v>7.24</v>
      </c>
      <c r="K23" s="10" t="s">
        <v>50</v>
      </c>
      <c r="L23" s="17">
        <f t="shared" si="0"/>
        <v>9.7999999999999997E-3</v>
      </c>
      <c r="M23" s="17">
        <f t="shared" si="1"/>
        <v>7.1202218261041796</v>
      </c>
      <c r="N23" s="18">
        <f>VLOOKUP(A23,Total!A:B,2,FALSE)</f>
        <v>261036182</v>
      </c>
      <c r="O23" s="19">
        <f t="shared" si="2"/>
        <v>18214628.100697115</v>
      </c>
      <c r="P23" s="19" t="str">
        <f t="shared" si="3"/>
        <v>Went up</v>
      </c>
      <c r="Q23" s="19" t="str">
        <f>VLOOKUP(A23,Ticker!A:B,2,FALSE)</f>
        <v>Minerva</v>
      </c>
      <c r="R23" s="19" t="str">
        <f>VLOOKUP(Q23,ChatGPT!A:B,2,FALSE)</f>
        <v>Alimentos (Carne)</v>
      </c>
      <c r="S23" s="29">
        <v>181</v>
      </c>
      <c r="T23" s="29" t="str">
        <f t="shared" si="4"/>
        <v>Greater than 100 years</v>
      </c>
    </row>
    <row r="24" spans="1:20" ht="12.75">
      <c r="A24" s="3" t="s">
        <v>51</v>
      </c>
      <c r="B24" s="4">
        <v>45317</v>
      </c>
      <c r="C24" s="5">
        <v>4.1399999999999997</v>
      </c>
      <c r="D24" s="5">
        <v>0.97</v>
      </c>
      <c r="E24" s="5">
        <v>-6.33</v>
      </c>
      <c r="F24" s="5">
        <v>1.97</v>
      </c>
      <c r="G24" s="5">
        <v>1.97</v>
      </c>
      <c r="H24" s="5">
        <v>-51.18</v>
      </c>
      <c r="I24" s="5">
        <v>4.08</v>
      </c>
      <c r="J24" s="5">
        <v>4.2</v>
      </c>
      <c r="K24" s="6" t="s">
        <v>52</v>
      </c>
      <c r="L24" s="14">
        <f t="shared" si="0"/>
        <v>9.7000000000000003E-3</v>
      </c>
      <c r="M24" s="14">
        <f t="shared" si="1"/>
        <v>4.1002277904328013</v>
      </c>
      <c r="N24" s="15">
        <f>VLOOKUP(A24,Total!A:B,2,FALSE)</f>
        <v>159430826</v>
      </c>
      <c r="O24" s="16">
        <f t="shared" si="2"/>
        <v>6340916.223143544</v>
      </c>
      <c r="P24" s="16" t="str">
        <f t="shared" si="3"/>
        <v>Went up</v>
      </c>
      <c r="Q24" s="16" t="str">
        <f>VLOOKUP(A24,Ticker!A:B,2,FALSE)</f>
        <v>Grupo Pão de Açúcar</v>
      </c>
      <c r="R24" s="16" t="str">
        <f>VLOOKUP(Q24,ChatGPT!A:B,2,FALSE)</f>
        <v>Varejo (Supermercados)</v>
      </c>
      <c r="S24" s="28">
        <v>9</v>
      </c>
      <c r="T24" s="28" t="str">
        <f t="shared" si="4"/>
        <v>Less than 50 years</v>
      </c>
    </row>
    <row r="25" spans="1:20" ht="12.75">
      <c r="A25" s="7" t="s">
        <v>53</v>
      </c>
      <c r="B25" s="8">
        <v>45317</v>
      </c>
      <c r="C25" s="9">
        <v>14.61</v>
      </c>
      <c r="D25" s="9">
        <v>0.96</v>
      </c>
      <c r="E25" s="9">
        <v>12.38</v>
      </c>
      <c r="F25" s="9">
        <v>5.79</v>
      </c>
      <c r="G25" s="9">
        <v>5.79</v>
      </c>
      <c r="H25" s="9">
        <v>78.17</v>
      </c>
      <c r="I25" s="9">
        <v>14.46</v>
      </c>
      <c r="J25" s="9">
        <v>14.93</v>
      </c>
      <c r="K25" s="10" t="s">
        <v>54</v>
      </c>
      <c r="L25" s="17">
        <f t="shared" si="0"/>
        <v>9.5999999999999992E-3</v>
      </c>
      <c r="M25" s="17">
        <f t="shared" si="1"/>
        <v>14.471077654516639</v>
      </c>
      <c r="N25" s="18">
        <f>VLOOKUP(A25,Total!A:B,2,FALSE)</f>
        <v>1677525446</v>
      </c>
      <c r="O25" s="19">
        <f t="shared" si="2"/>
        <v>233045769.56633979</v>
      </c>
      <c r="P25" s="19" t="str">
        <f t="shared" si="3"/>
        <v>Went up</v>
      </c>
      <c r="Q25" s="19" t="str">
        <f>VLOOKUP(A25,Ticker!A:B,2,FALSE)</f>
        <v>BRF</v>
      </c>
      <c r="R25" s="19" t="str">
        <f>VLOOKUP(Q25,ChatGPT!A:B,2,FALSE)</f>
        <v>Alimentos (Processados)</v>
      </c>
      <c r="S25" s="29">
        <v>2</v>
      </c>
      <c r="T25" s="29" t="str">
        <f t="shared" si="4"/>
        <v>Less than 50 years</v>
      </c>
    </row>
    <row r="26" spans="1:20" ht="12.75">
      <c r="A26" s="3" t="s">
        <v>55</v>
      </c>
      <c r="B26" s="4">
        <v>45317</v>
      </c>
      <c r="C26" s="5">
        <v>51.2</v>
      </c>
      <c r="D26" s="5">
        <v>0.88</v>
      </c>
      <c r="E26" s="5">
        <v>1.0900000000000001</v>
      </c>
      <c r="F26" s="5">
        <v>-4.1900000000000004</v>
      </c>
      <c r="G26" s="5">
        <v>-4.1900000000000004</v>
      </c>
      <c r="H26" s="5">
        <v>32.78</v>
      </c>
      <c r="I26" s="5">
        <v>50.62</v>
      </c>
      <c r="J26" s="5">
        <v>51.26</v>
      </c>
      <c r="K26" s="6" t="s">
        <v>56</v>
      </c>
      <c r="L26" s="14">
        <f t="shared" si="0"/>
        <v>8.8000000000000005E-3</v>
      </c>
      <c r="M26" s="14">
        <f t="shared" si="1"/>
        <v>50.753370340999211</v>
      </c>
      <c r="N26" s="15">
        <f>VLOOKUP(A26,Total!A:B,2,FALSE)</f>
        <v>423091712</v>
      </c>
      <c r="O26" s="16">
        <f t="shared" si="2"/>
        <v>188965307.05662104</v>
      </c>
      <c r="P26" s="16" t="str">
        <f t="shared" si="3"/>
        <v>Went up</v>
      </c>
      <c r="Q26" s="16" t="str">
        <f>VLOOKUP(A26,Ticker!A:B,2,FALSE)</f>
        <v>Vivo</v>
      </c>
      <c r="R26" s="16" t="str">
        <f>VLOOKUP(Q26,ChatGPT!A:B,2,FALSE)</f>
        <v>Telecomunicações</v>
      </c>
      <c r="S26" s="28">
        <v>163</v>
      </c>
      <c r="T26" s="28" t="str">
        <f t="shared" si="4"/>
        <v>Greater than 100 years</v>
      </c>
    </row>
    <row r="27" spans="1:20" ht="12.75">
      <c r="A27" s="7" t="s">
        <v>57</v>
      </c>
      <c r="B27" s="8">
        <v>45317</v>
      </c>
      <c r="C27" s="9">
        <v>22.64</v>
      </c>
      <c r="D27" s="9">
        <v>0.84</v>
      </c>
      <c r="E27" s="9">
        <v>1.07</v>
      </c>
      <c r="F27" s="9">
        <v>-1.35</v>
      </c>
      <c r="G27" s="9">
        <v>-1.35</v>
      </c>
      <c r="H27" s="9">
        <v>20.93</v>
      </c>
      <c r="I27" s="9">
        <v>22.32</v>
      </c>
      <c r="J27" s="9">
        <v>22.83</v>
      </c>
      <c r="K27" s="10" t="s">
        <v>58</v>
      </c>
      <c r="L27" s="17">
        <f t="shared" si="0"/>
        <v>8.3999999999999995E-3</v>
      </c>
      <c r="M27" s="17">
        <f t="shared" si="1"/>
        <v>22.451408171360573</v>
      </c>
      <c r="N27" s="18">
        <f>VLOOKUP(A27,Total!A:B,2,FALSE)</f>
        <v>1218352541</v>
      </c>
      <c r="O27" s="19">
        <f t="shared" si="2"/>
        <v>229771333.63468358</v>
      </c>
      <c r="P27" s="19" t="str">
        <f t="shared" si="3"/>
        <v>Went up</v>
      </c>
      <c r="Q27" s="19" t="str">
        <f>VLOOKUP(A27,Ticker!A:B,2,FALSE)</f>
        <v>Rumo</v>
      </c>
      <c r="R27" s="19" t="str">
        <f>VLOOKUP(Q27,ChatGPT!A:B,2,FALSE)</f>
        <v>Logística (Transporte Ferroviário)</v>
      </c>
      <c r="S27" s="29">
        <v>67</v>
      </c>
      <c r="T27" s="29" t="str">
        <f t="shared" si="4"/>
        <v>Between 50 and 100 years</v>
      </c>
    </row>
    <row r="28" spans="1:20" ht="12.75">
      <c r="A28" s="3" t="s">
        <v>59</v>
      </c>
      <c r="B28" s="4">
        <v>45317</v>
      </c>
      <c r="C28" s="5">
        <v>4.9000000000000004</v>
      </c>
      <c r="D28" s="5">
        <v>0.82</v>
      </c>
      <c r="E28" s="5">
        <v>9.3800000000000008</v>
      </c>
      <c r="F28" s="5">
        <v>5.83</v>
      </c>
      <c r="G28" s="5">
        <v>5.83</v>
      </c>
      <c r="H28" s="5">
        <v>-2.19</v>
      </c>
      <c r="I28" s="5">
        <v>4.82</v>
      </c>
      <c r="J28" s="5">
        <v>4.97</v>
      </c>
      <c r="K28" s="6" t="s">
        <v>60</v>
      </c>
      <c r="L28" s="14">
        <f t="shared" si="0"/>
        <v>8.199999999999999E-3</v>
      </c>
      <c r="M28" s="14">
        <f t="shared" si="1"/>
        <v>4.8601467962705813</v>
      </c>
      <c r="N28" s="15">
        <f>VLOOKUP(A28,Total!A:B,2,FALSE)</f>
        <v>1095462329</v>
      </c>
      <c r="O28" s="16">
        <f t="shared" si="2"/>
        <v>43657683.375540853</v>
      </c>
      <c r="P28" s="16" t="str">
        <f t="shared" si="3"/>
        <v>Went up</v>
      </c>
      <c r="Q28" s="16" t="str">
        <f>VLOOKUP(A28,Ticker!A:B,2,FALSE)</f>
        <v>Cielo</v>
      </c>
      <c r="R28" s="16" t="str">
        <f>VLOOKUP(Q28,ChatGPT!A:B,2,FALSE)</f>
        <v>Serviços Financeiros (Meios de Pagamento)</v>
      </c>
      <c r="S28" s="28">
        <v>25</v>
      </c>
      <c r="T28" s="28" t="str">
        <f t="shared" si="4"/>
        <v>Less than 50 years</v>
      </c>
    </row>
    <row r="29" spans="1:20" ht="12.75">
      <c r="A29" s="7" t="s">
        <v>61</v>
      </c>
      <c r="B29" s="8">
        <v>45317</v>
      </c>
      <c r="C29" s="9">
        <v>7.81</v>
      </c>
      <c r="D29" s="9">
        <v>0.77</v>
      </c>
      <c r="E29" s="9">
        <v>3.17</v>
      </c>
      <c r="F29" s="9">
        <v>-3.22</v>
      </c>
      <c r="G29" s="9">
        <v>-3.22</v>
      </c>
      <c r="H29" s="9">
        <v>9.94</v>
      </c>
      <c r="I29" s="9">
        <v>7.7</v>
      </c>
      <c r="J29" s="9">
        <v>7.85</v>
      </c>
      <c r="K29" s="10" t="s">
        <v>62</v>
      </c>
      <c r="L29" s="17">
        <f t="shared" si="0"/>
        <v>7.7000000000000002E-3</v>
      </c>
      <c r="M29" s="17">
        <f t="shared" si="1"/>
        <v>7.7503225166220098</v>
      </c>
      <c r="N29" s="18">
        <f>VLOOKUP(A29,Total!A:B,2,FALSE)</f>
        <v>302768240</v>
      </c>
      <c r="O29" s="19">
        <f t="shared" si="2"/>
        <v>18068446.609983239</v>
      </c>
      <c r="P29" s="19" t="str">
        <f t="shared" si="3"/>
        <v>Went up</v>
      </c>
      <c r="Q29" s="19" t="str">
        <f>VLOOKUP(A29,Ticker!A:B,2,FALSE)</f>
        <v>Dexco</v>
      </c>
      <c r="R29" s="19" t="str">
        <f>VLOOKUP(Q29,ChatGPT!A:B,2,FALSE)</f>
        <v>?</v>
      </c>
      <c r="S29" s="29">
        <v>15</v>
      </c>
      <c r="T29" s="29" t="str">
        <f t="shared" si="4"/>
        <v>Less than 50 years</v>
      </c>
    </row>
    <row r="30" spans="1:20" ht="12.75">
      <c r="A30" s="3" t="s">
        <v>63</v>
      </c>
      <c r="B30" s="4">
        <v>45317</v>
      </c>
      <c r="C30" s="5">
        <v>17.52</v>
      </c>
      <c r="D30" s="5">
        <v>0.74</v>
      </c>
      <c r="E30" s="5">
        <v>-0.56999999999999995</v>
      </c>
      <c r="F30" s="5">
        <v>-2.29</v>
      </c>
      <c r="G30" s="5">
        <v>-2.29</v>
      </c>
      <c r="H30" s="5">
        <v>56.87</v>
      </c>
      <c r="I30" s="5">
        <v>17.36</v>
      </c>
      <c r="J30" s="5">
        <v>17.579999999999998</v>
      </c>
      <c r="K30" s="6" t="s">
        <v>64</v>
      </c>
      <c r="L30" s="14">
        <f t="shared" si="0"/>
        <v>7.4000000000000003E-3</v>
      </c>
      <c r="M30" s="14">
        <f t="shared" si="1"/>
        <v>17.391304347826086</v>
      </c>
      <c r="N30" s="15">
        <f>VLOOKUP(A30,Total!A:B,2,FALSE)</f>
        <v>807896814</v>
      </c>
      <c r="O30" s="16">
        <f t="shared" si="2"/>
        <v>103972807.36695692</v>
      </c>
      <c r="P30" s="16" t="str">
        <f t="shared" si="3"/>
        <v>Went up</v>
      </c>
      <c r="Q30" s="16" t="str">
        <f>VLOOKUP(A30,Ticker!A:B,2,FALSE)</f>
        <v>TIM</v>
      </c>
      <c r="R30" s="16" t="str">
        <f>VLOOKUP(Q30,ChatGPT!A:B,2,FALSE)</f>
        <v>Telecomunicações</v>
      </c>
      <c r="S30" s="28">
        <v>1</v>
      </c>
      <c r="T30" s="28" t="str">
        <f t="shared" si="4"/>
        <v>Less than 50 years</v>
      </c>
    </row>
    <row r="31" spans="1:20" ht="12.75">
      <c r="A31" s="7" t="s">
        <v>65</v>
      </c>
      <c r="B31" s="8">
        <v>45317</v>
      </c>
      <c r="C31" s="9">
        <v>23.22</v>
      </c>
      <c r="D31" s="9">
        <v>0.73</v>
      </c>
      <c r="E31" s="9">
        <v>1.93</v>
      </c>
      <c r="F31" s="9">
        <v>-9.51</v>
      </c>
      <c r="G31" s="9">
        <v>-9.51</v>
      </c>
      <c r="H31" s="9">
        <v>-20.399999999999999</v>
      </c>
      <c r="I31" s="9">
        <v>22.69</v>
      </c>
      <c r="J31" s="9">
        <v>23.28</v>
      </c>
      <c r="K31" s="10" t="s">
        <v>66</v>
      </c>
      <c r="L31" s="17">
        <f t="shared" si="0"/>
        <v>7.3000000000000001E-3</v>
      </c>
      <c r="M31" s="17">
        <f t="shared" si="1"/>
        <v>23.051722426288094</v>
      </c>
      <c r="N31" s="18">
        <f>VLOOKUP(A31,Total!A:B,2,FALSE)</f>
        <v>251003438</v>
      </c>
      <c r="O31" s="19">
        <f t="shared" si="2"/>
        <v>42238249.539986439</v>
      </c>
      <c r="P31" s="19" t="str">
        <f t="shared" si="3"/>
        <v>Went up</v>
      </c>
      <c r="Q31" s="19" t="str">
        <f>VLOOKUP(A31,Ticker!A:B,2,FALSE)</f>
        <v>Bradespar</v>
      </c>
      <c r="R31" s="19" t="str">
        <f>VLOOKUP(Q31,ChatGPT!A:B,2,FALSE)</f>
        <v>Holding Financeira</v>
      </c>
      <c r="S31" s="29">
        <v>4</v>
      </c>
      <c r="T31" s="29" t="str">
        <f t="shared" si="4"/>
        <v>Less than 50 years</v>
      </c>
    </row>
    <row r="32" spans="1:20" ht="12.75">
      <c r="A32" s="3" t="s">
        <v>67</v>
      </c>
      <c r="B32" s="4">
        <v>45317</v>
      </c>
      <c r="C32" s="5">
        <v>5.55</v>
      </c>
      <c r="D32" s="5">
        <v>0.72</v>
      </c>
      <c r="E32" s="5">
        <v>-3.65</v>
      </c>
      <c r="F32" s="5">
        <v>-7.65</v>
      </c>
      <c r="G32" s="5">
        <v>-7.65</v>
      </c>
      <c r="H32" s="5">
        <v>-14.03</v>
      </c>
      <c r="I32" s="5">
        <v>5.46</v>
      </c>
      <c r="J32" s="5">
        <v>5.6</v>
      </c>
      <c r="K32" s="6" t="s">
        <v>68</v>
      </c>
      <c r="L32" s="14">
        <f t="shared" si="0"/>
        <v>7.1999999999999998E-3</v>
      </c>
      <c r="M32" s="14">
        <f t="shared" si="1"/>
        <v>5.510325655281969</v>
      </c>
      <c r="N32" s="15">
        <f>VLOOKUP(A32,Total!A:B,2,FALSE)</f>
        <v>393173139</v>
      </c>
      <c r="O32" s="16">
        <f t="shared" si="2"/>
        <v>15598886.650556229</v>
      </c>
      <c r="P32" s="16" t="str">
        <f t="shared" si="3"/>
        <v>Went up</v>
      </c>
      <c r="Q32" s="16" t="str">
        <f>VLOOKUP(A32,Ticker!A:B,2,FALSE)</f>
        <v>Locaweb</v>
      </c>
      <c r="R32" s="16" t="str">
        <f>VLOOKUP(Q32,ChatGPT!A:B,2,FALSE)</f>
        <v>Tecnologia (Hospedagem Web)</v>
      </c>
      <c r="S32" s="28">
        <v>185</v>
      </c>
      <c r="T32" s="28" t="str">
        <f t="shared" si="4"/>
        <v>Greater than 100 years</v>
      </c>
    </row>
    <row r="33" spans="1:20" ht="12.75">
      <c r="A33" s="7" t="s">
        <v>69</v>
      </c>
      <c r="B33" s="8">
        <v>45317</v>
      </c>
      <c r="C33" s="9">
        <v>23.83</v>
      </c>
      <c r="D33" s="9">
        <v>0.71</v>
      </c>
      <c r="E33" s="9">
        <v>1.49</v>
      </c>
      <c r="F33" s="9">
        <v>9.7100000000000009</v>
      </c>
      <c r="G33" s="9">
        <v>9.7100000000000009</v>
      </c>
      <c r="H33" s="9">
        <v>-26.61</v>
      </c>
      <c r="I33" s="9">
        <v>23.36</v>
      </c>
      <c r="J33" s="9">
        <v>23.99</v>
      </c>
      <c r="K33" s="10" t="s">
        <v>70</v>
      </c>
      <c r="L33" s="17">
        <f t="shared" si="0"/>
        <v>7.0999999999999995E-3</v>
      </c>
      <c r="M33" s="17">
        <f t="shared" si="1"/>
        <v>23.661999801409983</v>
      </c>
      <c r="N33" s="18">
        <f>VLOOKUP(A33,Total!A:B,2,FALSE)</f>
        <v>275005663</v>
      </c>
      <c r="O33" s="19">
        <f t="shared" si="2"/>
        <v>46201005.997378685</v>
      </c>
      <c r="P33" s="19" t="str">
        <f t="shared" si="3"/>
        <v>Went up</v>
      </c>
      <c r="Q33" s="19" t="str">
        <f>VLOOKUP(A33,Ticker!A:B,2,FALSE)</f>
        <v>PetroRecôncavo</v>
      </c>
      <c r="R33" s="19" t="str">
        <f>VLOOKUP(Q33,ChatGPT!A:B,2,FALSE)</f>
        <v>Petróleo e Gás</v>
      </c>
      <c r="S33" s="29">
        <v>21</v>
      </c>
      <c r="T33" s="29" t="str">
        <f t="shared" si="4"/>
        <v>Less than 50 years</v>
      </c>
    </row>
    <row r="34" spans="1:20" ht="12.75">
      <c r="A34" s="3" t="s">
        <v>71</v>
      </c>
      <c r="B34" s="4">
        <v>45317</v>
      </c>
      <c r="C34" s="5">
        <v>10.01</v>
      </c>
      <c r="D34" s="5">
        <v>0.7</v>
      </c>
      <c r="E34" s="5">
        <v>-0.3</v>
      </c>
      <c r="F34" s="5">
        <v>-3.47</v>
      </c>
      <c r="G34" s="5">
        <v>-3.47</v>
      </c>
      <c r="H34" s="5">
        <v>29</v>
      </c>
      <c r="I34" s="5">
        <v>9.93</v>
      </c>
      <c r="J34" s="5">
        <v>10.06</v>
      </c>
      <c r="K34" s="6" t="s">
        <v>72</v>
      </c>
      <c r="L34" s="14">
        <f t="shared" si="0"/>
        <v>6.9999999999999993E-3</v>
      </c>
      <c r="M34" s="14">
        <f t="shared" si="1"/>
        <v>9.9404170804369425</v>
      </c>
      <c r="N34" s="15">
        <f>VLOOKUP(A34,Total!A:B,2,FALSE)</f>
        <v>5372783971</v>
      </c>
      <c r="O34" s="16">
        <f t="shared" si="2"/>
        <v>373853994.88377655</v>
      </c>
      <c r="P34" s="16" t="str">
        <f t="shared" si="3"/>
        <v>Went up</v>
      </c>
      <c r="Q34" s="16" t="str">
        <f>VLOOKUP(A34,Ticker!A:B,2,FALSE)</f>
        <v>Itaúsa</v>
      </c>
      <c r="R34" s="16" t="str">
        <f>VLOOKUP(Q34,ChatGPT!A:B,2,FALSE)</f>
        <v>Holding Financeira</v>
      </c>
      <c r="S34" s="28">
        <v>92</v>
      </c>
      <c r="T34" s="28" t="str">
        <f t="shared" si="4"/>
        <v>Between 50 and 100 years</v>
      </c>
    </row>
    <row r="35" spans="1:20" ht="12.75">
      <c r="A35" s="7" t="s">
        <v>73</v>
      </c>
      <c r="B35" s="8">
        <v>45317</v>
      </c>
      <c r="C35" s="9">
        <v>56.97</v>
      </c>
      <c r="D35" s="9">
        <v>0.68</v>
      </c>
      <c r="E35" s="9">
        <v>1.88</v>
      </c>
      <c r="F35" s="9">
        <v>2.85</v>
      </c>
      <c r="G35" s="9">
        <v>2.85</v>
      </c>
      <c r="H35" s="9">
        <v>52.87</v>
      </c>
      <c r="I35" s="9">
        <v>56.55</v>
      </c>
      <c r="J35" s="9">
        <v>56.99</v>
      </c>
      <c r="K35" s="10" t="s">
        <v>74</v>
      </c>
      <c r="L35" s="17">
        <f t="shared" si="0"/>
        <v>6.8000000000000005E-3</v>
      </c>
      <c r="M35" s="17">
        <f t="shared" si="1"/>
        <v>56.585220500595952</v>
      </c>
      <c r="N35" s="18">
        <f>VLOOKUP(A35,Total!A:B,2,FALSE)</f>
        <v>1420949112</v>
      </c>
      <c r="O35" s="19">
        <f t="shared" si="2"/>
        <v>546752087.99398506</v>
      </c>
      <c r="P35" s="19" t="str">
        <f t="shared" si="3"/>
        <v>Went up</v>
      </c>
      <c r="Q35" s="19" t="str">
        <f>VLOOKUP(A35,Ticker!A:B,2,FALSE)</f>
        <v>Banco do Brasil</v>
      </c>
      <c r="R35" s="19" t="str">
        <f>VLOOKUP(Q35,ChatGPT!A:B,2,FALSE)</f>
        <v>Serviços Financeiros (Banco)</v>
      </c>
      <c r="S35" s="29">
        <v>114</v>
      </c>
      <c r="T35" s="29" t="str">
        <f t="shared" si="4"/>
        <v>Greater than 100 years</v>
      </c>
    </row>
    <row r="36" spans="1:20" ht="12.75">
      <c r="A36" s="3" t="s">
        <v>75</v>
      </c>
      <c r="B36" s="4">
        <v>45317</v>
      </c>
      <c r="C36" s="5">
        <v>26.16</v>
      </c>
      <c r="D36" s="5">
        <v>0.61</v>
      </c>
      <c r="E36" s="5">
        <v>-2.75</v>
      </c>
      <c r="F36" s="5">
        <v>-11.02</v>
      </c>
      <c r="G36" s="5">
        <v>-11.02</v>
      </c>
      <c r="H36" s="5">
        <v>10.07</v>
      </c>
      <c r="I36" s="5">
        <v>25.87</v>
      </c>
      <c r="J36" s="5">
        <v>26.38</v>
      </c>
      <c r="K36" s="6" t="s">
        <v>76</v>
      </c>
      <c r="L36" s="14">
        <f t="shared" si="0"/>
        <v>6.0999999999999995E-3</v>
      </c>
      <c r="M36" s="14">
        <f t="shared" si="1"/>
        <v>26.001391511778152</v>
      </c>
      <c r="N36" s="15">
        <f>VLOOKUP(A36,Total!A:B,2,FALSE)</f>
        <v>1275798515</v>
      </c>
      <c r="O36" s="16">
        <f t="shared" si="2"/>
        <v>202352473.73982856</v>
      </c>
      <c r="P36" s="16" t="str">
        <f t="shared" si="3"/>
        <v>Went up</v>
      </c>
      <c r="Q36" s="16" t="str">
        <f>VLOOKUP(A36,Ticker!A:B,2,FALSE)</f>
        <v>RaiaDrogasil</v>
      </c>
      <c r="R36" s="16" t="str">
        <f>VLOOKUP(Q36,ChatGPT!A:B,2,FALSE)</f>
        <v>Varejo (Farmácias)</v>
      </c>
      <c r="S36" s="28">
        <v>22</v>
      </c>
      <c r="T36" s="28" t="str">
        <f t="shared" si="4"/>
        <v>Less than 50 years</v>
      </c>
    </row>
    <row r="37" spans="1:20" ht="12.75">
      <c r="A37" s="7" t="s">
        <v>77</v>
      </c>
      <c r="B37" s="8">
        <v>45317</v>
      </c>
      <c r="C37" s="9">
        <v>10.08</v>
      </c>
      <c r="D37" s="9">
        <v>0.59</v>
      </c>
      <c r="E37" s="9">
        <v>3.28</v>
      </c>
      <c r="F37" s="9">
        <v>-7.18</v>
      </c>
      <c r="G37" s="9">
        <v>-7.18</v>
      </c>
      <c r="H37" s="9">
        <v>-21.14</v>
      </c>
      <c r="I37" s="9">
        <v>10.029999999999999</v>
      </c>
      <c r="J37" s="9">
        <v>10.14</v>
      </c>
      <c r="K37" s="10" t="s">
        <v>78</v>
      </c>
      <c r="L37" s="17">
        <f t="shared" si="0"/>
        <v>5.8999999999999999E-3</v>
      </c>
      <c r="M37" s="17">
        <f t="shared" si="1"/>
        <v>10.020876826722338</v>
      </c>
      <c r="N37" s="18">
        <f>VLOOKUP(A37,Total!A:B,2,FALSE)</f>
        <v>660411219</v>
      </c>
      <c r="O37" s="19">
        <f t="shared" si="2"/>
        <v>39045606.935449012</v>
      </c>
      <c r="P37" s="19" t="str">
        <f t="shared" si="3"/>
        <v>Went up</v>
      </c>
      <c r="Q37" s="19" t="str">
        <f>VLOOKUP(A37,Ticker!A:B,2,FALSE)</f>
        <v>Metalúrgica Gerdau</v>
      </c>
      <c r="R37" s="19" t="str">
        <f>VLOOKUP(Q37,ChatGPT!A:B,2,FALSE)</f>
        <v>Siderurgia</v>
      </c>
      <c r="S37" s="29">
        <v>167</v>
      </c>
      <c r="T37" s="29" t="str">
        <f t="shared" si="4"/>
        <v>Greater than 100 years</v>
      </c>
    </row>
    <row r="38" spans="1:20" ht="12.75">
      <c r="A38" s="3" t="s">
        <v>79</v>
      </c>
      <c r="B38" s="4">
        <v>45317</v>
      </c>
      <c r="C38" s="5">
        <v>18.57</v>
      </c>
      <c r="D38" s="5">
        <v>0.59</v>
      </c>
      <c r="E38" s="5">
        <v>2.65</v>
      </c>
      <c r="F38" s="5">
        <v>-4.08</v>
      </c>
      <c r="G38" s="5">
        <v>-4.08</v>
      </c>
      <c r="H38" s="5">
        <v>13.35</v>
      </c>
      <c r="I38" s="5">
        <v>18.3</v>
      </c>
      <c r="J38" s="5">
        <v>18.66</v>
      </c>
      <c r="K38" s="6" t="s">
        <v>80</v>
      </c>
      <c r="L38" s="14">
        <f t="shared" si="0"/>
        <v>5.8999999999999999E-3</v>
      </c>
      <c r="M38" s="14">
        <f t="shared" si="1"/>
        <v>18.461079630181928</v>
      </c>
      <c r="N38" s="15">
        <f>VLOOKUP(A38,Total!A:B,2,FALSE)</f>
        <v>1168097881</v>
      </c>
      <c r="O38" s="16">
        <f t="shared" si="2"/>
        <v>127229653.18222687</v>
      </c>
      <c r="P38" s="16" t="str">
        <f t="shared" si="3"/>
        <v>Went up</v>
      </c>
      <c r="Q38" s="16" t="str">
        <f>VLOOKUP(A38,Ticker!A:B,2,FALSE)</f>
        <v>Cosan</v>
      </c>
      <c r="R38" s="16" t="str">
        <f>VLOOKUP(Q38,ChatGPT!A:B,2,FALSE)</f>
        <v>Energia e Logística</v>
      </c>
      <c r="S38" s="28">
        <v>58</v>
      </c>
      <c r="T38" s="28" t="str">
        <f t="shared" si="4"/>
        <v>Between 50 and 100 years</v>
      </c>
    </row>
    <row r="39" spans="1:20" ht="12.75">
      <c r="A39" s="7" t="s">
        <v>81</v>
      </c>
      <c r="B39" s="8">
        <v>45317</v>
      </c>
      <c r="C39" s="9">
        <v>24.34</v>
      </c>
      <c r="D39" s="9">
        <v>0.56999999999999995</v>
      </c>
      <c r="E39" s="9">
        <v>2.48</v>
      </c>
      <c r="F39" s="9">
        <v>-2.29</v>
      </c>
      <c r="G39" s="9">
        <v>-2.29</v>
      </c>
      <c r="H39" s="9">
        <v>17.29</v>
      </c>
      <c r="I39" s="9">
        <v>24.17</v>
      </c>
      <c r="J39" s="9">
        <v>24.56</v>
      </c>
      <c r="K39" s="10" t="s">
        <v>82</v>
      </c>
      <c r="L39" s="17">
        <f t="shared" si="0"/>
        <v>5.6999999999999993E-3</v>
      </c>
      <c r="M39" s="17">
        <f t="shared" si="1"/>
        <v>24.202048324550063</v>
      </c>
      <c r="N39" s="18">
        <f>VLOOKUP(A39,Total!A:B,2,FALSE)</f>
        <v>1134986472</v>
      </c>
      <c r="O39" s="19">
        <f t="shared" si="2"/>
        <v>156573285.42541304</v>
      </c>
      <c r="P39" s="19" t="str">
        <f t="shared" si="3"/>
        <v>Went up</v>
      </c>
      <c r="Q39" s="19" t="str">
        <f>VLOOKUP(A39,Ticker!A:B,2,FALSE)</f>
        <v>JBS</v>
      </c>
      <c r="R39" s="19" t="str">
        <f>VLOOKUP(Q39,ChatGPT!A:B,2,FALSE)</f>
        <v>Alimentos (Carne)</v>
      </c>
      <c r="S39" s="29">
        <v>153</v>
      </c>
      <c r="T39" s="29" t="str">
        <f t="shared" si="4"/>
        <v>Greater than 100 years</v>
      </c>
    </row>
    <row r="40" spans="1:20" ht="12.75">
      <c r="A40" s="3" t="s">
        <v>83</v>
      </c>
      <c r="B40" s="4">
        <v>45317</v>
      </c>
      <c r="C40" s="5">
        <v>2.08</v>
      </c>
      <c r="D40" s="5">
        <v>0.48</v>
      </c>
      <c r="E40" s="5">
        <v>2.46</v>
      </c>
      <c r="F40" s="5">
        <v>-3.7</v>
      </c>
      <c r="G40" s="5">
        <v>-3.7</v>
      </c>
      <c r="H40" s="5">
        <v>-51.4</v>
      </c>
      <c r="I40" s="5">
        <v>2.02</v>
      </c>
      <c r="J40" s="5">
        <v>2.1</v>
      </c>
      <c r="K40" s="6" t="s">
        <v>84</v>
      </c>
      <c r="L40" s="14">
        <f t="shared" si="0"/>
        <v>4.7999999999999996E-3</v>
      </c>
      <c r="M40" s="14">
        <f t="shared" si="1"/>
        <v>2.0700636942675161</v>
      </c>
      <c r="N40" s="15">
        <f>VLOOKUP(A40,Total!A:B,2,FALSE)</f>
        <v>2867627068</v>
      </c>
      <c r="O40" s="16">
        <f t="shared" si="2"/>
        <v>28493619.274394516</v>
      </c>
      <c r="P40" s="16" t="str">
        <f t="shared" si="3"/>
        <v>Went up</v>
      </c>
      <c r="Q40" s="16" t="str">
        <f>VLOOKUP(A40,Ticker!A:B,2,FALSE)</f>
        <v>Magazine Luiza</v>
      </c>
      <c r="R40" s="16" t="str">
        <f>VLOOKUP(Q40,ChatGPT!A:B,2,FALSE)</f>
        <v>Varejo (Lojas de Departamento)</v>
      </c>
      <c r="S40" s="28">
        <v>188</v>
      </c>
      <c r="T40" s="28" t="str">
        <f t="shared" si="4"/>
        <v>Greater than 100 years</v>
      </c>
    </row>
    <row r="41" spans="1:20" ht="12.75">
      <c r="A41" s="7" t="s">
        <v>85</v>
      </c>
      <c r="B41" s="8">
        <v>45317</v>
      </c>
      <c r="C41" s="9">
        <v>13.75</v>
      </c>
      <c r="D41" s="9">
        <v>0.36</v>
      </c>
      <c r="E41" s="9">
        <v>-0.72</v>
      </c>
      <c r="F41" s="9">
        <v>-9.9499999999999993</v>
      </c>
      <c r="G41" s="9">
        <v>-9.9499999999999993</v>
      </c>
      <c r="H41" s="9">
        <v>15.78</v>
      </c>
      <c r="I41" s="9">
        <v>13.67</v>
      </c>
      <c r="J41" s="9">
        <v>13.9</v>
      </c>
      <c r="K41" s="10" t="s">
        <v>86</v>
      </c>
      <c r="L41" s="17">
        <f t="shared" si="0"/>
        <v>3.5999999999999999E-3</v>
      </c>
      <c r="M41" s="17">
        <f t="shared" si="1"/>
        <v>13.700677560781187</v>
      </c>
      <c r="N41" s="18">
        <f>VLOOKUP(A41,Total!A:B,2,FALSE)</f>
        <v>1500728902</v>
      </c>
      <c r="O41" s="19">
        <f t="shared" si="2"/>
        <v>74019610.052810252</v>
      </c>
      <c r="P41" s="19" t="str">
        <f t="shared" si="3"/>
        <v>Went up</v>
      </c>
      <c r="Q41" s="19" t="str">
        <f>VLOOKUP(A41,Ticker!A:B,2,FALSE)</f>
        <v>Banco Bradesco</v>
      </c>
      <c r="R41" s="19" t="str">
        <f>VLOOKUP(Q41,ChatGPT!A:B,2,FALSE)</f>
        <v>Serviços Financeiros (Banco)</v>
      </c>
      <c r="S41" s="29">
        <v>42</v>
      </c>
      <c r="T41" s="29" t="str">
        <f t="shared" si="4"/>
        <v>Less than 50 years</v>
      </c>
    </row>
    <row r="42" spans="1:20" ht="12.75">
      <c r="A42" s="3" t="s">
        <v>87</v>
      </c>
      <c r="B42" s="4">
        <v>45317</v>
      </c>
      <c r="C42" s="5">
        <v>21.84</v>
      </c>
      <c r="D42" s="5">
        <v>0.27</v>
      </c>
      <c r="E42" s="5">
        <v>3.65</v>
      </c>
      <c r="F42" s="5">
        <v>-8.08</v>
      </c>
      <c r="G42" s="5">
        <v>-8.08</v>
      </c>
      <c r="H42" s="5">
        <v>-26.1</v>
      </c>
      <c r="I42" s="5">
        <v>21.7</v>
      </c>
      <c r="J42" s="5">
        <v>21.94</v>
      </c>
      <c r="K42" s="6" t="s">
        <v>88</v>
      </c>
      <c r="L42" s="14">
        <f t="shared" si="0"/>
        <v>2.7000000000000001E-3</v>
      </c>
      <c r="M42" s="14">
        <f t="shared" si="1"/>
        <v>21.781190784880824</v>
      </c>
      <c r="N42" s="15">
        <f>VLOOKUP(A42,Total!A:B,2,FALSE)</f>
        <v>1118525506</v>
      </c>
      <c r="O42" s="16">
        <f t="shared" si="2"/>
        <v>65779607.098639093</v>
      </c>
      <c r="P42" s="16" t="str">
        <f t="shared" si="3"/>
        <v>Went up</v>
      </c>
      <c r="Q42" s="16" t="str">
        <f>VLOOKUP(A42,Ticker!A:B,2,FALSE)</f>
        <v>Gerdau</v>
      </c>
      <c r="R42" s="16" t="str">
        <f>VLOOKUP(Q42,ChatGPT!A:B,2,FALSE)</f>
        <v>Siderurgia</v>
      </c>
      <c r="S42" s="28">
        <v>120</v>
      </c>
      <c r="T42" s="28" t="str">
        <f t="shared" si="4"/>
        <v>Greater than 100 years</v>
      </c>
    </row>
    <row r="43" spans="1:20" ht="12.75">
      <c r="A43" s="7" t="s">
        <v>89</v>
      </c>
      <c r="B43" s="8">
        <v>45317</v>
      </c>
      <c r="C43" s="9">
        <v>3.74</v>
      </c>
      <c r="D43" s="9">
        <v>0.26</v>
      </c>
      <c r="E43" s="9">
        <v>0</v>
      </c>
      <c r="F43" s="9">
        <v>-7.2</v>
      </c>
      <c r="G43" s="9">
        <v>-7.2</v>
      </c>
      <c r="H43" s="9">
        <v>15.46</v>
      </c>
      <c r="I43" s="9">
        <v>3.71</v>
      </c>
      <c r="J43" s="9">
        <v>3.78</v>
      </c>
      <c r="K43" s="10" t="s">
        <v>90</v>
      </c>
      <c r="L43" s="17">
        <f t="shared" si="0"/>
        <v>2.5999999999999999E-3</v>
      </c>
      <c r="M43" s="17">
        <f t="shared" si="1"/>
        <v>3.7303012168362262</v>
      </c>
      <c r="N43" s="18">
        <f>VLOOKUP(A43,Total!A:B,2,FALSE)</f>
        <v>1193047233</v>
      </c>
      <c r="O43" s="19">
        <f t="shared" si="2"/>
        <v>11571106.417007603</v>
      </c>
      <c r="P43" s="19" t="str">
        <f t="shared" si="3"/>
        <v>Went up</v>
      </c>
      <c r="Q43" s="19" t="str">
        <f>VLOOKUP(A43,Ticker!A:B,2,FALSE)</f>
        <v>Raízen</v>
      </c>
      <c r="R43" s="19" t="str">
        <f>VLOOKUP(Q43,ChatGPT!A:B,2,FALSE)</f>
        <v>Energia (Açúcar e Etanol)</v>
      </c>
      <c r="S43" s="29">
        <v>188</v>
      </c>
      <c r="T43" s="29" t="str">
        <f t="shared" si="4"/>
        <v>Greater than 100 years</v>
      </c>
    </row>
    <row r="44" spans="1:20" ht="12.75">
      <c r="A44" s="3" t="s">
        <v>91</v>
      </c>
      <c r="B44" s="4">
        <v>45317</v>
      </c>
      <c r="C44" s="5">
        <v>10.07</v>
      </c>
      <c r="D44" s="5">
        <v>0.19</v>
      </c>
      <c r="E44" s="5">
        <v>0.9</v>
      </c>
      <c r="F44" s="5">
        <v>-2.8</v>
      </c>
      <c r="G44" s="5">
        <v>-2.8</v>
      </c>
      <c r="H44" s="5">
        <v>32.08</v>
      </c>
      <c r="I44" s="5">
        <v>9.9600000000000009</v>
      </c>
      <c r="J44" s="5">
        <v>10.130000000000001</v>
      </c>
      <c r="K44" s="6" t="s">
        <v>92</v>
      </c>
      <c r="L44" s="14">
        <f t="shared" si="0"/>
        <v>1.9E-3</v>
      </c>
      <c r="M44" s="14">
        <f t="shared" si="1"/>
        <v>10.050903283760855</v>
      </c>
      <c r="N44" s="15">
        <f>VLOOKUP(A44,Total!A:B,2,FALSE)</f>
        <v>1679335290</v>
      </c>
      <c r="O44" s="16">
        <f t="shared" si="2"/>
        <v>32069789.503513202</v>
      </c>
      <c r="P44" s="16" t="str">
        <f t="shared" si="3"/>
        <v>Went up</v>
      </c>
      <c r="Q44" s="16" t="str">
        <f>VLOOKUP(A44,Ticker!A:B,2,FALSE)</f>
        <v>Copel</v>
      </c>
      <c r="R44" s="16" t="str">
        <f>VLOOKUP(Q44,ChatGPT!A:B,2,FALSE)</f>
        <v>Energia Elétrica</v>
      </c>
      <c r="S44" s="28">
        <v>177</v>
      </c>
      <c r="T44" s="28" t="str">
        <f t="shared" si="4"/>
        <v>Greater than 100 years</v>
      </c>
    </row>
    <row r="45" spans="1:20" ht="12.75">
      <c r="A45" s="7" t="s">
        <v>93</v>
      </c>
      <c r="B45" s="8">
        <v>45317</v>
      </c>
      <c r="C45" s="9">
        <v>8.18</v>
      </c>
      <c r="D45" s="9">
        <v>0.12</v>
      </c>
      <c r="E45" s="9">
        <v>-3.76</v>
      </c>
      <c r="F45" s="9">
        <v>-18.77</v>
      </c>
      <c r="G45" s="9">
        <v>-18.77</v>
      </c>
      <c r="H45" s="9">
        <v>-40.74</v>
      </c>
      <c r="I45" s="9">
        <v>8.11</v>
      </c>
      <c r="J45" s="9">
        <v>8.27</v>
      </c>
      <c r="K45" s="10" t="s">
        <v>94</v>
      </c>
      <c r="L45" s="17">
        <f t="shared" si="0"/>
        <v>1.1999999999999999E-3</v>
      </c>
      <c r="M45" s="17">
        <f t="shared" si="1"/>
        <v>8.1701957650819015</v>
      </c>
      <c r="N45" s="18">
        <f>VLOOKUP(A45,Total!A:B,2,FALSE)</f>
        <v>421383330</v>
      </c>
      <c r="O45" s="19">
        <f t="shared" si="2"/>
        <v>4131341.1578905098</v>
      </c>
      <c r="P45" s="19" t="str">
        <f t="shared" si="3"/>
        <v>Went up</v>
      </c>
      <c r="Q45" s="19" t="str">
        <f>VLOOKUP(A45,Ticker!A:B,2,FALSE)</f>
        <v>Grupo Vamos</v>
      </c>
      <c r="R45" s="19" t="str">
        <f>VLOOKUP(Q45,ChatGPT!A:B,2,FALSE)</f>
        <v>Logística (Aluguel de Veículos)</v>
      </c>
      <c r="S45" s="29">
        <v>136</v>
      </c>
      <c r="T45" s="29" t="str">
        <f t="shared" si="4"/>
        <v>Greater than 100 years</v>
      </c>
    </row>
    <row r="46" spans="1:20" ht="12.75">
      <c r="A46" s="3" t="s">
        <v>95</v>
      </c>
      <c r="B46" s="4">
        <v>45317</v>
      </c>
      <c r="C46" s="5">
        <v>9.74</v>
      </c>
      <c r="D46" s="5">
        <v>0</v>
      </c>
      <c r="E46" s="5">
        <v>5.3</v>
      </c>
      <c r="F46" s="5">
        <v>0.41</v>
      </c>
      <c r="G46" s="5">
        <v>0.41</v>
      </c>
      <c r="H46" s="5">
        <v>17.989999999999998</v>
      </c>
      <c r="I46" s="5">
        <v>9.61</v>
      </c>
      <c r="J46" s="5">
        <v>9.86</v>
      </c>
      <c r="K46" s="6" t="s">
        <v>96</v>
      </c>
      <c r="L46" s="14">
        <f t="shared" si="0"/>
        <v>0</v>
      </c>
      <c r="M46" s="14">
        <f t="shared" si="1"/>
        <v>9.74</v>
      </c>
      <c r="N46" s="15">
        <f>VLOOKUP(A46,Total!A:B,2,FALSE)</f>
        <v>331799687</v>
      </c>
      <c r="O46" s="16">
        <f t="shared" si="2"/>
        <v>0</v>
      </c>
      <c r="P46" s="16" t="str">
        <f t="shared" si="3"/>
        <v>Kept</v>
      </c>
      <c r="Q46" s="16" t="str">
        <f>VLOOKUP(A46,Ticker!A:B,2,FALSE)</f>
        <v>Marfrig</v>
      </c>
      <c r="R46" s="16" t="str">
        <f>VLOOKUP(Q46,ChatGPT!A:B,2,FALSE)</f>
        <v>Alimentos (Carne)</v>
      </c>
      <c r="S46" s="28">
        <v>9</v>
      </c>
      <c r="T46" s="28" t="str">
        <f t="shared" si="4"/>
        <v>Less than 50 years</v>
      </c>
    </row>
    <row r="47" spans="1:20" ht="12.75">
      <c r="A47" s="7" t="s">
        <v>97</v>
      </c>
      <c r="B47" s="8">
        <v>45317</v>
      </c>
      <c r="C47" s="9">
        <v>13.2</v>
      </c>
      <c r="D47" s="9">
        <v>0</v>
      </c>
      <c r="E47" s="9">
        <v>-1.1200000000000001</v>
      </c>
      <c r="F47" s="9">
        <v>-3.86</v>
      </c>
      <c r="G47" s="9">
        <v>-3.86</v>
      </c>
      <c r="H47" s="9">
        <v>0.3</v>
      </c>
      <c r="I47" s="9">
        <v>13.15</v>
      </c>
      <c r="J47" s="9">
        <v>13.29</v>
      </c>
      <c r="K47" s="10" t="s">
        <v>98</v>
      </c>
      <c r="L47" s="17">
        <f t="shared" si="0"/>
        <v>0</v>
      </c>
      <c r="M47" s="17">
        <f t="shared" si="1"/>
        <v>13.2</v>
      </c>
      <c r="N47" s="18">
        <f>VLOOKUP(A47,Total!A:B,2,FALSE)</f>
        <v>4394245879</v>
      </c>
      <c r="O47" s="19">
        <f t="shared" si="2"/>
        <v>0</v>
      </c>
      <c r="P47" s="19" t="str">
        <f t="shared" si="3"/>
        <v>Kept</v>
      </c>
      <c r="Q47" s="19" t="str">
        <f>VLOOKUP(A47,Ticker!A:B,2,FALSE)</f>
        <v>Ambev</v>
      </c>
      <c r="R47" s="19" t="str">
        <f>VLOOKUP(Q47,ChatGPT!A:B,2,FALSE)</f>
        <v>Bebidas</v>
      </c>
      <c r="S47" s="29">
        <v>27</v>
      </c>
      <c r="T47" s="29" t="str">
        <f t="shared" si="4"/>
        <v>Less than 50 years</v>
      </c>
    </row>
    <row r="48" spans="1:20" ht="12.75">
      <c r="A48" s="3" t="s">
        <v>99</v>
      </c>
      <c r="B48" s="4">
        <v>45317</v>
      </c>
      <c r="C48" s="5">
        <v>33.729999999999997</v>
      </c>
      <c r="D48" s="5">
        <v>-0.02</v>
      </c>
      <c r="E48" s="5">
        <v>-2.37</v>
      </c>
      <c r="F48" s="5">
        <v>0.24</v>
      </c>
      <c r="G48" s="5">
        <v>0.24</v>
      </c>
      <c r="H48" s="5">
        <v>0.91</v>
      </c>
      <c r="I48" s="5">
        <v>33.729999999999997</v>
      </c>
      <c r="J48" s="5">
        <v>34.03</v>
      </c>
      <c r="K48" s="6" t="s">
        <v>100</v>
      </c>
      <c r="L48" s="14">
        <f t="shared" si="0"/>
        <v>-2.0000000000000001E-4</v>
      </c>
      <c r="M48" s="14">
        <f t="shared" si="1"/>
        <v>33.736747349469887</v>
      </c>
      <c r="N48" s="15">
        <f>VLOOKUP(A48,Total!A:B,2,FALSE)</f>
        <v>671750768</v>
      </c>
      <c r="O48" s="16">
        <f t="shared" si="2"/>
        <v>-4532537.1883631321</v>
      </c>
      <c r="P48" s="16" t="str">
        <f t="shared" si="3"/>
        <v>Went down</v>
      </c>
      <c r="Q48" s="16" t="str">
        <f>VLOOKUP(A48,Ticker!A:B,2,FALSE)</f>
        <v>BB Seguridade</v>
      </c>
      <c r="R48" s="16" t="str">
        <f>VLOOKUP(Q48,ChatGPT!A:B,2,FALSE)</f>
        <v>Serviços Financeiros (Seguros)</v>
      </c>
      <c r="S48" s="28">
        <v>35</v>
      </c>
      <c r="T48" s="28" t="str">
        <f t="shared" si="4"/>
        <v>Less than 50 years</v>
      </c>
    </row>
    <row r="49" spans="1:20" ht="12.75">
      <c r="A49" s="7" t="s">
        <v>101</v>
      </c>
      <c r="B49" s="8">
        <v>45317</v>
      </c>
      <c r="C49" s="9">
        <v>77.040000000000006</v>
      </c>
      <c r="D49" s="9">
        <v>-0.06</v>
      </c>
      <c r="E49" s="9">
        <v>1.37</v>
      </c>
      <c r="F49" s="9">
        <v>2.2200000000000002</v>
      </c>
      <c r="G49" s="9">
        <v>2.2200000000000002</v>
      </c>
      <c r="H49" s="9">
        <v>45.92</v>
      </c>
      <c r="I49" s="9">
        <v>76.52</v>
      </c>
      <c r="J49" s="9">
        <v>77.69</v>
      </c>
      <c r="K49" s="10" t="s">
        <v>102</v>
      </c>
      <c r="L49" s="17">
        <f t="shared" si="0"/>
        <v>-5.9999999999999995E-4</v>
      </c>
      <c r="M49" s="17">
        <f t="shared" si="1"/>
        <v>77.086251751050639</v>
      </c>
      <c r="N49" s="18">
        <f>VLOOKUP(A49,Total!A:B,2,FALSE)</f>
        <v>340001799</v>
      </c>
      <c r="O49" s="19">
        <f t="shared" si="2"/>
        <v>-15725678.564115381</v>
      </c>
      <c r="P49" s="19" t="str">
        <f t="shared" si="3"/>
        <v>Went down</v>
      </c>
      <c r="Q49" s="19" t="str">
        <f>VLOOKUP(A49,Ticker!A:B,2,FALSE)</f>
        <v>Sabesp</v>
      </c>
      <c r="R49" s="19" t="str">
        <f>VLOOKUP(Q49,ChatGPT!A:B,2,FALSE)</f>
        <v>Saneamento Básico</v>
      </c>
      <c r="S49" s="29">
        <v>4</v>
      </c>
      <c r="T49" s="29" t="str">
        <f t="shared" si="4"/>
        <v>Less than 50 years</v>
      </c>
    </row>
    <row r="50" spans="1:20" ht="12.75">
      <c r="A50" s="3" t="s">
        <v>103</v>
      </c>
      <c r="B50" s="4">
        <v>45317</v>
      </c>
      <c r="C50" s="5">
        <v>30.88</v>
      </c>
      <c r="D50" s="5">
        <v>-0.06</v>
      </c>
      <c r="E50" s="5">
        <v>-2.65</v>
      </c>
      <c r="F50" s="5">
        <v>-8.34</v>
      </c>
      <c r="G50" s="5">
        <v>-8.34</v>
      </c>
      <c r="H50" s="5">
        <v>5.89</v>
      </c>
      <c r="I50" s="5">
        <v>30.65</v>
      </c>
      <c r="J50" s="5">
        <v>31.34</v>
      </c>
      <c r="K50" s="6" t="s">
        <v>104</v>
      </c>
      <c r="L50" s="14">
        <f t="shared" si="0"/>
        <v>-5.9999999999999995E-4</v>
      </c>
      <c r="M50" s="14">
        <f t="shared" si="1"/>
        <v>30.898539123474084</v>
      </c>
      <c r="N50" s="15">
        <f>VLOOKUP(A50,Total!A:B,2,FALSE)</f>
        <v>514122351</v>
      </c>
      <c r="O50" s="16">
        <f t="shared" si="2"/>
        <v>-9531377.7459757738</v>
      </c>
      <c r="P50" s="16" t="str">
        <f t="shared" si="3"/>
        <v>Went down</v>
      </c>
      <c r="Q50" s="16" t="str">
        <f>VLOOKUP(A50,Ticker!A:B,2,FALSE)</f>
        <v>Totvs</v>
      </c>
      <c r="R50" s="16" t="str">
        <f>VLOOKUP(Q50,ChatGPT!A:B,2,FALSE)</f>
        <v>Tecnologia (Software)</v>
      </c>
      <c r="S50" s="28">
        <v>29</v>
      </c>
      <c r="T50" s="28" t="str">
        <f t="shared" si="4"/>
        <v>Less than 50 years</v>
      </c>
    </row>
    <row r="51" spans="1:20" ht="12.75">
      <c r="A51" s="7" t="s">
        <v>105</v>
      </c>
      <c r="B51" s="8">
        <v>45317</v>
      </c>
      <c r="C51" s="9">
        <v>11.64</v>
      </c>
      <c r="D51" s="9">
        <v>-0.17</v>
      </c>
      <c r="E51" s="9">
        <v>0.95</v>
      </c>
      <c r="F51" s="9">
        <v>1.39</v>
      </c>
      <c r="G51" s="9">
        <v>1.39</v>
      </c>
      <c r="H51" s="9">
        <v>12.26</v>
      </c>
      <c r="I51" s="9">
        <v>11.64</v>
      </c>
      <c r="J51" s="9">
        <v>11.8</v>
      </c>
      <c r="K51" s="10" t="s">
        <v>106</v>
      </c>
      <c r="L51" s="17">
        <f t="shared" si="0"/>
        <v>-1.7000000000000001E-3</v>
      </c>
      <c r="M51" s="17">
        <f t="shared" si="1"/>
        <v>11.659821696884705</v>
      </c>
      <c r="N51" s="18">
        <f>VLOOKUP(A51,Total!A:B,2,FALSE)</f>
        <v>1437415777</v>
      </c>
      <c r="O51" s="19">
        <f t="shared" si="2"/>
        <v>-28492019.828986604</v>
      </c>
      <c r="P51" s="19" t="str">
        <f t="shared" si="3"/>
        <v>Went down</v>
      </c>
      <c r="Q51" s="19" t="str">
        <f>VLOOKUP(A51,Ticker!A:B,2,FALSE)</f>
        <v>CEMIG</v>
      </c>
      <c r="R51" s="19" t="str">
        <f>VLOOKUP(Q51,ChatGPT!A:B,2,FALSE)</f>
        <v>Energia Elétrica</v>
      </c>
      <c r="S51" s="29">
        <v>126</v>
      </c>
      <c r="T51" s="29" t="str">
        <f t="shared" si="4"/>
        <v>Greater than 100 years</v>
      </c>
    </row>
    <row r="52" spans="1:20" ht="12.75">
      <c r="A52" s="3" t="s">
        <v>107</v>
      </c>
      <c r="B52" s="4">
        <v>45317</v>
      </c>
      <c r="C52" s="5">
        <v>46.04</v>
      </c>
      <c r="D52" s="5">
        <v>-0.19</v>
      </c>
      <c r="E52" s="5">
        <v>-1.41</v>
      </c>
      <c r="F52" s="5">
        <v>-2</v>
      </c>
      <c r="G52" s="5">
        <v>-2</v>
      </c>
      <c r="H52" s="5">
        <v>7.43</v>
      </c>
      <c r="I52" s="5">
        <v>45.91</v>
      </c>
      <c r="J52" s="5">
        <v>46.42</v>
      </c>
      <c r="K52" s="6" t="s">
        <v>108</v>
      </c>
      <c r="L52" s="14">
        <f t="shared" si="0"/>
        <v>-1.9E-3</v>
      </c>
      <c r="M52" s="14">
        <f t="shared" si="1"/>
        <v>46.1276425207895</v>
      </c>
      <c r="N52" s="15">
        <f>VLOOKUP(A52,Total!A:B,2,FALSE)</f>
        <v>268544014</v>
      </c>
      <c r="O52" s="16">
        <f t="shared" si="2"/>
        <v>-23535874.329891067</v>
      </c>
      <c r="P52" s="16" t="str">
        <f t="shared" si="3"/>
        <v>Went down</v>
      </c>
      <c r="Q52" s="16" t="str">
        <f>VLOOKUP(A52,Ticker!A:B,2,FALSE)</f>
        <v>Eletrobras</v>
      </c>
      <c r="R52" s="16" t="str">
        <f>VLOOKUP(Q52,ChatGPT!A:B,2,FALSE)</f>
        <v>Energia Elétrica</v>
      </c>
      <c r="S52" s="28">
        <v>35</v>
      </c>
      <c r="T52" s="28" t="str">
        <f t="shared" si="4"/>
        <v>Less than 50 years</v>
      </c>
    </row>
    <row r="53" spans="1:20" ht="12.75">
      <c r="A53" s="7" t="s">
        <v>109</v>
      </c>
      <c r="B53" s="8">
        <v>45317</v>
      </c>
      <c r="C53" s="9">
        <v>12.87</v>
      </c>
      <c r="D53" s="9">
        <v>-0.23</v>
      </c>
      <c r="E53" s="9">
        <v>1.42</v>
      </c>
      <c r="F53" s="9">
        <v>-5.44</v>
      </c>
      <c r="G53" s="9">
        <v>-5.44</v>
      </c>
      <c r="H53" s="9">
        <v>6.36</v>
      </c>
      <c r="I53" s="9">
        <v>12.84</v>
      </c>
      <c r="J53" s="9">
        <v>13.09</v>
      </c>
      <c r="K53" s="10" t="s">
        <v>110</v>
      </c>
      <c r="L53" s="17">
        <f t="shared" si="0"/>
        <v>-2.3E-3</v>
      </c>
      <c r="M53" s="17">
        <f t="shared" si="1"/>
        <v>12.899669239250274</v>
      </c>
      <c r="N53" s="18">
        <f>VLOOKUP(A53,Total!A:B,2,FALSE)</f>
        <v>1579130168</v>
      </c>
      <c r="O53" s="19">
        <f t="shared" si="2"/>
        <v>-46851590.76171875</v>
      </c>
      <c r="P53" s="19" t="str">
        <f t="shared" si="3"/>
        <v>Went down</v>
      </c>
      <c r="Q53" s="19" t="str">
        <f>VLOOKUP(A53,Ticker!A:B,2,FALSE)</f>
        <v>Eneva</v>
      </c>
      <c r="R53" s="19" t="str">
        <f>VLOOKUP(Q53,ChatGPT!A:B,2,FALSE)</f>
        <v>Energia (Geração)</v>
      </c>
      <c r="S53" s="29">
        <v>51</v>
      </c>
      <c r="T53" s="29" t="str">
        <f t="shared" si="4"/>
        <v>Between 50 and 100 years</v>
      </c>
    </row>
    <row r="54" spans="1:20" ht="12.75">
      <c r="A54" s="3" t="s">
        <v>111</v>
      </c>
      <c r="B54" s="4">
        <v>45317</v>
      </c>
      <c r="C54" s="5">
        <v>33.17</v>
      </c>
      <c r="D54" s="5">
        <v>-0.24</v>
      </c>
      <c r="E54" s="5">
        <v>-0.93</v>
      </c>
      <c r="F54" s="5">
        <v>-10.130000000000001</v>
      </c>
      <c r="G54" s="5">
        <v>-10.130000000000001</v>
      </c>
      <c r="H54" s="5">
        <v>-11.84</v>
      </c>
      <c r="I54" s="5">
        <v>33.04</v>
      </c>
      <c r="J54" s="5">
        <v>33.5</v>
      </c>
      <c r="K54" s="6" t="s">
        <v>112</v>
      </c>
      <c r="L54" s="14">
        <f t="shared" si="0"/>
        <v>-2.3999999999999998E-3</v>
      </c>
      <c r="M54" s="14">
        <f t="shared" si="1"/>
        <v>33.249799518845229</v>
      </c>
      <c r="N54" s="15">
        <f>VLOOKUP(A54,Total!A:B,2,FALSE)</f>
        <v>1481593024</v>
      </c>
      <c r="O54" s="16">
        <f t="shared" si="2"/>
        <v>-118230410.43964578</v>
      </c>
      <c r="P54" s="16" t="str">
        <f t="shared" si="3"/>
        <v>Went down</v>
      </c>
      <c r="Q54" s="16" t="str">
        <f>VLOOKUP(A54,Ticker!A:B,2,FALSE)</f>
        <v>WEG</v>
      </c>
      <c r="R54" s="16" t="str">
        <f>VLOOKUP(Q54,ChatGPT!A:B,2,FALSE)</f>
        <v>Equipamentos Elétricos</v>
      </c>
      <c r="S54" s="28">
        <v>48</v>
      </c>
      <c r="T54" s="28" t="str">
        <f t="shared" si="4"/>
        <v>Less than 50 years</v>
      </c>
    </row>
    <row r="55" spans="1:20" ht="12.75">
      <c r="A55" s="7" t="s">
        <v>113</v>
      </c>
      <c r="B55" s="8">
        <v>45317</v>
      </c>
      <c r="C55" s="9">
        <v>19.3</v>
      </c>
      <c r="D55" s="9">
        <v>-0.25</v>
      </c>
      <c r="E55" s="9">
        <v>2.0099999999999998</v>
      </c>
      <c r="F55" s="9">
        <v>2.5499999999999998</v>
      </c>
      <c r="G55" s="9">
        <v>2.5499999999999998</v>
      </c>
      <c r="H55" s="9">
        <v>-10.11</v>
      </c>
      <c r="I55" s="9">
        <v>19.100000000000001</v>
      </c>
      <c r="J55" s="9">
        <v>19.510000000000002</v>
      </c>
      <c r="K55" s="10" t="s">
        <v>114</v>
      </c>
      <c r="L55" s="17">
        <f t="shared" si="0"/>
        <v>-2.5000000000000001E-3</v>
      </c>
      <c r="M55" s="17">
        <f t="shared" si="1"/>
        <v>19.348370927318296</v>
      </c>
      <c r="N55" s="18">
        <f>VLOOKUP(A55,Total!A:B,2,FALSE)</f>
        <v>195751130</v>
      </c>
      <c r="O55" s="19">
        <f t="shared" si="2"/>
        <v>-9468663.6817041729</v>
      </c>
      <c r="P55" s="19" t="str">
        <f t="shared" si="3"/>
        <v>Went down</v>
      </c>
      <c r="Q55" s="19" t="str">
        <f>VLOOKUP(A55,Ticker!A:B,2,FALSE)</f>
        <v>SLC Agrícola</v>
      </c>
      <c r="R55" s="19" t="str">
        <f>VLOOKUP(Q55,ChatGPT!A:B,2,FALSE)</f>
        <v>Agricultura</v>
      </c>
      <c r="S55" s="29">
        <v>194</v>
      </c>
      <c r="T55" s="29" t="str">
        <f t="shared" si="4"/>
        <v>Greater than 100 years</v>
      </c>
    </row>
    <row r="56" spans="1:20" ht="12.75">
      <c r="A56" s="3" t="s">
        <v>115</v>
      </c>
      <c r="B56" s="4">
        <v>45317</v>
      </c>
      <c r="C56" s="5">
        <v>24.62</v>
      </c>
      <c r="D56" s="5">
        <v>-0.28000000000000003</v>
      </c>
      <c r="E56" s="5">
        <v>0.53</v>
      </c>
      <c r="F56" s="5">
        <v>-7.27</v>
      </c>
      <c r="G56" s="5">
        <v>-7.27</v>
      </c>
      <c r="H56" s="5">
        <v>39.82</v>
      </c>
      <c r="I56" s="5">
        <v>24.53</v>
      </c>
      <c r="J56" s="5">
        <v>24.92</v>
      </c>
      <c r="K56" s="6" t="s">
        <v>116</v>
      </c>
      <c r="L56" s="14">
        <f t="shared" si="0"/>
        <v>-2.8000000000000004E-3</v>
      </c>
      <c r="M56" s="14">
        <f t="shared" si="1"/>
        <v>24.689129562775772</v>
      </c>
      <c r="N56" s="15">
        <f>VLOOKUP(A56,Total!A:B,2,FALSE)</f>
        <v>532616595</v>
      </c>
      <c r="O56" s="16">
        <f t="shared" si="2"/>
        <v>-36819552.339469947</v>
      </c>
      <c r="P56" s="16" t="str">
        <f t="shared" si="3"/>
        <v>Went down</v>
      </c>
      <c r="Q56" s="16" t="str">
        <f>VLOOKUP(A56,Ticker!A:B,2,FALSE)</f>
        <v>ALOS3</v>
      </c>
      <c r="R56" s="16" t="str">
        <f>VLOOKUP(Q56,ChatGPT!A:B,2,FALSE)</f>
        <v>?</v>
      </c>
      <c r="S56" s="28">
        <v>66</v>
      </c>
      <c r="T56" s="28" t="str">
        <f t="shared" si="4"/>
        <v>Between 50 and 100 years</v>
      </c>
    </row>
    <row r="57" spans="1:20" ht="12.75">
      <c r="A57" s="7" t="s">
        <v>117</v>
      </c>
      <c r="B57" s="8">
        <v>45317</v>
      </c>
      <c r="C57" s="9">
        <v>13.27</v>
      </c>
      <c r="D57" s="9">
        <v>-0.3</v>
      </c>
      <c r="E57" s="9">
        <v>-1.78</v>
      </c>
      <c r="F57" s="9">
        <v>-6.42</v>
      </c>
      <c r="G57" s="9">
        <v>-6.42</v>
      </c>
      <c r="H57" s="9">
        <v>13.59</v>
      </c>
      <c r="I57" s="9">
        <v>13.23</v>
      </c>
      <c r="J57" s="9">
        <v>13.41</v>
      </c>
      <c r="K57" s="10" t="s">
        <v>118</v>
      </c>
      <c r="L57" s="17">
        <f t="shared" si="0"/>
        <v>-3.0000000000000001E-3</v>
      </c>
      <c r="M57" s="17">
        <f t="shared" si="1"/>
        <v>13.309929789368104</v>
      </c>
      <c r="N57" s="18">
        <f>VLOOKUP(A57,Total!A:B,2,FALSE)</f>
        <v>995335937</v>
      </c>
      <c r="O57" s="19">
        <f t="shared" si="2"/>
        <v>-39743554.314914532</v>
      </c>
      <c r="P57" s="19" t="str">
        <f t="shared" si="3"/>
        <v>Went down</v>
      </c>
      <c r="Q57" s="19" t="str">
        <f>VLOOKUP(A57,Ticker!A:B,2,FALSE)</f>
        <v>Grupo CCR</v>
      </c>
      <c r="R57" s="19" t="str">
        <f>VLOOKUP(Q57,ChatGPT!A:B,2,FALSE)</f>
        <v>Infraestrutura (Concessões)</v>
      </c>
      <c r="S57" s="29">
        <v>36</v>
      </c>
      <c r="T57" s="29" t="str">
        <f t="shared" si="4"/>
        <v>Less than 50 years</v>
      </c>
    </row>
    <row r="58" spans="1:20" ht="12.75">
      <c r="A58" s="3" t="s">
        <v>119</v>
      </c>
      <c r="B58" s="4">
        <v>45317</v>
      </c>
      <c r="C58" s="5">
        <v>3.03</v>
      </c>
      <c r="D58" s="5">
        <v>-0.32</v>
      </c>
      <c r="E58" s="5">
        <v>-5.0199999999999996</v>
      </c>
      <c r="F58" s="5">
        <v>-13.18</v>
      </c>
      <c r="G58" s="5">
        <v>-13.18</v>
      </c>
      <c r="H58" s="5">
        <v>37.729999999999997</v>
      </c>
      <c r="I58" s="5">
        <v>2.97</v>
      </c>
      <c r="J58" s="5">
        <v>3.06</v>
      </c>
      <c r="K58" s="6" t="s">
        <v>120</v>
      </c>
      <c r="L58" s="14">
        <f t="shared" si="0"/>
        <v>-3.2000000000000002E-3</v>
      </c>
      <c r="M58" s="14">
        <f t="shared" si="1"/>
        <v>3.0397271268057784</v>
      </c>
      <c r="N58" s="15">
        <f>VLOOKUP(A58,Total!A:B,2,FALSE)</f>
        <v>1814920980</v>
      </c>
      <c r="O58" s="16">
        <f t="shared" si="2"/>
        <v>-17653966.514927939</v>
      </c>
      <c r="P58" s="16" t="str">
        <f t="shared" si="3"/>
        <v>Went down</v>
      </c>
      <c r="Q58" s="16" t="str">
        <f>VLOOKUP(A58,Ticker!A:B,2,FALSE)</f>
        <v>Cogna</v>
      </c>
      <c r="R58" s="16" t="str">
        <f>VLOOKUP(Q58,ChatGPT!A:B,2,FALSE)</f>
        <v>Educação</v>
      </c>
      <c r="S58" s="28">
        <v>20</v>
      </c>
      <c r="T58" s="28" t="str">
        <f t="shared" si="4"/>
        <v>Less than 50 years</v>
      </c>
    </row>
    <row r="59" spans="1:20" ht="12.75">
      <c r="A59" s="7" t="s">
        <v>121</v>
      </c>
      <c r="B59" s="8">
        <v>45317</v>
      </c>
      <c r="C59" s="9">
        <v>26.12</v>
      </c>
      <c r="D59" s="9">
        <v>-0.41</v>
      </c>
      <c r="E59" s="9">
        <v>-1.25</v>
      </c>
      <c r="F59" s="9">
        <v>-1.43</v>
      </c>
      <c r="G59" s="9">
        <v>-1.43</v>
      </c>
      <c r="H59" s="9">
        <v>22.81</v>
      </c>
      <c r="I59" s="9">
        <v>26.09</v>
      </c>
      <c r="J59" s="9">
        <v>26.4</v>
      </c>
      <c r="K59" s="10" t="s">
        <v>122</v>
      </c>
      <c r="L59" s="17">
        <f t="shared" si="0"/>
        <v>-4.0999999999999995E-3</v>
      </c>
      <c r="M59" s="17">
        <f t="shared" si="1"/>
        <v>26.227532884827795</v>
      </c>
      <c r="N59" s="18">
        <f>VLOOKUP(A59,Total!A:B,2,FALSE)</f>
        <v>395801044</v>
      </c>
      <c r="O59" s="19">
        <f t="shared" si="2"/>
        <v>-42561628.079172671</v>
      </c>
      <c r="P59" s="19" t="str">
        <f t="shared" si="3"/>
        <v>Went down</v>
      </c>
      <c r="Q59" s="19" t="str">
        <f>VLOOKUP(A59,Ticker!A:B,2,FALSE)</f>
        <v>Transmissão Paulista</v>
      </c>
      <c r="R59" s="19" t="str">
        <f>VLOOKUP(Q59,ChatGPT!A:B,2,FALSE)</f>
        <v>Energia Elétrica (Transmissão)</v>
      </c>
      <c r="S59" s="29">
        <v>99</v>
      </c>
      <c r="T59" s="29" t="str">
        <f t="shared" si="4"/>
        <v>Between 50 and 100 years</v>
      </c>
    </row>
    <row r="60" spans="1:20" ht="12.75">
      <c r="A60" s="3" t="s">
        <v>123</v>
      </c>
      <c r="B60" s="4">
        <v>45317</v>
      </c>
      <c r="C60" s="5">
        <v>41.04</v>
      </c>
      <c r="D60" s="5">
        <v>-0.46</v>
      </c>
      <c r="E60" s="5">
        <v>0.56000000000000005</v>
      </c>
      <c r="F60" s="5">
        <v>-9.4600000000000009</v>
      </c>
      <c r="G60" s="5">
        <v>-9.4600000000000009</v>
      </c>
      <c r="H60" s="5">
        <v>13.41</v>
      </c>
      <c r="I60" s="5">
        <v>40.92</v>
      </c>
      <c r="J60" s="5">
        <v>41.59</v>
      </c>
      <c r="K60" s="6" t="s">
        <v>124</v>
      </c>
      <c r="L60" s="14">
        <f t="shared" si="0"/>
        <v>-4.5999999999999999E-3</v>
      </c>
      <c r="M60" s="14">
        <f t="shared" si="1"/>
        <v>41.229656419529839</v>
      </c>
      <c r="N60" s="15">
        <f>VLOOKUP(A60,Total!A:B,2,FALSE)</f>
        <v>255236961</v>
      </c>
      <c r="O60" s="16">
        <f t="shared" si="2"/>
        <v>-48407328.154937305</v>
      </c>
      <c r="P60" s="16" t="str">
        <f t="shared" si="3"/>
        <v>Went down</v>
      </c>
      <c r="Q60" s="16" t="str">
        <f>VLOOKUP(A60,Ticker!A:B,2,FALSE)</f>
        <v>Engie</v>
      </c>
      <c r="R60" s="16" t="str">
        <f>VLOOKUP(Q60,ChatGPT!A:B,2,FALSE)</f>
        <v>Energia (Geração e Distribuição)</v>
      </c>
      <c r="S60" s="28">
        <v>150</v>
      </c>
      <c r="T60" s="28" t="str">
        <f t="shared" si="4"/>
        <v>Greater than 100 years</v>
      </c>
    </row>
    <row r="61" spans="1:20" ht="12.75">
      <c r="A61" s="7" t="s">
        <v>125</v>
      </c>
      <c r="B61" s="8">
        <v>45317</v>
      </c>
      <c r="C61" s="9">
        <v>23.23</v>
      </c>
      <c r="D61" s="9">
        <v>-0.47</v>
      </c>
      <c r="E61" s="9">
        <v>2.4300000000000002</v>
      </c>
      <c r="F61" s="9">
        <v>2.0699999999999998</v>
      </c>
      <c r="G61" s="9">
        <v>2.0699999999999998</v>
      </c>
      <c r="H61" s="9">
        <v>50.65</v>
      </c>
      <c r="I61" s="9">
        <v>22.97</v>
      </c>
      <c r="J61" s="9">
        <v>23.4</v>
      </c>
      <c r="K61" s="10" t="s">
        <v>126</v>
      </c>
      <c r="L61" s="17">
        <f t="shared" si="0"/>
        <v>-4.6999999999999993E-3</v>
      </c>
      <c r="M61" s="17">
        <f t="shared" si="1"/>
        <v>23.339696573897317</v>
      </c>
      <c r="N61" s="18">
        <f>VLOOKUP(A61,Total!A:B,2,FALSE)</f>
        <v>1114412532</v>
      </c>
      <c r="O61" s="19">
        <f t="shared" si="2"/>
        <v>-122247236.66863392</v>
      </c>
      <c r="P61" s="19" t="str">
        <f t="shared" si="3"/>
        <v>Went down</v>
      </c>
      <c r="Q61" s="19" t="str">
        <f>VLOOKUP(A61,Ticker!A:B,2,FALSE)</f>
        <v>Vibra Energia</v>
      </c>
      <c r="R61" s="19" t="str">
        <f>VLOOKUP(Q61,ChatGPT!A:B,2,FALSE)</f>
        <v>Energia (Geração)</v>
      </c>
      <c r="S61" s="29">
        <v>150</v>
      </c>
      <c r="T61" s="29" t="str">
        <f t="shared" si="4"/>
        <v>Greater than 100 years</v>
      </c>
    </row>
    <row r="62" spans="1:20" ht="12.75">
      <c r="A62" s="3" t="s">
        <v>127</v>
      </c>
      <c r="B62" s="4">
        <v>45317</v>
      </c>
      <c r="C62" s="5">
        <v>40.65</v>
      </c>
      <c r="D62" s="5">
        <v>-0.65</v>
      </c>
      <c r="E62" s="5">
        <v>5.45</v>
      </c>
      <c r="F62" s="5">
        <v>-8.24</v>
      </c>
      <c r="G62" s="5">
        <v>-8.24</v>
      </c>
      <c r="H62" s="5">
        <v>73.5</v>
      </c>
      <c r="I62" s="5">
        <v>40.090000000000003</v>
      </c>
      <c r="J62" s="5">
        <v>41.4</v>
      </c>
      <c r="K62" s="6" t="s">
        <v>128</v>
      </c>
      <c r="L62" s="14">
        <f t="shared" si="0"/>
        <v>-6.5000000000000006E-3</v>
      </c>
      <c r="M62" s="14">
        <f t="shared" si="1"/>
        <v>40.915953699043783</v>
      </c>
      <c r="N62" s="15">
        <f>VLOOKUP(A62,Total!A:B,2,FALSE)</f>
        <v>81838843</v>
      </c>
      <c r="O62" s="16">
        <f t="shared" si="2"/>
        <v>-21765343.021313515</v>
      </c>
      <c r="P62" s="16" t="str">
        <f t="shared" si="3"/>
        <v>Went down</v>
      </c>
      <c r="Q62" s="16" t="str">
        <f>VLOOKUP(A62,Ticker!A:B,2,FALSE)</f>
        <v>IRB Brasil RE</v>
      </c>
      <c r="R62" s="16" t="str">
        <f>VLOOKUP(Q62,ChatGPT!A:B,2,FALSE)</f>
        <v>Seguros</v>
      </c>
      <c r="S62" s="28">
        <v>166</v>
      </c>
      <c r="T62" s="28" t="str">
        <f t="shared" si="4"/>
        <v>Greater than 100 years</v>
      </c>
    </row>
    <row r="63" spans="1:20" ht="12.75">
      <c r="A63" s="7" t="s">
        <v>129</v>
      </c>
      <c r="B63" s="8">
        <v>45317</v>
      </c>
      <c r="C63" s="9">
        <v>40.86</v>
      </c>
      <c r="D63" s="9">
        <v>-0.65</v>
      </c>
      <c r="E63" s="9">
        <v>-2.04</v>
      </c>
      <c r="F63" s="9">
        <v>-3.7</v>
      </c>
      <c r="G63" s="9">
        <v>-3.7</v>
      </c>
      <c r="H63" s="9">
        <v>-3.64</v>
      </c>
      <c r="I63" s="9">
        <v>40.86</v>
      </c>
      <c r="J63" s="9">
        <v>41.44</v>
      </c>
      <c r="K63" s="10" t="s">
        <v>130</v>
      </c>
      <c r="L63" s="17">
        <f t="shared" si="0"/>
        <v>-6.5000000000000006E-3</v>
      </c>
      <c r="M63" s="17">
        <f t="shared" si="1"/>
        <v>41.127327629592351</v>
      </c>
      <c r="N63" s="18">
        <f>VLOOKUP(A63,Total!A:B,2,FALSE)</f>
        <v>1980568384</v>
      </c>
      <c r="O63" s="19">
        <f t="shared" si="2"/>
        <v>-529460651.3402741</v>
      </c>
      <c r="P63" s="19" t="str">
        <f t="shared" si="3"/>
        <v>Went down</v>
      </c>
      <c r="Q63" s="19" t="str">
        <f>VLOOKUP(A63,Ticker!A:B,2,FALSE)</f>
        <v>Eletrobras</v>
      </c>
      <c r="R63" s="19" t="str">
        <f>VLOOKUP(Q63,ChatGPT!A:B,2,FALSE)</f>
        <v>Energia Elétrica</v>
      </c>
      <c r="S63" s="29">
        <v>181</v>
      </c>
      <c r="T63" s="29" t="str">
        <f t="shared" si="4"/>
        <v>Greater than 100 years</v>
      </c>
    </row>
    <row r="64" spans="1:20" ht="12.75">
      <c r="A64" s="3" t="s">
        <v>131</v>
      </c>
      <c r="B64" s="4">
        <v>45317</v>
      </c>
      <c r="C64" s="5">
        <v>3.4</v>
      </c>
      <c r="D64" s="5">
        <v>-0.87</v>
      </c>
      <c r="E64" s="5">
        <v>-4.2300000000000004</v>
      </c>
      <c r="F64" s="5">
        <v>-13.92</v>
      </c>
      <c r="G64" s="5">
        <v>-13.92</v>
      </c>
      <c r="H64" s="5">
        <v>-46.63</v>
      </c>
      <c r="I64" s="5">
        <v>3.35</v>
      </c>
      <c r="J64" s="5">
        <v>3.47</v>
      </c>
      <c r="K64" s="6" t="s">
        <v>132</v>
      </c>
      <c r="L64" s="14">
        <f t="shared" si="0"/>
        <v>-8.6999999999999994E-3</v>
      </c>
      <c r="M64" s="14">
        <f t="shared" si="1"/>
        <v>3.4298396045596693</v>
      </c>
      <c r="N64" s="15">
        <f>VLOOKUP(A64,Total!A:B,2,FALSE)</f>
        <v>309729428</v>
      </c>
      <c r="O64" s="16">
        <f t="shared" si="2"/>
        <v>-9242203.6520125903</v>
      </c>
      <c r="P64" s="16" t="str">
        <f t="shared" si="3"/>
        <v>Went down</v>
      </c>
      <c r="Q64" s="16" t="str">
        <f>VLOOKUP(A64,Ticker!A:B,2,FALSE)</f>
        <v>Petz</v>
      </c>
      <c r="R64" s="16" t="str">
        <f>VLOOKUP(Q64,ChatGPT!A:B,2,FALSE)</f>
        <v>Varejo (Pet Shop)</v>
      </c>
      <c r="S64" s="28">
        <v>100</v>
      </c>
      <c r="T64" s="28" t="str">
        <f t="shared" si="4"/>
        <v>Between 50 and 100 years</v>
      </c>
    </row>
    <row r="65" spans="1:20" ht="12.75">
      <c r="A65" s="7" t="s">
        <v>133</v>
      </c>
      <c r="B65" s="8">
        <v>45317</v>
      </c>
      <c r="C65" s="9">
        <v>15.91</v>
      </c>
      <c r="D65" s="9">
        <v>-0.93</v>
      </c>
      <c r="E65" s="9">
        <v>-2.39</v>
      </c>
      <c r="F65" s="9">
        <v>-14.92</v>
      </c>
      <c r="G65" s="9">
        <v>-14.92</v>
      </c>
      <c r="H65" s="9">
        <v>8.93</v>
      </c>
      <c r="I65" s="9">
        <v>15.85</v>
      </c>
      <c r="J65" s="9">
        <v>16.309999999999999</v>
      </c>
      <c r="K65" s="10" t="s">
        <v>134</v>
      </c>
      <c r="L65" s="17">
        <f t="shared" si="0"/>
        <v>-9.300000000000001E-3</v>
      </c>
      <c r="M65" s="17">
        <f t="shared" si="1"/>
        <v>16.059351973352175</v>
      </c>
      <c r="N65" s="18">
        <f>VLOOKUP(A65,Total!A:B,2,FALSE)</f>
        <v>91514307</v>
      </c>
      <c r="O65" s="19">
        <f t="shared" si="2"/>
        <v>-13667842.34040677</v>
      </c>
      <c r="P65" s="19" t="str">
        <f t="shared" si="3"/>
        <v>Went down</v>
      </c>
      <c r="Q65" s="19" t="str">
        <f>VLOOKUP(A65,Ticker!A:B,2,FALSE)</f>
        <v>EZTEC</v>
      </c>
      <c r="R65" s="19" t="str">
        <f>VLOOKUP(Q65,ChatGPT!A:B,2,FALSE)</f>
        <v>Construção Civil (Incorporação)</v>
      </c>
      <c r="S65" s="29">
        <v>189</v>
      </c>
      <c r="T65" s="29" t="str">
        <f t="shared" si="4"/>
        <v>Greater than 100 years</v>
      </c>
    </row>
    <row r="66" spans="1:20" ht="12.75">
      <c r="A66" s="3" t="s">
        <v>135</v>
      </c>
      <c r="B66" s="4">
        <v>45317</v>
      </c>
      <c r="C66" s="5">
        <v>16.489999999999998</v>
      </c>
      <c r="D66" s="5">
        <v>-1.07</v>
      </c>
      <c r="E66" s="5">
        <v>1.04</v>
      </c>
      <c r="F66" s="5">
        <v>-8.59</v>
      </c>
      <c r="G66" s="5">
        <v>-8.59</v>
      </c>
      <c r="H66" s="5">
        <v>17.16</v>
      </c>
      <c r="I66" s="5">
        <v>16.399999999999999</v>
      </c>
      <c r="J66" s="5">
        <v>16.71</v>
      </c>
      <c r="K66" s="6" t="s">
        <v>78</v>
      </c>
      <c r="L66" s="14">
        <f t="shared" si="0"/>
        <v>-1.0700000000000001E-2</v>
      </c>
      <c r="M66" s="14">
        <f t="shared" si="1"/>
        <v>16.668351359547152</v>
      </c>
      <c r="N66" s="15">
        <f>VLOOKUP(A66,Total!A:B,2,FALSE)</f>
        <v>240822651</v>
      </c>
      <c r="O66" s="16">
        <f t="shared" si="2"/>
        <v>-42951047.215599783</v>
      </c>
      <c r="P66" s="16" t="str">
        <f t="shared" si="3"/>
        <v>Went down</v>
      </c>
      <c r="Q66" s="16" t="str">
        <f>VLOOKUP(A66,Ticker!A:B,2,FALSE)</f>
        <v>Fleury</v>
      </c>
      <c r="R66" s="16" t="str">
        <f>VLOOKUP(Q66,ChatGPT!A:B,2,FALSE)</f>
        <v>Saúde (Laboratórios)</v>
      </c>
      <c r="S66" s="28">
        <v>178</v>
      </c>
      <c r="T66" s="28" t="str">
        <f t="shared" si="4"/>
        <v>Greater than 100 years</v>
      </c>
    </row>
    <row r="67" spans="1:20" ht="12.75">
      <c r="A67" s="7" t="s">
        <v>136</v>
      </c>
      <c r="B67" s="8">
        <v>45317</v>
      </c>
      <c r="C67" s="9">
        <v>6.95</v>
      </c>
      <c r="D67" s="9">
        <v>-1.27</v>
      </c>
      <c r="E67" s="9">
        <v>-0.43</v>
      </c>
      <c r="F67" s="9">
        <v>-6.71</v>
      </c>
      <c r="G67" s="9">
        <v>-6.71</v>
      </c>
      <c r="H67" s="9">
        <v>-30.01</v>
      </c>
      <c r="I67" s="9">
        <v>6.87</v>
      </c>
      <c r="J67" s="9">
        <v>7.14</v>
      </c>
      <c r="K67" s="10" t="s">
        <v>137</v>
      </c>
      <c r="L67" s="17">
        <f t="shared" ref="L67:L82" si="5">D67/100</f>
        <v>-1.2699999999999999E-2</v>
      </c>
      <c r="M67" s="17">
        <f t="shared" ref="M67:M82" si="6">C67/(1+L67)</f>
        <v>7.0394003848880793</v>
      </c>
      <c r="N67" s="18">
        <f>VLOOKUP(A67,Total!A:B,2,FALSE)</f>
        <v>496029967</v>
      </c>
      <c r="O67" s="19">
        <f t="shared" ref="O67:O82" si="7">(C67-M67)*N67</f>
        <v>-44345269.965821177</v>
      </c>
      <c r="P67" s="19" t="str">
        <f t="shared" ref="P67:P82" si="8">IF(O67&gt;0,"Went up",IF(O67&lt;0,"Went down","Kept"))</f>
        <v>Went down</v>
      </c>
      <c r="Q67" s="19" t="str">
        <f>VLOOKUP(A67,Ticker!A:B,2,FALSE)</f>
        <v>Grupo Soma</v>
      </c>
      <c r="R67" s="19" t="str">
        <f>VLOOKUP(Q67,ChatGPT!A:B,2,FALSE)</f>
        <v>Varejo (Moda)</v>
      </c>
      <c r="S67" s="29">
        <v>172</v>
      </c>
      <c r="T67" s="29" t="str">
        <f t="shared" ref="T67:T82" si="9">IF(S67&gt;100,"Greater than 100 years",IF(S67&lt;50,"Less than 50 years", "Between 50 and 100 years"))</f>
        <v>Greater than 100 years</v>
      </c>
    </row>
    <row r="68" spans="1:20" ht="12.75">
      <c r="A68" s="3" t="s">
        <v>138</v>
      </c>
      <c r="B68" s="4">
        <v>45317</v>
      </c>
      <c r="C68" s="5">
        <v>8.67</v>
      </c>
      <c r="D68" s="5">
        <v>-1.36</v>
      </c>
      <c r="E68" s="5">
        <v>4.08</v>
      </c>
      <c r="F68" s="5">
        <v>-14.33</v>
      </c>
      <c r="G68" s="5">
        <v>-14.33</v>
      </c>
      <c r="H68" s="5">
        <v>-34.520000000000003</v>
      </c>
      <c r="I68" s="5">
        <v>8.6199999999999992</v>
      </c>
      <c r="J68" s="5">
        <v>8.8000000000000007</v>
      </c>
      <c r="K68" s="6" t="s">
        <v>139</v>
      </c>
      <c r="L68" s="14">
        <f t="shared" si="5"/>
        <v>-1.3600000000000001E-2</v>
      </c>
      <c r="M68" s="14">
        <f t="shared" si="6"/>
        <v>8.7895377128953776</v>
      </c>
      <c r="N68" s="15">
        <f>VLOOKUP(A68,Total!A:B,2,FALSE)</f>
        <v>176733968</v>
      </c>
      <c r="O68" s="16">
        <f t="shared" si="7"/>
        <v>-21126374.325644854</v>
      </c>
      <c r="P68" s="16" t="str">
        <f t="shared" si="8"/>
        <v>Went down</v>
      </c>
      <c r="Q68" s="16" t="str">
        <f>VLOOKUP(A68,Ticker!A:B,2,FALSE)</f>
        <v>Alpargatas</v>
      </c>
      <c r="R68" s="16" t="str">
        <f>VLOOKUP(Q68,ChatGPT!A:B,2,FALSE)</f>
        <v>Varejo (Calçados)</v>
      </c>
      <c r="S68" s="28">
        <v>175</v>
      </c>
      <c r="T68" s="28" t="str">
        <f t="shared" si="9"/>
        <v>Greater than 100 years</v>
      </c>
    </row>
    <row r="69" spans="1:20" ht="12.75">
      <c r="A69" s="7" t="s">
        <v>140</v>
      </c>
      <c r="B69" s="8">
        <v>45317</v>
      </c>
      <c r="C69" s="9">
        <v>22.84</v>
      </c>
      <c r="D69" s="9">
        <v>-1.38</v>
      </c>
      <c r="E69" s="9">
        <v>2.38</v>
      </c>
      <c r="F69" s="9">
        <v>-5.15</v>
      </c>
      <c r="G69" s="9">
        <v>-5.15</v>
      </c>
      <c r="H69" s="9">
        <v>60.09</v>
      </c>
      <c r="I69" s="9">
        <v>22.62</v>
      </c>
      <c r="J69" s="9">
        <v>23.34</v>
      </c>
      <c r="K69" s="10" t="s">
        <v>141</v>
      </c>
      <c r="L69" s="17">
        <f t="shared" si="5"/>
        <v>-1.38E-2</v>
      </c>
      <c r="M69" s="17">
        <f t="shared" si="6"/>
        <v>23.1596025147029</v>
      </c>
      <c r="N69" s="18">
        <f>VLOOKUP(A69,Total!A:B,2,FALSE)</f>
        <v>265784616</v>
      </c>
      <c r="O69" s="19">
        <f t="shared" si="7"/>
        <v>-84945431.642944753</v>
      </c>
      <c r="P69" s="19" t="str">
        <f t="shared" si="8"/>
        <v>Went down</v>
      </c>
      <c r="Q69" s="19" t="str">
        <f>VLOOKUP(A69,Ticker!A:B,2,FALSE)</f>
        <v>Cyrela</v>
      </c>
      <c r="R69" s="19" t="str">
        <f>VLOOKUP(Q69,ChatGPT!A:B,2,FALSE)</f>
        <v>Construção Civil (Incorporação)</v>
      </c>
      <c r="S69" s="29">
        <v>142</v>
      </c>
      <c r="T69" s="29" t="str">
        <f t="shared" si="9"/>
        <v>Greater than 100 years</v>
      </c>
    </row>
    <row r="70" spans="1:20" ht="12.75">
      <c r="A70" s="3" t="s">
        <v>142</v>
      </c>
      <c r="B70" s="4">
        <v>45317</v>
      </c>
      <c r="C70" s="5">
        <v>22.4</v>
      </c>
      <c r="D70" s="5">
        <v>-1.4</v>
      </c>
      <c r="E70" s="5">
        <v>5.0199999999999996</v>
      </c>
      <c r="F70" s="5">
        <v>0.04</v>
      </c>
      <c r="G70" s="5">
        <v>0.04</v>
      </c>
      <c r="H70" s="5">
        <v>34.29</v>
      </c>
      <c r="I70" s="5">
        <v>22.26</v>
      </c>
      <c r="J70" s="5">
        <v>22.92</v>
      </c>
      <c r="K70" s="6" t="s">
        <v>143</v>
      </c>
      <c r="L70" s="14">
        <f t="shared" si="5"/>
        <v>-1.3999999999999999E-2</v>
      </c>
      <c r="M70" s="14">
        <f t="shared" si="6"/>
        <v>22.718052738336713</v>
      </c>
      <c r="N70" s="15">
        <f>VLOOKUP(A70,Total!A:B,2,FALSE)</f>
        <v>734632705</v>
      </c>
      <c r="O70" s="16">
        <f t="shared" si="7"/>
        <v>-233651943.49695757</v>
      </c>
      <c r="P70" s="16" t="str">
        <f t="shared" si="8"/>
        <v>Went down</v>
      </c>
      <c r="Q70" s="16" t="str">
        <f>VLOOKUP(A70,Ticker!A:B,2,FALSE)</f>
        <v>Embraer</v>
      </c>
      <c r="R70" s="16" t="str">
        <f>VLOOKUP(Q70,ChatGPT!A:B,2,FALSE)</f>
        <v>Aeroespacial</v>
      </c>
      <c r="S70" s="28">
        <v>150</v>
      </c>
      <c r="T70" s="28" t="str">
        <f t="shared" si="9"/>
        <v>Greater than 100 years</v>
      </c>
    </row>
    <row r="71" spans="1:20" ht="12.75">
      <c r="A71" s="7" t="s">
        <v>144</v>
      </c>
      <c r="B71" s="8">
        <v>45317</v>
      </c>
      <c r="C71" s="9">
        <v>15.97</v>
      </c>
      <c r="D71" s="9">
        <v>-1.41</v>
      </c>
      <c r="E71" s="9">
        <v>-7.37</v>
      </c>
      <c r="F71" s="9">
        <v>-5.45</v>
      </c>
      <c r="G71" s="9">
        <v>-5.45</v>
      </c>
      <c r="H71" s="9">
        <v>23.51</v>
      </c>
      <c r="I71" s="9">
        <v>15.84</v>
      </c>
      <c r="J71" s="9">
        <v>16.43</v>
      </c>
      <c r="K71" s="10" t="s">
        <v>145</v>
      </c>
      <c r="L71" s="17">
        <f t="shared" si="5"/>
        <v>-1.41E-2</v>
      </c>
      <c r="M71" s="17">
        <f t="shared" si="6"/>
        <v>16.198397403387769</v>
      </c>
      <c r="N71" s="18">
        <f>VLOOKUP(A71,Total!A:B,2,FALSE)</f>
        <v>846244302</v>
      </c>
      <c r="O71" s="19">
        <f t="shared" si="7"/>
        <v>-193280001.20849475</v>
      </c>
      <c r="P71" s="19" t="str">
        <f t="shared" si="8"/>
        <v>Went down</v>
      </c>
      <c r="Q71" s="19" t="str">
        <f>VLOOKUP(A71,Ticker!A:B,2,FALSE)</f>
        <v>Natura</v>
      </c>
      <c r="R71" s="19" t="str">
        <f>VLOOKUP(Q71,ChatGPT!A:B,2,FALSE)</f>
        <v>Cosméticos</v>
      </c>
      <c r="S71" s="29">
        <v>84</v>
      </c>
      <c r="T71" s="29" t="str">
        <f t="shared" si="9"/>
        <v>Between 50 and 100 years</v>
      </c>
    </row>
    <row r="72" spans="1:20" ht="12.75">
      <c r="A72" s="3" t="s">
        <v>146</v>
      </c>
      <c r="B72" s="4">
        <v>45317</v>
      </c>
      <c r="C72" s="5">
        <v>13.8</v>
      </c>
      <c r="D72" s="5">
        <v>-1.42</v>
      </c>
      <c r="E72" s="5">
        <v>-3.5</v>
      </c>
      <c r="F72" s="5">
        <v>2</v>
      </c>
      <c r="G72" s="5">
        <v>2</v>
      </c>
      <c r="H72" s="5">
        <v>-34.020000000000003</v>
      </c>
      <c r="I72" s="5">
        <v>13.63</v>
      </c>
      <c r="J72" s="5">
        <v>14</v>
      </c>
      <c r="K72" s="6" t="s">
        <v>147</v>
      </c>
      <c r="L72" s="14">
        <f t="shared" si="5"/>
        <v>-1.4199999999999999E-2</v>
      </c>
      <c r="M72" s="14">
        <f t="shared" si="6"/>
        <v>13.998782714546561</v>
      </c>
      <c r="N72" s="15">
        <f>VLOOKUP(A72,Total!A:B,2,FALSE)</f>
        <v>1349217892</v>
      </c>
      <c r="O72" s="16">
        <f t="shared" si="7"/>
        <v>-268201195.08654764</v>
      </c>
      <c r="P72" s="16" t="str">
        <f t="shared" si="8"/>
        <v>Went down</v>
      </c>
      <c r="Q72" s="16" t="str">
        <f>VLOOKUP(A72,Ticker!A:B,2,FALSE)</f>
        <v>Assaí</v>
      </c>
      <c r="R72" s="16" t="str">
        <f>VLOOKUP(Q72,ChatGPT!A:B,2,FALSE)</f>
        <v>Varejo (Atacado)</v>
      </c>
      <c r="S72" s="28">
        <v>64</v>
      </c>
      <c r="T72" s="28" t="str">
        <f t="shared" si="9"/>
        <v>Between 50 and 100 years</v>
      </c>
    </row>
    <row r="73" spans="1:20" ht="12.75">
      <c r="A73" s="7" t="s">
        <v>148</v>
      </c>
      <c r="B73" s="8">
        <v>45317</v>
      </c>
      <c r="C73" s="9">
        <v>13.22</v>
      </c>
      <c r="D73" s="9">
        <v>-1.56</v>
      </c>
      <c r="E73" s="9">
        <v>-4.13</v>
      </c>
      <c r="F73" s="9">
        <v>-8.58</v>
      </c>
      <c r="G73" s="9">
        <v>-8.58</v>
      </c>
      <c r="H73" s="9">
        <v>3.88</v>
      </c>
      <c r="I73" s="9">
        <v>13.18</v>
      </c>
      <c r="J73" s="9">
        <v>13.42</v>
      </c>
      <c r="K73" s="10" t="s">
        <v>149</v>
      </c>
      <c r="L73" s="17">
        <f t="shared" si="5"/>
        <v>-1.5600000000000001E-2</v>
      </c>
      <c r="M73" s="17">
        <f t="shared" si="6"/>
        <v>13.429500203169443</v>
      </c>
      <c r="N73" s="18">
        <f>VLOOKUP(A73,Total!A:B,2,FALSE)</f>
        <v>5602790110</v>
      </c>
      <c r="O73" s="19">
        <f t="shared" si="7"/>
        <v>-1173785666.3607426</v>
      </c>
      <c r="P73" s="19" t="str">
        <f t="shared" si="8"/>
        <v>Went down</v>
      </c>
      <c r="Q73" s="19" t="str">
        <f>VLOOKUP(A73,Ticker!A:B,2,FALSE)</f>
        <v>B3</v>
      </c>
      <c r="R73" s="19" t="str">
        <f>VLOOKUP(Q73,ChatGPT!A:B,2,FALSE)</f>
        <v>Serviços Financeiros (Bolsa de Valores)</v>
      </c>
      <c r="S73" s="29">
        <v>75</v>
      </c>
      <c r="T73" s="29" t="str">
        <f t="shared" si="9"/>
        <v>Between 50 and 100 years</v>
      </c>
    </row>
    <row r="74" spans="1:20" ht="12.75">
      <c r="A74" s="3" t="s">
        <v>150</v>
      </c>
      <c r="B74" s="4">
        <v>45317</v>
      </c>
      <c r="C74" s="5">
        <v>31.08</v>
      </c>
      <c r="D74" s="5">
        <v>-1.61</v>
      </c>
      <c r="E74" s="5">
        <v>-5.27</v>
      </c>
      <c r="F74" s="5">
        <v>-13.06</v>
      </c>
      <c r="G74" s="5">
        <v>-13.06</v>
      </c>
      <c r="H74" s="5">
        <v>-27.52</v>
      </c>
      <c r="I74" s="5">
        <v>30.91</v>
      </c>
      <c r="J74" s="5">
        <v>31.72</v>
      </c>
      <c r="K74" s="6" t="s">
        <v>151</v>
      </c>
      <c r="L74" s="14">
        <f t="shared" si="5"/>
        <v>-1.61E-2</v>
      </c>
      <c r="M74" s="14">
        <f t="shared" si="6"/>
        <v>31.588576074804347</v>
      </c>
      <c r="N74" s="15">
        <f>VLOOKUP(A74,Total!A:B,2,FALSE)</f>
        <v>409490388</v>
      </c>
      <c r="O74" s="16">
        <f t="shared" si="7"/>
        <v>-208257014.19914994</v>
      </c>
      <c r="P74" s="16" t="str">
        <f t="shared" si="8"/>
        <v>Went down</v>
      </c>
      <c r="Q74" s="16" t="str">
        <f>VLOOKUP(A74,Ticker!A:B,2,FALSE)</f>
        <v>Hypera</v>
      </c>
      <c r="R74" s="16" t="str">
        <f>VLOOKUP(Q74,ChatGPT!A:B,2,FALSE)</f>
        <v>Farmacêutica</v>
      </c>
      <c r="S74" s="28">
        <v>54</v>
      </c>
      <c r="T74" s="28" t="str">
        <f t="shared" si="9"/>
        <v>Between 50 and 100 years</v>
      </c>
    </row>
    <row r="75" spans="1:20" ht="12.75">
      <c r="A75" s="7" t="s">
        <v>152</v>
      </c>
      <c r="B75" s="8">
        <v>45317</v>
      </c>
      <c r="C75" s="9">
        <v>28.2</v>
      </c>
      <c r="D75" s="9">
        <v>-1.94</v>
      </c>
      <c r="E75" s="9">
        <v>0.36</v>
      </c>
      <c r="F75" s="9">
        <v>-3.79</v>
      </c>
      <c r="G75" s="9">
        <v>-3.79</v>
      </c>
      <c r="H75" s="9">
        <v>17.100000000000001</v>
      </c>
      <c r="I75" s="9">
        <v>28.13</v>
      </c>
      <c r="J75" s="9">
        <v>28.97</v>
      </c>
      <c r="K75" s="10" t="s">
        <v>153</v>
      </c>
      <c r="L75" s="17">
        <f t="shared" si="5"/>
        <v>-1.9400000000000001E-2</v>
      </c>
      <c r="M75" s="17">
        <f t="shared" si="6"/>
        <v>28.757903324495206</v>
      </c>
      <c r="N75" s="18">
        <f>VLOOKUP(A75,Total!A:B,2,FALSE)</f>
        <v>142377330</v>
      </c>
      <c r="O75" s="19">
        <f t="shared" si="7"/>
        <v>-79432785.73975119</v>
      </c>
      <c r="P75" s="19" t="str">
        <f t="shared" si="8"/>
        <v>Went down</v>
      </c>
      <c r="Q75" s="19" t="str">
        <f>VLOOKUP(A75,Ticker!A:B,2,FALSE)</f>
        <v>São Martinho</v>
      </c>
      <c r="R75" s="19" t="str">
        <f>VLOOKUP(Q75,ChatGPT!A:B,2,FALSE)</f>
        <v>Agricultura (Açúcar e Etanol)</v>
      </c>
      <c r="S75" s="29">
        <v>27</v>
      </c>
      <c r="T75" s="29" t="str">
        <f t="shared" si="9"/>
        <v>Less than 50 years</v>
      </c>
    </row>
    <row r="76" spans="1:20" ht="12.75">
      <c r="A76" s="3" t="s">
        <v>154</v>
      </c>
      <c r="B76" s="4">
        <v>45317</v>
      </c>
      <c r="C76" s="5">
        <v>3.93</v>
      </c>
      <c r="D76" s="5">
        <v>-1.99</v>
      </c>
      <c r="E76" s="5">
        <v>-2.2400000000000002</v>
      </c>
      <c r="F76" s="5">
        <v>-11.69</v>
      </c>
      <c r="G76" s="5">
        <v>-11.69</v>
      </c>
      <c r="H76" s="5">
        <v>-11.49</v>
      </c>
      <c r="I76" s="5">
        <v>3.89</v>
      </c>
      <c r="J76" s="5">
        <v>4.0599999999999996</v>
      </c>
      <c r="K76" s="6" t="s">
        <v>155</v>
      </c>
      <c r="L76" s="14">
        <f t="shared" si="5"/>
        <v>-1.9900000000000001E-2</v>
      </c>
      <c r="M76" s="14">
        <f t="shared" si="6"/>
        <v>4.0097949188858282</v>
      </c>
      <c r="N76" s="15">
        <f>VLOOKUP(A76,Total!A:B,2,FALSE)</f>
        <v>4394332306</v>
      </c>
      <c r="O76" s="16">
        <f t="shared" si="7"/>
        <v>-350645389.91464359</v>
      </c>
      <c r="P76" s="16" t="str">
        <f t="shared" si="8"/>
        <v>Went down</v>
      </c>
      <c r="Q76" s="16" t="str">
        <f>VLOOKUP(A76,Ticker!A:B,2,FALSE)</f>
        <v>Hapvida</v>
      </c>
      <c r="R76" s="16" t="str">
        <f>VLOOKUP(Q76,ChatGPT!A:B,2,FALSE)</f>
        <v>Saúde (Planos de Saúde)</v>
      </c>
      <c r="S76" s="28">
        <v>97</v>
      </c>
      <c r="T76" s="28" t="str">
        <f t="shared" si="9"/>
        <v>Between 50 and 100 years</v>
      </c>
    </row>
    <row r="77" spans="1:20" ht="12.75">
      <c r="A77" s="7" t="s">
        <v>156</v>
      </c>
      <c r="B77" s="8">
        <v>45317</v>
      </c>
      <c r="C77" s="9">
        <v>15.78</v>
      </c>
      <c r="D77" s="9">
        <v>-2.29</v>
      </c>
      <c r="E77" s="9">
        <v>-5.62</v>
      </c>
      <c r="F77" s="9">
        <v>-9.41</v>
      </c>
      <c r="G77" s="9">
        <v>-9.41</v>
      </c>
      <c r="H77" s="9">
        <v>-24.94</v>
      </c>
      <c r="I77" s="9">
        <v>15.7</v>
      </c>
      <c r="J77" s="9">
        <v>16.23</v>
      </c>
      <c r="K77" s="10" t="s">
        <v>157</v>
      </c>
      <c r="L77" s="17">
        <f t="shared" si="5"/>
        <v>-2.29E-2</v>
      </c>
      <c r="M77" s="17">
        <f t="shared" si="6"/>
        <v>16.149831132944428</v>
      </c>
      <c r="N77" s="18">
        <f>VLOOKUP(A77,Total!A:B,2,FALSE)</f>
        <v>951329770</v>
      </c>
      <c r="O77" s="19">
        <f t="shared" si="7"/>
        <v>-351831366.6428625</v>
      </c>
      <c r="P77" s="19" t="str">
        <f t="shared" si="8"/>
        <v>Went down</v>
      </c>
      <c r="Q77" s="19" t="str">
        <f>VLOOKUP(A77,Ticker!A:B,2,FALSE)</f>
        <v>Lojas Renner</v>
      </c>
      <c r="R77" s="19" t="str">
        <f>VLOOKUP(Q77,ChatGPT!A:B,2,FALSE)</f>
        <v>Varejo (Moda)</v>
      </c>
      <c r="S77" s="29">
        <v>185</v>
      </c>
      <c r="T77" s="29" t="str">
        <f t="shared" si="9"/>
        <v>Greater than 100 years</v>
      </c>
    </row>
    <row r="78" spans="1:20" ht="12.75">
      <c r="A78" s="3" t="s">
        <v>158</v>
      </c>
      <c r="B78" s="4">
        <v>45317</v>
      </c>
      <c r="C78" s="5">
        <v>10.71</v>
      </c>
      <c r="D78" s="5">
        <v>-2.4500000000000002</v>
      </c>
      <c r="E78" s="5">
        <v>-9.4700000000000006</v>
      </c>
      <c r="F78" s="5">
        <v>-13.98</v>
      </c>
      <c r="G78" s="5">
        <v>-13.98</v>
      </c>
      <c r="H78" s="5">
        <v>-32.72</v>
      </c>
      <c r="I78" s="5">
        <v>10.7</v>
      </c>
      <c r="J78" s="5">
        <v>11.08</v>
      </c>
      <c r="K78" s="6" t="s">
        <v>159</v>
      </c>
      <c r="L78" s="14">
        <f t="shared" si="5"/>
        <v>-2.4500000000000001E-2</v>
      </c>
      <c r="M78" s="14">
        <f t="shared" si="6"/>
        <v>10.978985135827781</v>
      </c>
      <c r="N78" s="15">
        <f>VLOOKUP(A78,Total!A:B,2,FALSE)</f>
        <v>533990587</v>
      </c>
      <c r="O78" s="16">
        <f t="shared" si="7"/>
        <v>-143635530.57495093</v>
      </c>
      <c r="P78" s="16" t="str">
        <f t="shared" si="8"/>
        <v>Went down</v>
      </c>
      <c r="Q78" s="16" t="str">
        <f>VLOOKUP(A78,Ticker!A:B,2,FALSE)</f>
        <v>Carrefour Brasil</v>
      </c>
      <c r="R78" s="16" t="str">
        <f>VLOOKUP(Q78,ChatGPT!A:B,2,FALSE)</f>
        <v>Varejo (Supermercados)</v>
      </c>
      <c r="S78" s="28">
        <v>45</v>
      </c>
      <c r="T78" s="28" t="str">
        <f t="shared" si="9"/>
        <v>Less than 50 years</v>
      </c>
    </row>
    <row r="79" spans="1:20" ht="12.75">
      <c r="A79" s="7" t="s">
        <v>160</v>
      </c>
      <c r="B79" s="8">
        <v>45317</v>
      </c>
      <c r="C79" s="9">
        <v>8.6999999999999993</v>
      </c>
      <c r="D79" s="9">
        <v>-2.46</v>
      </c>
      <c r="E79" s="9">
        <v>-6.95</v>
      </c>
      <c r="F79" s="9">
        <v>-23.55</v>
      </c>
      <c r="G79" s="9">
        <v>-23.55</v>
      </c>
      <c r="H79" s="9">
        <v>-85.74</v>
      </c>
      <c r="I79" s="9">
        <v>8.67</v>
      </c>
      <c r="J79" s="9">
        <v>8.9499999999999993</v>
      </c>
      <c r="K79" s="10" t="s">
        <v>161</v>
      </c>
      <c r="L79" s="17">
        <f t="shared" si="5"/>
        <v>-2.46E-2</v>
      </c>
      <c r="M79" s="17">
        <f t="shared" si="6"/>
        <v>8.9194176748000817</v>
      </c>
      <c r="N79" s="18">
        <f>VLOOKUP(A79,Total!A:B,2,FALSE)</f>
        <v>94843047</v>
      </c>
      <c r="O79" s="19">
        <f t="shared" si="7"/>
        <v>-20810240.843694936</v>
      </c>
      <c r="P79" s="19" t="str">
        <f t="shared" si="8"/>
        <v>Went down</v>
      </c>
      <c r="Q79" s="19" t="str">
        <f>VLOOKUP(A79,Ticker!A:B,2,FALSE)</f>
        <v>Casas Bahia</v>
      </c>
      <c r="R79" s="19" t="str">
        <f>VLOOKUP(Q79,ChatGPT!A:B,2,FALSE)</f>
        <v>Varejo (Eletrodomésticos)</v>
      </c>
      <c r="S79" s="29">
        <v>85</v>
      </c>
      <c r="T79" s="29" t="str">
        <f t="shared" si="9"/>
        <v>Between 50 and 100 years</v>
      </c>
    </row>
    <row r="80" spans="1:20" ht="12.75">
      <c r="A80" s="3" t="s">
        <v>162</v>
      </c>
      <c r="B80" s="4">
        <v>45317</v>
      </c>
      <c r="C80" s="5">
        <v>56.24</v>
      </c>
      <c r="D80" s="5">
        <v>-3.63</v>
      </c>
      <c r="E80" s="5">
        <v>-6.41</v>
      </c>
      <c r="F80" s="5">
        <v>-11.57</v>
      </c>
      <c r="G80" s="5">
        <v>-11.57</v>
      </c>
      <c r="H80" s="5">
        <v>-2.77</v>
      </c>
      <c r="I80" s="5">
        <v>56.04</v>
      </c>
      <c r="J80" s="5">
        <v>58.9</v>
      </c>
      <c r="K80" s="6" t="s">
        <v>163</v>
      </c>
      <c r="L80" s="14">
        <f t="shared" si="5"/>
        <v>-3.6299999999999999E-2</v>
      </c>
      <c r="M80" s="14">
        <f t="shared" si="6"/>
        <v>58.358410293659851</v>
      </c>
      <c r="N80" s="15">
        <f>VLOOKUP(A80,Total!A:B,2,FALSE)</f>
        <v>853202347</v>
      </c>
      <c r="O80" s="16">
        <f t="shared" si="7"/>
        <v>-1807432634.4595425</v>
      </c>
      <c r="P80" s="16" t="str">
        <f t="shared" si="8"/>
        <v>Went down</v>
      </c>
      <c r="Q80" s="16" t="str">
        <f>VLOOKUP(A80,Ticker!A:B,2,FALSE)</f>
        <v>Localiza</v>
      </c>
      <c r="R80" s="16" t="str">
        <f>VLOOKUP(Q80,ChatGPT!A:B,2,FALSE)</f>
        <v>Serviços (Aluguel de Carros)</v>
      </c>
      <c r="S80" s="28">
        <v>146</v>
      </c>
      <c r="T80" s="28" t="str">
        <f t="shared" si="9"/>
        <v>Greater than 100 years</v>
      </c>
    </row>
    <row r="81" spans="1:20" ht="12.75">
      <c r="A81" s="7" t="s">
        <v>164</v>
      </c>
      <c r="B81" s="8">
        <v>45317</v>
      </c>
      <c r="C81" s="9">
        <v>3.07</v>
      </c>
      <c r="D81" s="9">
        <v>-4.3600000000000003</v>
      </c>
      <c r="E81" s="9">
        <v>-5.54</v>
      </c>
      <c r="F81" s="9">
        <v>-12.29</v>
      </c>
      <c r="G81" s="9">
        <v>-12.29</v>
      </c>
      <c r="H81" s="9">
        <v>-36.83</v>
      </c>
      <c r="I81" s="9">
        <v>3.05</v>
      </c>
      <c r="J81" s="9">
        <v>3.23</v>
      </c>
      <c r="K81" s="10" t="s">
        <v>165</v>
      </c>
      <c r="L81" s="17">
        <f t="shared" si="5"/>
        <v>-4.36E-2</v>
      </c>
      <c r="M81" s="17">
        <f t="shared" si="6"/>
        <v>3.2099539941447093</v>
      </c>
      <c r="N81" s="18">
        <f>VLOOKUP(A81,Total!A:B,2,FALSE)</f>
        <v>525582771</v>
      </c>
      <c r="O81" s="19">
        <f t="shared" si="7"/>
        <v>-73557408.055094168</v>
      </c>
      <c r="P81" s="19" t="str">
        <f t="shared" si="8"/>
        <v>Went down</v>
      </c>
      <c r="Q81" s="19" t="str">
        <f>VLOOKUP(A81,Ticker!A:B,2,FALSE)</f>
        <v>CVC</v>
      </c>
      <c r="R81" s="19" t="str">
        <f>VLOOKUP(Q81,ChatGPT!A:B,2,FALSE)</f>
        <v>Turismo (Agência de Viagens)</v>
      </c>
      <c r="S81" s="29">
        <v>132</v>
      </c>
      <c r="T81" s="29" t="str">
        <f t="shared" si="9"/>
        <v>Greater than 100 years</v>
      </c>
    </row>
    <row r="82" spans="1:20" ht="12.75">
      <c r="A82" s="3" t="s">
        <v>166</v>
      </c>
      <c r="B82" s="4">
        <v>45317</v>
      </c>
      <c r="C82" s="5">
        <v>5.92</v>
      </c>
      <c r="D82" s="5">
        <v>-8.07</v>
      </c>
      <c r="E82" s="5">
        <v>-15.91</v>
      </c>
      <c r="F82" s="5">
        <v>-34</v>
      </c>
      <c r="G82" s="5">
        <v>-34</v>
      </c>
      <c r="H82" s="5">
        <v>-25.44</v>
      </c>
      <c r="I82" s="5">
        <v>5.51</v>
      </c>
      <c r="J82" s="5">
        <v>6.02</v>
      </c>
      <c r="K82" s="6" t="s">
        <v>167</v>
      </c>
      <c r="L82" s="14">
        <f t="shared" si="5"/>
        <v>-8.0700000000000008E-2</v>
      </c>
      <c r="M82" s="14">
        <f t="shared" si="6"/>
        <v>6.4396823670183831</v>
      </c>
      <c r="N82" s="15">
        <f>VLOOKUP(A82,Total!A:B,2,FALSE)</f>
        <v>198184909</v>
      </c>
      <c r="O82" s="16">
        <f t="shared" si="7"/>
        <v>-102993202.61644287</v>
      </c>
      <c r="P82" s="16" t="str">
        <f t="shared" si="8"/>
        <v>Went down</v>
      </c>
      <c r="Q82" s="16" t="str">
        <f>VLOOKUP(A82,Ticker!A:B,2,FALSE)</f>
        <v>GOL</v>
      </c>
      <c r="R82" s="16" t="str">
        <f>VLOOKUP(Q82,ChatGPT!A:B,2,FALSE)</f>
        <v>Transporte Aéreo</v>
      </c>
      <c r="S82" s="28">
        <v>106</v>
      </c>
      <c r="T82" s="28" t="str">
        <f t="shared" si="9"/>
        <v>Greater than 100 years</v>
      </c>
    </row>
    <row r="83" spans="1:20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20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20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20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20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20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20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20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20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20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20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20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20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20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32CA-5E2D-40A2-B2A2-36E8BB183494}">
  <dimension ref="A1:C86"/>
  <sheetViews>
    <sheetView tabSelected="1" workbookViewId="0">
      <selection activeCell="C80" sqref="C80"/>
    </sheetView>
  </sheetViews>
  <sheetFormatPr defaultRowHeight="12.75"/>
  <cols>
    <col min="1" max="1" width="38.42578125" bestFit="1" customWidth="1"/>
    <col min="2" max="2" width="25.85546875" customWidth="1"/>
    <col min="3" max="3" width="26.85546875" bestFit="1" customWidth="1"/>
  </cols>
  <sheetData>
    <row r="1" spans="1:3" ht="15">
      <c r="A1" s="37" t="s">
        <v>1059</v>
      </c>
      <c r="B1" s="38"/>
      <c r="C1" s="38"/>
    </row>
    <row r="2" spans="1:3">
      <c r="A2" t="s">
        <v>1074</v>
      </c>
      <c r="B2" s="33">
        <f>LARGE(Main!O:O,1)</f>
        <v>4762926995.2480898</v>
      </c>
      <c r="C2" t="str">
        <f>VLOOKUP(B2,Main!O:Q,3,FALSE)</f>
        <v>Vale</v>
      </c>
    </row>
    <row r="3" spans="1:3">
      <c r="A3" t="s">
        <v>1075</v>
      </c>
      <c r="B3" s="33">
        <f>SMALL(Main!O:O,1)</f>
        <v>-1807432634.4595425</v>
      </c>
      <c r="C3" t="str">
        <f>VLOOKUP(B3,Main!O:Q,3,FALSE)</f>
        <v>Localiza</v>
      </c>
    </row>
    <row r="4" spans="1:3">
      <c r="A4" t="s">
        <v>1076</v>
      </c>
      <c r="B4" s="33">
        <f>AVERAGE(Main!O:O)</f>
        <v>165190210.47934023</v>
      </c>
    </row>
    <row r="5" spans="1:3">
      <c r="A5" t="s">
        <v>1077</v>
      </c>
      <c r="B5" s="33">
        <f>AVERAGEIF(Main!P:P,"Went up",Main!O:O)</f>
        <v>448164250.23049796</v>
      </c>
    </row>
    <row r="6" spans="1:3">
      <c r="A6" t="s">
        <v>1078</v>
      </c>
      <c r="B6" s="33">
        <f>AVERAGEIF(Main!P:P,"Went down",Main!O:O)</f>
        <v>-181109141.75186712</v>
      </c>
    </row>
    <row r="9" spans="1:3" ht="15">
      <c r="A9" s="36" t="s">
        <v>1058</v>
      </c>
      <c r="B9" s="36" t="s">
        <v>1059</v>
      </c>
      <c r="C9" s="36" t="s">
        <v>1063</v>
      </c>
    </row>
    <row r="10" spans="1:3">
      <c r="A10" t="str" cm="1">
        <f t="array" ref="A10:A62">_xlfn.UNIQUE(Main!R2:R82)</f>
        <v>Siderurgia</v>
      </c>
      <c r="B10" s="33">
        <f>SUMIF(Main!R:R,Analysis!A10,Main!O:O)</f>
        <v>489935930.92832291</v>
      </c>
      <c r="C10" s="33">
        <f>SUMIFS(Main!O:O,Main!R:R,Analysis!A10,Main!P:P,"Went up")</f>
        <v>489935930.92832291</v>
      </c>
    </row>
    <row r="11" spans="1:3">
      <c r="A11" t="str">
        <v>Mineração</v>
      </c>
      <c r="B11" s="33">
        <f>SUMIF(Main!R:R,Analysis!A11,Main!O:O)</f>
        <v>4940442965.5504341</v>
      </c>
      <c r="C11" s="33">
        <f>SUMIFS(Main!O:O,Main!R:R,Analysis!A11,Main!P:P,"Went up")</f>
        <v>4940442965.5504341</v>
      </c>
    </row>
    <row r="12" spans="1:3">
      <c r="A12" t="str">
        <v>Petróleo e Gás</v>
      </c>
      <c r="B12" s="33">
        <f>SUMIF(Main!R:R,Analysis!A12,Main!O:O)</f>
        <v>6093288832.2628355</v>
      </c>
      <c r="C12" s="33">
        <f>SUMIFS(Main!O:O,Main!R:R,Analysis!A12,Main!P:P,"Went up")</f>
        <v>6093288832.2628355</v>
      </c>
    </row>
    <row r="13" spans="1:3">
      <c r="A13" t="str">
        <v>Papel e Celulose</v>
      </c>
      <c r="B13" s="33">
        <f>SUMIF(Main!R:R,Analysis!A13,Main!O:O)</f>
        <v>722946282.7090385</v>
      </c>
      <c r="C13" s="33">
        <f>SUMIFS(Main!O:O,Main!R:R,Analysis!A13,Main!P:P,"Went up")</f>
        <v>722946282.7090385</v>
      </c>
    </row>
    <row r="14" spans="1:3">
      <c r="A14" t="str">
        <v>Energia Elétrica</v>
      </c>
      <c r="B14" s="33">
        <f>SUMIF(Main!R:R,Analysis!A14,Main!O:O)</f>
        <v>100827094.51289225</v>
      </c>
      <c r="C14" s="33">
        <f>SUMIFS(Main!O:O,Main!R:R,Analysis!A14,Main!P:P,"Went up")</f>
        <v>682315640.01204407</v>
      </c>
    </row>
    <row r="15" spans="1:3">
      <c r="A15" t="str">
        <v>Shopping Centers</v>
      </c>
      <c r="B15" s="33">
        <f>SUMIF(Main!R:R,Analysis!A15,Main!O:O)</f>
        <v>117732680.07842509</v>
      </c>
      <c r="C15" s="33">
        <f>SUMIFS(Main!O:O,Main!R:R,Analysis!A15,Main!P:P,"Went up")</f>
        <v>117732680.07842509</v>
      </c>
    </row>
    <row r="16" spans="1:3">
      <c r="A16" t="str">
        <v>Serviços Financeiros (Banco)</v>
      </c>
      <c r="B16" s="33">
        <f>SUMIF(Main!R:R,Analysis!A16,Main!O:O)</f>
        <v>3740512018.7834516</v>
      </c>
      <c r="C16" s="33">
        <f>SUMIFS(Main!O:O,Main!R:R,Analysis!A16,Main!P:P,"Went up")</f>
        <v>3740512018.7834516</v>
      </c>
    </row>
    <row r="17" spans="1:3">
      <c r="A17" t="str">
        <v>Saúde (Hospitais)</v>
      </c>
      <c r="B17" s="33">
        <f>SUMIF(Main!R:R,Analysis!A17,Main!O:O)</f>
        <v>453917907.01323998</v>
      </c>
      <c r="C17" s="33">
        <f>SUMIFS(Main!O:O,Main!R:R,Analysis!A17,Main!P:P,"Went up")</f>
        <v>453917907.01323998</v>
      </c>
    </row>
    <row r="18" spans="1:3">
      <c r="A18" t="str">
        <v>Petroquímica</v>
      </c>
      <c r="B18" s="33">
        <f>SUMIF(Main!R:R,Analysis!A18,Main!O:O)</f>
        <v>69054317.636038527</v>
      </c>
      <c r="C18" s="33">
        <f>SUMIFS(Main!O:O,Main!R:R,Analysis!A18,Main!P:P,"Went up")</f>
        <v>69054317.636038527</v>
      </c>
    </row>
    <row r="19" spans="1:3">
      <c r="A19" t="str">
        <v>Transporte Aéreo</v>
      </c>
      <c r="B19" s="33">
        <f>SUMIF(Main!R:R,Analysis!A19,Main!O:O)</f>
        <v>-37540997.063642688</v>
      </c>
      <c r="C19" s="33">
        <f>SUMIFS(Main!O:O,Main!R:R,Analysis!A19,Main!P:P,"Went up")</f>
        <v>65452205.552800186</v>
      </c>
    </row>
    <row r="20" spans="1:3">
      <c r="A20" t="str">
        <v>Educação</v>
      </c>
      <c r="B20" s="33">
        <f>SUMIF(Main!R:R,Analysis!A20,Main!O:O)</f>
        <v>54641872.47123301</v>
      </c>
      <c r="C20" s="33">
        <f>SUMIFS(Main!O:O,Main!R:R,Analysis!A20,Main!P:P,"Went up")</f>
        <v>72295838.986160949</v>
      </c>
    </row>
    <row r="21" spans="1:3">
      <c r="A21" t="str">
        <v>Distribuição de Combustíveis</v>
      </c>
      <c r="B21" s="33">
        <f>SUMIF(Main!R:R,Analysis!A21,Main!O:O)</f>
        <v>388705223.95601785</v>
      </c>
      <c r="C21" s="33">
        <f>SUMIFS(Main!O:O,Main!R:R,Analysis!A21,Main!P:P,"Went up")</f>
        <v>388705223.95601785</v>
      </c>
    </row>
    <row r="22" spans="1:3">
      <c r="A22" t="str">
        <v>Construção Civil</v>
      </c>
      <c r="B22" s="33">
        <f>SUMIF(Main!R:R,Analysis!A22,Main!O:O)</f>
        <v>37525872.377283879</v>
      </c>
      <c r="C22" s="33">
        <f>SUMIFS(Main!O:O,Main!R:R,Analysis!A22,Main!P:P,"Went up")</f>
        <v>37525872.377283879</v>
      </c>
    </row>
    <row r="23" spans="1:3">
      <c r="A23" t="str">
        <v>Varejo (Calçados)</v>
      </c>
      <c r="B23" s="33">
        <f>SUMIF(Main!R:R,Analysis!A23,Main!O:O)</f>
        <v>19895417.765126679</v>
      </c>
      <c r="C23" s="33">
        <f>SUMIFS(Main!O:O,Main!R:R,Analysis!A23,Main!P:P,"Went up")</f>
        <v>41021792.090771534</v>
      </c>
    </row>
    <row r="24" spans="1:3">
      <c r="A24" t="str">
        <v>Alimentos (Carne)</v>
      </c>
      <c r="B24" s="33">
        <f>SUMIF(Main!R:R,Analysis!A24,Main!O:O)</f>
        <v>174787913.52611017</v>
      </c>
      <c r="C24" s="33">
        <f>SUMIFS(Main!O:O,Main!R:R,Analysis!A24,Main!P:P,"Went up")</f>
        <v>174787913.52611017</v>
      </c>
    </row>
    <row r="25" spans="1:3">
      <c r="A25" t="str">
        <v>Varejo (Supermercados)</v>
      </c>
      <c r="B25" s="33">
        <f>SUMIF(Main!R:R,Analysis!A25,Main!O:O)</f>
        <v>-137294614.35180739</v>
      </c>
      <c r="C25" s="33">
        <f>SUMIFS(Main!O:O,Main!R:R,Analysis!A25,Main!P:P,"Went up")</f>
        <v>6340916.223143544</v>
      </c>
    </row>
    <row r="26" spans="1:3">
      <c r="A26" t="str">
        <v>Alimentos (Processados)</v>
      </c>
      <c r="B26" s="33">
        <f>SUMIF(Main!R:R,Analysis!A26,Main!O:O)</f>
        <v>233045769.56633979</v>
      </c>
      <c r="C26" s="33">
        <f>SUMIFS(Main!O:O,Main!R:R,Analysis!A26,Main!P:P,"Went up")</f>
        <v>233045769.56633979</v>
      </c>
    </row>
    <row r="27" spans="1:3">
      <c r="A27" t="str">
        <v>Telecomunicações</v>
      </c>
      <c r="B27" s="33">
        <f>SUMIF(Main!R:R,Analysis!A27,Main!O:O)</f>
        <v>292938114.42357796</v>
      </c>
      <c r="C27" s="33">
        <f>SUMIFS(Main!O:O,Main!R:R,Analysis!A27,Main!P:P,"Went up")</f>
        <v>292938114.42357796</v>
      </c>
    </row>
    <row r="28" spans="1:3">
      <c r="A28" t="str">
        <v>Logística (Transporte Ferroviário)</v>
      </c>
      <c r="B28" s="33">
        <f>SUMIF(Main!R:R,Analysis!A28,Main!O:O)</f>
        <v>229771333.63468358</v>
      </c>
      <c r="C28" s="33">
        <f>SUMIFS(Main!O:O,Main!R:R,Analysis!A28,Main!P:P,"Went up")</f>
        <v>229771333.63468358</v>
      </c>
    </row>
    <row r="29" spans="1:3">
      <c r="A29" t="str">
        <v>Serviços Financeiros (Meios de Pagamento)</v>
      </c>
      <c r="B29" s="33">
        <f>SUMIF(Main!R:R,Analysis!A29,Main!O:O)</f>
        <v>43657683.375540853</v>
      </c>
      <c r="C29" s="33">
        <f>SUMIFS(Main!O:O,Main!R:R,Analysis!A29,Main!P:P,"Went up")</f>
        <v>43657683.375540853</v>
      </c>
    </row>
    <row r="30" spans="1:3">
      <c r="A30" t="str">
        <v>?</v>
      </c>
      <c r="B30" s="33">
        <f>SUMIF(Main!R:R,Analysis!A30,Main!O:O)</f>
        <v>-18751105.729486708</v>
      </c>
      <c r="C30" s="33">
        <f>SUMIFS(Main!O:O,Main!R:R,Analysis!A30,Main!P:P,"Went up")</f>
        <v>18068446.609983239</v>
      </c>
    </row>
    <row r="31" spans="1:3">
      <c r="A31" t="str">
        <v>Holding Financeira</v>
      </c>
      <c r="B31" s="33">
        <f>SUMIF(Main!R:R,Analysis!A31,Main!O:O)</f>
        <v>416092244.42376298</v>
      </c>
      <c r="C31" s="33">
        <f>SUMIFS(Main!O:O,Main!R:R,Analysis!A31,Main!P:P,"Went up")</f>
        <v>416092244.42376298</v>
      </c>
    </row>
    <row r="32" spans="1:3">
      <c r="A32" t="str">
        <v>Tecnologia (Hospedagem Web)</v>
      </c>
      <c r="B32" s="33">
        <f>SUMIF(Main!R:R,Analysis!A32,Main!O:O)</f>
        <v>15598886.650556229</v>
      </c>
      <c r="C32" s="33">
        <f>SUMIFS(Main!O:O,Main!R:R,Analysis!A32,Main!P:P,"Went up")</f>
        <v>15598886.650556229</v>
      </c>
    </row>
    <row r="33" spans="1:3">
      <c r="A33" t="str">
        <v>Varejo (Farmácias)</v>
      </c>
      <c r="B33" s="33">
        <f>SUMIF(Main!R:R,Analysis!A33,Main!O:O)</f>
        <v>202352473.73982856</v>
      </c>
      <c r="C33" s="33">
        <f>SUMIFS(Main!O:O,Main!R:R,Analysis!A33,Main!P:P,"Went up")</f>
        <v>202352473.73982856</v>
      </c>
    </row>
    <row r="34" spans="1:3">
      <c r="A34" t="str">
        <v>Energia e Logística</v>
      </c>
      <c r="B34" s="33">
        <f>SUMIF(Main!R:R,Analysis!A34,Main!O:O)</f>
        <v>127229653.18222687</v>
      </c>
      <c r="C34" s="33">
        <f>SUMIFS(Main!O:O,Main!R:R,Analysis!A34,Main!P:P,"Went up")</f>
        <v>127229653.18222687</v>
      </c>
    </row>
    <row r="35" spans="1:3">
      <c r="A35" t="str">
        <v>Varejo (Lojas de Departamento)</v>
      </c>
      <c r="B35" s="33">
        <f>SUMIF(Main!R:R,Analysis!A35,Main!O:O)</f>
        <v>28493619.274394516</v>
      </c>
      <c r="C35" s="33">
        <f>SUMIFS(Main!O:O,Main!R:R,Analysis!A35,Main!P:P,"Went up")</f>
        <v>28493619.274394516</v>
      </c>
    </row>
    <row r="36" spans="1:3">
      <c r="A36" t="str">
        <v>Energia (Açúcar e Etanol)</v>
      </c>
      <c r="B36" s="33">
        <f>SUMIF(Main!R:R,Analysis!A36,Main!O:O)</f>
        <v>11571106.417007603</v>
      </c>
      <c r="C36" s="33">
        <f>SUMIFS(Main!O:O,Main!R:R,Analysis!A36,Main!P:P,"Went up")</f>
        <v>11571106.417007603</v>
      </c>
    </row>
    <row r="37" spans="1:3">
      <c r="A37" t="str">
        <v>Logística (Aluguel de Veículos)</v>
      </c>
      <c r="B37" s="33">
        <f>SUMIF(Main!R:R,Analysis!A37,Main!O:O)</f>
        <v>4131341.1578905098</v>
      </c>
      <c r="C37" s="33">
        <f>SUMIFS(Main!O:O,Main!R:R,Analysis!A37,Main!P:P,"Went up")</f>
        <v>4131341.1578905098</v>
      </c>
    </row>
    <row r="38" spans="1:3">
      <c r="A38" t="str">
        <v>Bebidas</v>
      </c>
      <c r="B38" s="33">
        <f>SUMIF(Main!R:R,Analysis!A38,Main!O:O)</f>
        <v>0</v>
      </c>
      <c r="C38" s="33">
        <f>SUMIFS(Main!O:O,Main!R:R,Analysis!A38,Main!P:P,"Went up")</f>
        <v>0</v>
      </c>
    </row>
    <row r="39" spans="1:3">
      <c r="A39" t="str">
        <v>Serviços Financeiros (Seguros)</v>
      </c>
      <c r="B39" s="33">
        <f>SUMIF(Main!R:R,Analysis!A39,Main!O:O)</f>
        <v>-4532537.1883631321</v>
      </c>
      <c r="C39" s="33">
        <f>SUMIFS(Main!O:O,Main!R:R,Analysis!A39,Main!P:P,"Went up")</f>
        <v>0</v>
      </c>
    </row>
    <row r="40" spans="1:3">
      <c r="A40" t="str">
        <v>Saneamento Básico</v>
      </c>
      <c r="B40" s="33">
        <f>SUMIF(Main!R:R,Analysis!A40,Main!O:O)</f>
        <v>-15725678.564115381</v>
      </c>
      <c r="C40" s="33">
        <f>SUMIFS(Main!O:O,Main!R:R,Analysis!A40,Main!P:P,"Went up")</f>
        <v>0</v>
      </c>
    </row>
    <row r="41" spans="1:3">
      <c r="A41" t="str">
        <v>Tecnologia (Software)</v>
      </c>
      <c r="B41" s="33">
        <f>SUMIF(Main!R:R,Analysis!A41,Main!O:O)</f>
        <v>-9531377.7459757738</v>
      </c>
      <c r="C41" s="33">
        <f>SUMIFS(Main!O:O,Main!R:R,Analysis!A41,Main!P:P,"Went up")</f>
        <v>0</v>
      </c>
    </row>
    <row r="42" spans="1:3">
      <c r="A42" t="str">
        <v>Energia (Geração)</v>
      </c>
      <c r="B42" s="33">
        <f>SUMIF(Main!R:R,Analysis!A42,Main!O:O)</f>
        <v>-169098827.43035269</v>
      </c>
      <c r="C42" s="33">
        <f>SUMIFS(Main!O:O,Main!R:R,Analysis!A42,Main!P:P,"Went up")</f>
        <v>0</v>
      </c>
    </row>
    <row r="43" spans="1:3">
      <c r="A43" t="str">
        <v>Equipamentos Elétricos</v>
      </c>
      <c r="B43" s="33">
        <f>SUMIF(Main!R:R,Analysis!A43,Main!O:O)</f>
        <v>-118230410.43964578</v>
      </c>
      <c r="C43" s="33">
        <f>SUMIFS(Main!O:O,Main!R:R,Analysis!A43,Main!P:P,"Went up")</f>
        <v>0</v>
      </c>
    </row>
    <row r="44" spans="1:3">
      <c r="A44" t="str">
        <v>Agricultura</v>
      </c>
      <c r="B44" s="33">
        <f>SUMIF(Main!R:R,Analysis!A44,Main!O:O)</f>
        <v>-9468663.6817041729</v>
      </c>
      <c r="C44" s="33">
        <f>SUMIFS(Main!O:O,Main!R:R,Analysis!A44,Main!P:P,"Went up")</f>
        <v>0</v>
      </c>
    </row>
    <row r="45" spans="1:3">
      <c r="A45" t="str">
        <v>Infraestrutura (Concessões)</v>
      </c>
      <c r="B45" s="33">
        <f>SUMIF(Main!R:R,Analysis!A45,Main!O:O)</f>
        <v>-39743554.314914532</v>
      </c>
      <c r="C45" s="33">
        <f>SUMIFS(Main!O:O,Main!R:R,Analysis!A45,Main!P:P,"Went up")</f>
        <v>0</v>
      </c>
    </row>
    <row r="46" spans="1:3">
      <c r="A46" t="str">
        <v>Energia Elétrica (Transmissão)</v>
      </c>
      <c r="B46" s="33">
        <f>SUMIF(Main!R:R,Analysis!A46,Main!O:O)</f>
        <v>-42561628.079172671</v>
      </c>
      <c r="C46" s="33">
        <f>SUMIFS(Main!O:O,Main!R:R,Analysis!A46,Main!P:P,"Went up")</f>
        <v>0</v>
      </c>
    </row>
    <row r="47" spans="1:3">
      <c r="A47" t="str">
        <v>Energia (Geração e Distribuição)</v>
      </c>
      <c r="B47" s="33">
        <f>SUMIF(Main!R:R,Analysis!A47,Main!O:O)</f>
        <v>-48407328.154937305</v>
      </c>
      <c r="C47" s="33">
        <f>SUMIFS(Main!O:O,Main!R:R,Analysis!A47,Main!P:P,"Went up")</f>
        <v>0</v>
      </c>
    </row>
    <row r="48" spans="1:3">
      <c r="A48" t="str">
        <v>Seguros</v>
      </c>
      <c r="B48" s="33">
        <f>SUMIF(Main!R:R,Analysis!A48,Main!O:O)</f>
        <v>-21765343.021313515</v>
      </c>
      <c r="C48" s="33">
        <f>SUMIFS(Main!O:O,Main!R:R,Analysis!A48,Main!P:P,"Went up")</f>
        <v>0</v>
      </c>
    </row>
    <row r="49" spans="1:3">
      <c r="A49" t="str">
        <v>Varejo (Pet Shop)</v>
      </c>
      <c r="B49" s="33">
        <f>SUMIF(Main!R:R,Analysis!A49,Main!O:O)</f>
        <v>-9242203.6520125903</v>
      </c>
      <c r="C49" s="33">
        <f>SUMIFS(Main!O:O,Main!R:R,Analysis!A49,Main!P:P,"Went up")</f>
        <v>0</v>
      </c>
    </row>
    <row r="50" spans="1:3">
      <c r="A50" t="str">
        <v>Construção Civil (Incorporação)</v>
      </c>
      <c r="B50" s="33">
        <f>SUMIF(Main!R:R,Analysis!A50,Main!O:O)</f>
        <v>-98613273.983351529</v>
      </c>
      <c r="C50" s="33">
        <f>SUMIFS(Main!O:O,Main!R:R,Analysis!A50,Main!P:P,"Went up")</f>
        <v>0</v>
      </c>
    </row>
    <row r="51" spans="1:3">
      <c r="A51" t="str">
        <v>Saúde (Laboratórios)</v>
      </c>
      <c r="B51" s="33">
        <f>SUMIF(Main!R:R,Analysis!A51,Main!O:O)</f>
        <v>-42951047.215599783</v>
      </c>
      <c r="C51" s="33">
        <f>SUMIFS(Main!O:O,Main!R:R,Analysis!A51,Main!P:P,"Went up")</f>
        <v>0</v>
      </c>
    </row>
    <row r="52" spans="1:3">
      <c r="A52" t="str">
        <v>Varejo (Moda)</v>
      </c>
      <c r="B52" s="33">
        <f>SUMIF(Main!R:R,Analysis!A52,Main!O:O)</f>
        <v>-396176636.60868371</v>
      </c>
      <c r="C52" s="33">
        <f>SUMIFS(Main!O:O,Main!R:R,Analysis!A52,Main!P:P,"Went up")</f>
        <v>0</v>
      </c>
    </row>
    <row r="53" spans="1:3">
      <c r="A53" t="str">
        <v>Aeroespacial</v>
      </c>
      <c r="B53" s="33">
        <f>SUMIF(Main!R:R,Analysis!A53,Main!O:O)</f>
        <v>-233651943.49695757</v>
      </c>
      <c r="C53" s="33">
        <f>SUMIFS(Main!O:O,Main!R:R,Analysis!A53,Main!P:P,"Went up")</f>
        <v>0</v>
      </c>
    </row>
    <row r="54" spans="1:3">
      <c r="A54" t="str">
        <v>Cosméticos</v>
      </c>
      <c r="B54" s="33">
        <f>SUMIF(Main!R:R,Analysis!A54,Main!O:O)</f>
        <v>-193280001.20849475</v>
      </c>
      <c r="C54" s="33">
        <f>SUMIFS(Main!O:O,Main!R:R,Analysis!A54,Main!P:P,"Went up")</f>
        <v>0</v>
      </c>
    </row>
    <row r="55" spans="1:3">
      <c r="A55" t="str">
        <v>Varejo (Atacado)</v>
      </c>
      <c r="B55" s="33">
        <f>SUMIF(Main!R:R,Analysis!A55,Main!O:O)</f>
        <v>-268201195.08654764</v>
      </c>
      <c r="C55" s="33">
        <f>SUMIFS(Main!O:O,Main!R:R,Analysis!A55,Main!P:P,"Went up")</f>
        <v>0</v>
      </c>
    </row>
    <row r="56" spans="1:3">
      <c r="A56" t="str">
        <v>Serviços Financeiros (Bolsa de Valores)</v>
      </c>
      <c r="B56" s="33">
        <f>SUMIF(Main!R:R,Analysis!A56,Main!O:O)</f>
        <v>-1173785666.3607426</v>
      </c>
      <c r="C56" s="33">
        <f>SUMIFS(Main!O:O,Main!R:R,Analysis!A56,Main!P:P,"Went up")</f>
        <v>0</v>
      </c>
    </row>
    <row r="57" spans="1:3">
      <c r="A57" t="str">
        <v>Farmacêutica</v>
      </c>
      <c r="B57" s="33">
        <f>SUMIF(Main!R:R,Analysis!A57,Main!O:O)</f>
        <v>-208257014.19914994</v>
      </c>
      <c r="C57" s="33">
        <f>SUMIFS(Main!O:O,Main!R:R,Analysis!A57,Main!P:P,"Went up")</f>
        <v>0</v>
      </c>
    </row>
    <row r="58" spans="1:3">
      <c r="A58" t="str">
        <v>Agricultura (Açúcar e Etanol)</v>
      </c>
      <c r="B58" s="33">
        <f>SUMIF(Main!R:R,Analysis!A58,Main!O:O)</f>
        <v>-79432785.73975119</v>
      </c>
      <c r="C58" s="33">
        <f>SUMIFS(Main!O:O,Main!R:R,Analysis!A58,Main!P:P,"Went up")</f>
        <v>0</v>
      </c>
    </row>
    <row r="59" spans="1:3">
      <c r="A59" t="str">
        <v>Saúde (Planos de Saúde)</v>
      </c>
      <c r="B59" s="33">
        <f>SUMIF(Main!R:R,Analysis!A59,Main!O:O)</f>
        <v>-350645389.91464359</v>
      </c>
      <c r="C59" s="33">
        <f>SUMIFS(Main!O:O,Main!R:R,Analysis!A59,Main!P:P,"Went up")</f>
        <v>0</v>
      </c>
    </row>
    <row r="60" spans="1:3">
      <c r="A60" t="str">
        <v>Varejo (Eletrodomésticos)</v>
      </c>
      <c r="B60" s="33">
        <f>SUMIF(Main!R:R,Analysis!A60,Main!O:O)</f>
        <v>-20810240.843694936</v>
      </c>
      <c r="C60" s="33">
        <f>SUMIFS(Main!O:O,Main!R:R,Analysis!A60,Main!P:P,"Went up")</f>
        <v>0</v>
      </c>
    </row>
    <row r="61" spans="1:3">
      <c r="A61" t="str">
        <v>Serviços (Aluguel de Carros)</v>
      </c>
      <c r="B61" s="33">
        <f>SUMIF(Main!R:R,Analysis!A61,Main!O:O)</f>
        <v>-1807432634.4595425</v>
      </c>
      <c r="C61" s="33">
        <f>SUMIFS(Main!O:O,Main!R:R,Analysis!A61,Main!P:P,"Went up")</f>
        <v>0</v>
      </c>
    </row>
    <row r="62" spans="1:3">
      <c r="A62" t="str">
        <v>Turismo (Agência de Viagens)</v>
      </c>
      <c r="B62" s="33">
        <f>SUMIF(Main!R:R,Analysis!A62,Main!O:O)</f>
        <v>-73557408.055094168</v>
      </c>
      <c r="C62" s="33">
        <f>SUMIFS(Main!O:O,Main!R:R,Analysis!A62,Main!P:P,"Went up")</f>
        <v>0</v>
      </c>
    </row>
    <row r="63" spans="1:3">
      <c r="B63" s="33"/>
    </row>
    <row r="64" spans="1:3">
      <c r="B64" s="33"/>
    </row>
    <row r="65" spans="1:3" ht="15">
      <c r="A65" s="35" t="s">
        <v>1060</v>
      </c>
      <c r="B65" s="35" t="s">
        <v>1059</v>
      </c>
    </row>
    <row r="66" spans="1:3">
      <c r="A66" t="str" cm="1">
        <f t="array" ref="A66:A68">_xlfn.UNIQUE(Main!P2:P82)</f>
        <v>Went up</v>
      </c>
      <c r="B66" s="33">
        <f>SUMIF(Main!P:P,Analysis!A66,Main!O:O)</f>
        <v>19719227010.141911</v>
      </c>
    </row>
    <row r="67" spans="1:3">
      <c r="A67" t="str">
        <v>Kept</v>
      </c>
      <c r="B67" s="33">
        <f>SUMIF(Main!P:P,Analysis!A67,Main!O:O)</f>
        <v>0</v>
      </c>
    </row>
    <row r="68" spans="1:3">
      <c r="A68" t="str">
        <v>Went down</v>
      </c>
      <c r="B68" s="33">
        <f>SUMIF(Main!P:P,Analysis!A68,Main!O:O)</f>
        <v>-6338819961.3153486</v>
      </c>
    </row>
    <row r="69" spans="1:3">
      <c r="A69" s="34" t="s">
        <v>1057</v>
      </c>
      <c r="B69" s="33">
        <f>B66+B68</f>
        <v>13380407048.826561</v>
      </c>
    </row>
    <row r="70" spans="1:3">
      <c r="B70" s="33"/>
    </row>
    <row r="71" spans="1:3">
      <c r="B71" s="33"/>
    </row>
    <row r="72" spans="1:3" ht="15">
      <c r="A72" s="35" t="s">
        <v>1062</v>
      </c>
      <c r="B72" s="35" t="s">
        <v>1059</v>
      </c>
      <c r="C72" s="35" t="s">
        <v>1061</v>
      </c>
    </row>
    <row r="73" spans="1:3">
      <c r="A73" t="str" cm="1">
        <f t="array" ref="A73:A75">_xlfn.UNIQUE(Main!T2:T82)</f>
        <v>Between 50 and 100 years</v>
      </c>
      <c r="B73" s="33">
        <f>SUMIF(Main!T:T,Analysis!A73,Main!O:O)</f>
        <v>-309362369.50918305</v>
      </c>
      <c r="C73">
        <f>COUNTIF(Main!T:T,Analysis!A73)</f>
        <v>18</v>
      </c>
    </row>
    <row r="74" spans="1:3">
      <c r="A74" t="str">
        <v>Less than 50 years</v>
      </c>
      <c r="B74" s="33">
        <f>SUMIF(Main!T:T,Analysis!A74,Main!O:O)</f>
        <v>8441067716.623126</v>
      </c>
      <c r="C74">
        <f>COUNTIF(Main!T:T,Analysis!A74)</f>
        <v>29</v>
      </c>
    </row>
    <row r="75" spans="1:3">
      <c r="A75" t="str">
        <v>Greater than 100 years</v>
      </c>
      <c r="B75" s="33">
        <f>SUMIF(Main!T:T,Analysis!A75,Main!O:O)</f>
        <v>5248701701.7126198</v>
      </c>
      <c r="C75">
        <f>COUNTIF(Main!T:T,Analysis!A75)</f>
        <v>34</v>
      </c>
    </row>
    <row r="76" spans="1:3">
      <c r="B76" s="33"/>
    </row>
    <row r="77" spans="1:3">
      <c r="B77" s="33"/>
    </row>
    <row r="78" spans="1:3">
      <c r="B78" s="33"/>
    </row>
    <row r="79" spans="1:3">
      <c r="B79" s="33"/>
    </row>
    <row r="80" spans="1:3">
      <c r="B80" s="33"/>
    </row>
    <row r="81" spans="2:2">
      <c r="B81" s="33"/>
    </row>
    <row r="82" spans="2:2">
      <c r="B82" s="33"/>
    </row>
    <row r="83" spans="2:2">
      <c r="B83" s="33"/>
    </row>
    <row r="84" spans="2:2">
      <c r="B84" s="33"/>
    </row>
    <row r="85" spans="2:2">
      <c r="B85" s="33"/>
    </row>
    <row r="86" spans="2:2">
      <c r="B86" s="33"/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FD77-5119-453F-BB01-7F56CA505E69}">
  <dimension ref="A1:B81"/>
  <sheetViews>
    <sheetView workbookViewId="0">
      <selection activeCell="A2" sqref="A2"/>
    </sheetView>
  </sheetViews>
  <sheetFormatPr defaultRowHeight="12.75"/>
  <cols>
    <col min="1" max="1" width="19.140625" bestFit="1" customWidth="1"/>
    <col min="2" max="2" width="38.42578125" bestFit="1" customWidth="1"/>
  </cols>
  <sheetData>
    <row r="1" spans="1:2" ht="15">
      <c r="A1" s="20" t="s">
        <v>1079</v>
      </c>
      <c r="B1" s="20" t="s">
        <v>1058</v>
      </c>
    </row>
    <row r="2" spans="1:2">
      <c r="A2" t="s">
        <v>181</v>
      </c>
      <c r="B2" t="s">
        <v>1004</v>
      </c>
    </row>
    <row r="3" spans="1:2">
      <c r="A3" t="s">
        <v>232</v>
      </c>
      <c r="B3" t="s">
        <v>1005</v>
      </c>
    </row>
    <row r="4" spans="1:2">
      <c r="A4" t="s">
        <v>179</v>
      </c>
      <c r="B4" t="s">
        <v>1006</v>
      </c>
    </row>
    <row r="5" spans="1:2">
      <c r="A5" t="s">
        <v>263</v>
      </c>
      <c r="B5" t="s">
        <v>1007</v>
      </c>
    </row>
    <row r="6" spans="1:2">
      <c r="A6" t="s">
        <v>305</v>
      </c>
      <c r="B6" t="s">
        <v>1008</v>
      </c>
    </row>
    <row r="7" spans="1:2">
      <c r="A7" t="s">
        <v>210</v>
      </c>
      <c r="B7" t="s">
        <v>1006</v>
      </c>
    </row>
    <row r="8" spans="1:2">
      <c r="A8" t="s">
        <v>179</v>
      </c>
      <c r="B8" t="s">
        <v>1006</v>
      </c>
    </row>
    <row r="9" spans="1:2">
      <c r="A9" t="s">
        <v>184</v>
      </c>
      <c r="B9" t="s">
        <v>1005</v>
      </c>
    </row>
    <row r="10" spans="1:2">
      <c r="A10" t="s">
        <v>247</v>
      </c>
      <c r="B10" t="s">
        <v>1009</v>
      </c>
    </row>
    <row r="11" spans="1:2">
      <c r="A11" t="s">
        <v>190</v>
      </c>
      <c r="B11" t="s">
        <v>1010</v>
      </c>
    </row>
    <row r="12" spans="1:2">
      <c r="A12" t="s">
        <v>282</v>
      </c>
      <c r="B12" t="s">
        <v>1011</v>
      </c>
    </row>
    <row r="13" spans="1:2">
      <c r="A13" t="s">
        <v>297</v>
      </c>
      <c r="B13" t="s">
        <v>1012</v>
      </c>
    </row>
    <row r="14" spans="1:2">
      <c r="A14" t="s">
        <v>187</v>
      </c>
      <c r="B14" t="s">
        <v>1013</v>
      </c>
    </row>
    <row r="15" spans="1:2">
      <c r="A15" t="s">
        <v>279</v>
      </c>
      <c r="B15" t="s">
        <v>1006</v>
      </c>
    </row>
    <row r="16" spans="1:2">
      <c r="A16" t="s">
        <v>195</v>
      </c>
      <c r="B16" t="s">
        <v>1008</v>
      </c>
    </row>
    <row r="17" spans="1:2">
      <c r="A17" t="s">
        <v>220</v>
      </c>
      <c r="B17" t="s">
        <v>1004</v>
      </c>
    </row>
    <row r="18" spans="1:2">
      <c r="A18" t="s">
        <v>259</v>
      </c>
      <c r="B18" t="s">
        <v>1014</v>
      </c>
    </row>
    <row r="19" spans="1:2">
      <c r="A19" t="s">
        <v>246</v>
      </c>
      <c r="B19" t="s">
        <v>1015</v>
      </c>
    </row>
    <row r="20" spans="1:2">
      <c r="A20" t="s">
        <v>192</v>
      </c>
      <c r="B20" t="s">
        <v>1016</v>
      </c>
    </row>
    <row r="21" spans="1:2">
      <c r="A21" t="s">
        <v>253</v>
      </c>
      <c r="B21" t="s">
        <v>1017</v>
      </c>
    </row>
    <row r="22" spans="1:2">
      <c r="A22" t="s">
        <v>186</v>
      </c>
      <c r="B22" t="s">
        <v>1010</v>
      </c>
    </row>
    <row r="23" spans="1:2">
      <c r="A23" t="s">
        <v>221</v>
      </c>
      <c r="B23" t="s">
        <v>1018</v>
      </c>
    </row>
    <row r="24" spans="1:2">
      <c r="A24" t="s">
        <v>227</v>
      </c>
      <c r="B24" t="s">
        <v>1019</v>
      </c>
    </row>
    <row r="25" spans="1:2">
      <c r="A25" t="s">
        <v>212</v>
      </c>
      <c r="B25" t="s">
        <v>1020</v>
      </c>
    </row>
    <row r="26" spans="1:2">
      <c r="A26" t="s">
        <v>332</v>
      </c>
      <c r="B26" t="s">
        <v>1021</v>
      </c>
    </row>
    <row r="27" spans="1:2">
      <c r="A27" t="s">
        <v>209</v>
      </c>
      <c r="B27" t="s">
        <v>1022</v>
      </c>
    </row>
    <row r="28" spans="1:2">
      <c r="A28" t="s">
        <v>183</v>
      </c>
      <c r="B28" t="s">
        <v>1023</v>
      </c>
    </row>
    <row r="29" spans="1:2">
      <c r="A29" t="s">
        <v>278</v>
      </c>
      <c r="B29" t="s">
        <v>1024</v>
      </c>
    </row>
    <row r="30" spans="1:2">
      <c r="A30" t="s">
        <v>249</v>
      </c>
      <c r="B30" t="s">
        <v>1021</v>
      </c>
    </row>
    <row r="31" spans="1:2">
      <c r="A31" t="s">
        <v>266</v>
      </c>
      <c r="B31" t="s">
        <v>1025</v>
      </c>
    </row>
    <row r="32" spans="1:2">
      <c r="A32" t="s">
        <v>201</v>
      </c>
      <c r="B32" t="s">
        <v>1026</v>
      </c>
    </row>
    <row r="33" spans="1:2">
      <c r="A33" t="s">
        <v>292</v>
      </c>
      <c r="B33" t="s">
        <v>1006</v>
      </c>
    </row>
    <row r="34" spans="1:2">
      <c r="A34" t="s">
        <v>189</v>
      </c>
      <c r="B34" t="s">
        <v>1025</v>
      </c>
    </row>
    <row r="35" spans="1:2">
      <c r="A35" t="s">
        <v>206</v>
      </c>
      <c r="B35" t="s">
        <v>1010</v>
      </c>
    </row>
    <row r="36" spans="1:2">
      <c r="A36" t="s">
        <v>244</v>
      </c>
      <c r="B36" t="s">
        <v>1027</v>
      </c>
    </row>
    <row r="37" spans="1:2">
      <c r="A37" t="s">
        <v>248</v>
      </c>
      <c r="B37" t="s">
        <v>1004</v>
      </c>
    </row>
    <row r="38" spans="1:2">
      <c r="A38" t="s">
        <v>296</v>
      </c>
      <c r="B38" t="s">
        <v>1028</v>
      </c>
    </row>
    <row r="39" spans="1:2">
      <c r="A39" t="s">
        <v>314</v>
      </c>
      <c r="B39" t="s">
        <v>1018</v>
      </c>
    </row>
    <row r="40" spans="1:2">
      <c r="A40" t="s">
        <v>177</v>
      </c>
      <c r="B40" t="s">
        <v>1029</v>
      </c>
    </row>
    <row r="41" spans="1:2">
      <c r="A41" t="s">
        <v>186</v>
      </c>
      <c r="B41" t="s">
        <v>1010</v>
      </c>
    </row>
    <row r="42" spans="1:2">
      <c r="A42" t="s">
        <v>229</v>
      </c>
      <c r="B42" t="s">
        <v>1004</v>
      </c>
    </row>
    <row r="43" spans="1:2">
      <c r="A43" t="s">
        <v>226</v>
      </c>
      <c r="B43" t="s">
        <v>1030</v>
      </c>
    </row>
    <row r="44" spans="1:2">
      <c r="A44" t="s">
        <v>202</v>
      </c>
      <c r="B44" t="s">
        <v>1008</v>
      </c>
    </row>
    <row r="45" spans="1:2">
      <c r="A45" t="s">
        <v>228</v>
      </c>
      <c r="B45" t="s">
        <v>1031</v>
      </c>
    </row>
    <row r="46" spans="1:2">
      <c r="A46" t="s">
        <v>241</v>
      </c>
      <c r="B46" t="s">
        <v>1018</v>
      </c>
    </row>
    <row r="47" spans="1:2">
      <c r="A47" t="s">
        <v>213</v>
      </c>
      <c r="B47" t="s">
        <v>1032</v>
      </c>
    </row>
    <row r="48" spans="1:2">
      <c r="A48" t="s">
        <v>269</v>
      </c>
      <c r="B48" t="s">
        <v>1033</v>
      </c>
    </row>
    <row r="49" spans="1:2">
      <c r="A49" t="s">
        <v>315</v>
      </c>
      <c r="B49" t="s">
        <v>1034</v>
      </c>
    </row>
    <row r="50" spans="1:2">
      <c r="A50" t="s">
        <v>325</v>
      </c>
      <c r="B50" t="s">
        <v>1035</v>
      </c>
    </row>
    <row r="51" spans="1:2">
      <c r="A51" t="s">
        <v>223</v>
      </c>
      <c r="B51" t="s">
        <v>1008</v>
      </c>
    </row>
    <row r="52" spans="1:2">
      <c r="A52" t="s">
        <v>281</v>
      </c>
      <c r="B52" t="s">
        <v>1008</v>
      </c>
    </row>
    <row r="53" spans="1:2">
      <c r="A53" t="s">
        <v>291</v>
      </c>
      <c r="B53" t="s">
        <v>1036</v>
      </c>
    </row>
    <row r="54" spans="1:2">
      <c r="A54" t="s">
        <v>245</v>
      </c>
      <c r="B54" t="s">
        <v>1037</v>
      </c>
    </row>
    <row r="55" spans="1:2">
      <c r="A55" t="s">
        <v>319</v>
      </c>
      <c r="B55" t="s">
        <v>1038</v>
      </c>
    </row>
    <row r="56" spans="1:2">
      <c r="A56" t="s">
        <v>115</v>
      </c>
      <c r="B56" t="s">
        <v>1024</v>
      </c>
    </row>
    <row r="57" spans="1:2">
      <c r="A57" t="s">
        <v>295</v>
      </c>
      <c r="B57" t="s">
        <v>1039</v>
      </c>
    </row>
    <row r="58" spans="1:2">
      <c r="A58" t="s">
        <v>188</v>
      </c>
      <c r="B58" t="s">
        <v>1014</v>
      </c>
    </row>
    <row r="59" spans="1:2">
      <c r="A59" t="s">
        <v>349</v>
      </c>
      <c r="B59" t="s">
        <v>1040</v>
      </c>
    </row>
    <row r="60" spans="1:2">
      <c r="A60" t="s">
        <v>350</v>
      </c>
      <c r="B60" t="s">
        <v>1041</v>
      </c>
    </row>
    <row r="61" spans="1:2">
      <c r="A61" t="s">
        <v>288</v>
      </c>
      <c r="B61" t="s">
        <v>1036</v>
      </c>
    </row>
    <row r="62" spans="1:2">
      <c r="A62" t="s">
        <v>309</v>
      </c>
      <c r="B62" t="s">
        <v>1042</v>
      </c>
    </row>
    <row r="63" spans="1:2">
      <c r="A63" t="s">
        <v>191</v>
      </c>
      <c r="B63" t="s">
        <v>1043</v>
      </c>
    </row>
    <row r="64" spans="1:2">
      <c r="A64" t="s">
        <v>324</v>
      </c>
      <c r="B64" t="s">
        <v>1044</v>
      </c>
    </row>
    <row r="65" spans="1:2">
      <c r="A65" t="s">
        <v>300</v>
      </c>
      <c r="B65" t="s">
        <v>1045</v>
      </c>
    </row>
    <row r="66" spans="1:2">
      <c r="A66" t="s">
        <v>205</v>
      </c>
      <c r="B66" t="s">
        <v>1046</v>
      </c>
    </row>
    <row r="67" spans="1:2">
      <c r="A67" t="s">
        <v>318</v>
      </c>
      <c r="B67" t="s">
        <v>1017</v>
      </c>
    </row>
    <row r="68" spans="1:2">
      <c r="A68" t="s">
        <v>237</v>
      </c>
      <c r="B68" t="s">
        <v>1044</v>
      </c>
    </row>
    <row r="69" spans="1:2">
      <c r="A69" t="s">
        <v>280</v>
      </c>
      <c r="B69" t="s">
        <v>1047</v>
      </c>
    </row>
    <row r="70" spans="1:2">
      <c r="A70" t="s">
        <v>193</v>
      </c>
      <c r="B70" t="s">
        <v>1048</v>
      </c>
    </row>
    <row r="71" spans="1:2">
      <c r="A71" t="s">
        <v>222</v>
      </c>
      <c r="B71" t="s">
        <v>1049</v>
      </c>
    </row>
    <row r="72" spans="1:2">
      <c r="A72" t="s">
        <v>180</v>
      </c>
      <c r="B72" t="s">
        <v>1050</v>
      </c>
    </row>
    <row r="73" spans="1:2">
      <c r="A73" t="s">
        <v>256</v>
      </c>
      <c r="B73" t="s">
        <v>1051</v>
      </c>
    </row>
    <row r="74" spans="1:2">
      <c r="A74" t="s">
        <v>283</v>
      </c>
      <c r="B74" t="s">
        <v>1052</v>
      </c>
    </row>
    <row r="75" spans="1:2">
      <c r="A75" t="s">
        <v>178</v>
      </c>
      <c r="B75" t="s">
        <v>1053</v>
      </c>
    </row>
    <row r="76" spans="1:2">
      <c r="A76" t="s">
        <v>194</v>
      </c>
      <c r="B76" t="s">
        <v>1046</v>
      </c>
    </row>
    <row r="77" spans="1:2">
      <c r="A77" t="s">
        <v>252</v>
      </c>
      <c r="B77" t="s">
        <v>1019</v>
      </c>
    </row>
    <row r="78" spans="1:2">
      <c r="A78" t="s">
        <v>262</v>
      </c>
      <c r="B78" t="s">
        <v>1054</v>
      </c>
    </row>
    <row r="79" spans="1:2">
      <c r="A79" t="s">
        <v>196</v>
      </c>
      <c r="B79" t="s">
        <v>1055</v>
      </c>
    </row>
    <row r="80" spans="1:2">
      <c r="A80" t="s">
        <v>182</v>
      </c>
      <c r="B80" t="s">
        <v>1056</v>
      </c>
    </row>
    <row r="81" spans="1:2">
      <c r="A81" t="s">
        <v>185</v>
      </c>
      <c r="B81" t="s">
        <v>1013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2" sqref="B2"/>
    </sheetView>
  </sheetViews>
  <sheetFormatPr defaultColWidth="12.5703125" defaultRowHeight="12.75"/>
  <cols>
    <col min="1" max="1" width="22" bestFit="1" customWidth="1"/>
    <col min="2" max="2" width="22" style="27" bestFit="1" customWidth="1"/>
  </cols>
  <sheetData>
    <row r="1" spans="1:2" s="22" customFormat="1" ht="15">
      <c r="A1" s="21" t="s">
        <v>1080</v>
      </c>
      <c r="B1" s="23" t="s">
        <v>1081</v>
      </c>
    </row>
    <row r="2" spans="1:2">
      <c r="A2" s="1" t="s">
        <v>33</v>
      </c>
      <c r="B2" s="24">
        <v>235665566</v>
      </c>
    </row>
    <row r="3" spans="1:2">
      <c r="A3" s="1" t="s">
        <v>115</v>
      </c>
      <c r="B3" s="24">
        <v>532616595</v>
      </c>
    </row>
    <row r="4" spans="1:2">
      <c r="A4" s="1" t="s">
        <v>138</v>
      </c>
      <c r="B4" s="24">
        <v>176733968</v>
      </c>
    </row>
    <row r="5" spans="1:2">
      <c r="A5" s="1" t="s">
        <v>97</v>
      </c>
      <c r="B5" s="24">
        <v>4394245879</v>
      </c>
    </row>
    <row r="6" spans="1:2">
      <c r="A6" s="1" t="s">
        <v>45</v>
      </c>
      <c r="B6" s="24">
        <v>62305891</v>
      </c>
    </row>
    <row r="7" spans="1:2">
      <c r="A7" s="1" t="s">
        <v>146</v>
      </c>
      <c r="B7" s="24">
        <v>1349217892</v>
      </c>
    </row>
    <row r="8" spans="1:2">
      <c r="A8" s="1" t="s">
        <v>31</v>
      </c>
      <c r="B8" s="24">
        <v>327593725</v>
      </c>
    </row>
    <row r="9" spans="1:2">
      <c r="A9" s="1" t="s">
        <v>148</v>
      </c>
      <c r="B9" s="24">
        <v>5602790110</v>
      </c>
    </row>
    <row r="10" spans="1:2">
      <c r="A10" s="1" t="s">
        <v>99</v>
      </c>
      <c r="B10" s="24">
        <v>671750768</v>
      </c>
    </row>
    <row r="11" spans="1:2">
      <c r="A11" s="1" t="s">
        <v>85</v>
      </c>
      <c r="B11" s="24">
        <v>1500728902</v>
      </c>
    </row>
    <row r="12" spans="1:2">
      <c r="A12" s="1" t="s">
        <v>47</v>
      </c>
      <c r="B12" s="24">
        <v>5146576868</v>
      </c>
    </row>
    <row r="13" spans="1:2">
      <c r="A13" s="1" t="s">
        <v>65</v>
      </c>
      <c r="B13" s="24">
        <v>251003438</v>
      </c>
    </row>
    <row r="14" spans="1:2">
      <c r="A14" s="1" t="s">
        <v>73</v>
      </c>
      <c r="B14" s="24">
        <v>1420949112</v>
      </c>
    </row>
    <row r="15" spans="1:2">
      <c r="A15" s="1" t="s">
        <v>29</v>
      </c>
      <c r="B15" s="24">
        <v>265877867</v>
      </c>
    </row>
    <row r="16" spans="1:2">
      <c r="A16" s="1" t="s">
        <v>53</v>
      </c>
      <c r="B16" s="24">
        <v>1677525446</v>
      </c>
    </row>
    <row r="17" spans="1:2">
      <c r="A17" s="1" t="s">
        <v>168</v>
      </c>
      <c r="B17" s="24">
        <v>1150645866</v>
      </c>
    </row>
    <row r="18" spans="1:2">
      <c r="A18" s="1" t="s">
        <v>158</v>
      </c>
      <c r="B18" s="24">
        <v>533990587</v>
      </c>
    </row>
    <row r="19" spans="1:2">
      <c r="A19" s="1" t="s">
        <v>160</v>
      </c>
      <c r="B19" s="24">
        <v>94843047</v>
      </c>
    </row>
    <row r="20" spans="1:2">
      <c r="A20" s="1" t="s">
        <v>117</v>
      </c>
      <c r="B20" s="24">
        <v>995335937</v>
      </c>
    </row>
    <row r="21" spans="1:2">
      <c r="A21" s="1" t="s">
        <v>105</v>
      </c>
      <c r="B21" s="24">
        <v>1437415777</v>
      </c>
    </row>
    <row r="22" spans="1:2">
      <c r="A22" s="1" t="s">
        <v>59</v>
      </c>
      <c r="B22" s="24">
        <v>1095462329</v>
      </c>
    </row>
    <row r="23" spans="1:2">
      <c r="A23" s="1" t="s">
        <v>119</v>
      </c>
      <c r="B23" s="24">
        <v>1814920980</v>
      </c>
    </row>
    <row r="24" spans="1:2">
      <c r="A24" s="1" t="s">
        <v>91</v>
      </c>
      <c r="B24" s="24">
        <v>1679335290</v>
      </c>
    </row>
    <row r="25" spans="1:2">
      <c r="A25" s="1" t="s">
        <v>79</v>
      </c>
      <c r="B25" s="24">
        <v>1168097881</v>
      </c>
    </row>
    <row r="26" spans="1:2">
      <c r="A26" s="1" t="s">
        <v>15</v>
      </c>
      <c r="B26" s="24">
        <v>187732538</v>
      </c>
    </row>
    <row r="27" spans="1:2">
      <c r="A27" s="1" t="s">
        <v>9</v>
      </c>
      <c r="B27" s="24">
        <v>1110559345</v>
      </c>
    </row>
    <row r="28" spans="1:2">
      <c r="A28" s="1" t="s">
        <v>164</v>
      </c>
      <c r="B28" s="24">
        <v>525582771</v>
      </c>
    </row>
    <row r="29" spans="1:2">
      <c r="A29" s="1" t="s">
        <v>140</v>
      </c>
      <c r="B29" s="24">
        <v>265784616</v>
      </c>
    </row>
    <row r="30" spans="1:2">
      <c r="A30" s="1" t="s">
        <v>61</v>
      </c>
      <c r="B30" s="24">
        <v>302768240</v>
      </c>
    </row>
    <row r="31" spans="1:2">
      <c r="A31" s="1" t="s">
        <v>129</v>
      </c>
      <c r="B31" s="24">
        <v>1980568384</v>
      </c>
    </row>
    <row r="32" spans="1:2">
      <c r="A32" s="1" t="s">
        <v>107</v>
      </c>
      <c r="B32" s="24">
        <v>268544014</v>
      </c>
    </row>
    <row r="33" spans="1:2">
      <c r="A33" s="1" t="s">
        <v>142</v>
      </c>
      <c r="B33" s="24">
        <v>734632705</v>
      </c>
    </row>
    <row r="34" spans="1:2">
      <c r="A34" s="1" t="s">
        <v>169</v>
      </c>
      <c r="B34" s="24">
        <v>290386402</v>
      </c>
    </row>
    <row r="35" spans="1:2">
      <c r="A35" s="1" t="s">
        <v>109</v>
      </c>
      <c r="B35" s="24">
        <v>1579130168</v>
      </c>
    </row>
    <row r="36" spans="1:2">
      <c r="A36" s="1" t="s">
        <v>123</v>
      </c>
      <c r="B36" s="24">
        <v>255236961</v>
      </c>
    </row>
    <row r="37" spans="1:2">
      <c r="A37" s="1" t="s">
        <v>35</v>
      </c>
      <c r="B37" s="24">
        <v>1095587251</v>
      </c>
    </row>
    <row r="38" spans="1:2">
      <c r="A38" s="1" t="s">
        <v>133</v>
      </c>
      <c r="B38" s="24">
        <v>91514307</v>
      </c>
    </row>
    <row r="39" spans="1:2">
      <c r="A39" s="1" t="s">
        <v>135</v>
      </c>
      <c r="B39" s="24">
        <v>240822651</v>
      </c>
    </row>
    <row r="40" spans="1:2">
      <c r="A40" s="1" t="s">
        <v>87</v>
      </c>
      <c r="B40" s="24">
        <v>1118525506</v>
      </c>
    </row>
    <row r="41" spans="1:2">
      <c r="A41" s="1" t="s">
        <v>77</v>
      </c>
      <c r="B41" s="24">
        <v>660411219</v>
      </c>
    </row>
    <row r="42" spans="1:2">
      <c r="A42" s="1" t="s">
        <v>166</v>
      </c>
      <c r="B42" s="24">
        <v>198184909</v>
      </c>
    </row>
    <row r="43" spans="1:2">
      <c r="A43" s="1" t="s">
        <v>144</v>
      </c>
      <c r="B43" s="24">
        <v>846244302</v>
      </c>
    </row>
    <row r="44" spans="1:2">
      <c r="A44" s="1" t="s">
        <v>136</v>
      </c>
      <c r="B44" s="24">
        <v>496029967</v>
      </c>
    </row>
    <row r="45" spans="1:2">
      <c r="A45" s="1" t="s">
        <v>154</v>
      </c>
      <c r="B45" s="24">
        <v>4394332306</v>
      </c>
    </row>
    <row r="46" spans="1:2">
      <c r="A46" s="1" t="s">
        <v>150</v>
      </c>
      <c r="B46" s="24">
        <v>409490388</v>
      </c>
    </row>
    <row r="47" spans="1:2">
      <c r="A47" s="1" t="s">
        <v>170</v>
      </c>
      <c r="B47" s="24">
        <v>217622138</v>
      </c>
    </row>
    <row r="48" spans="1:2">
      <c r="A48" s="1" t="s">
        <v>127</v>
      </c>
      <c r="B48" s="24">
        <v>81838843</v>
      </c>
    </row>
    <row r="49" spans="1:2">
      <c r="A49" s="1" t="s">
        <v>71</v>
      </c>
      <c r="B49" s="24">
        <v>5372783971</v>
      </c>
    </row>
    <row r="50" spans="1:2">
      <c r="A50" s="1" t="s">
        <v>25</v>
      </c>
      <c r="B50" s="24">
        <v>4801593832</v>
      </c>
    </row>
    <row r="51" spans="1:2">
      <c r="A51" s="1" t="s">
        <v>81</v>
      </c>
      <c r="B51" s="24">
        <v>1134986472</v>
      </c>
    </row>
    <row r="52" spans="1:2">
      <c r="A52" s="1" t="s">
        <v>171</v>
      </c>
      <c r="B52" s="24">
        <v>706747385</v>
      </c>
    </row>
    <row r="53" spans="1:2">
      <c r="A53" s="1" t="s">
        <v>162</v>
      </c>
      <c r="B53" s="24">
        <v>853202347</v>
      </c>
    </row>
    <row r="54" spans="1:2">
      <c r="A54" s="1" t="s">
        <v>156</v>
      </c>
      <c r="B54" s="24">
        <v>951329770</v>
      </c>
    </row>
    <row r="55" spans="1:2">
      <c r="A55" s="1" t="s">
        <v>67</v>
      </c>
      <c r="B55" s="24">
        <v>393173139</v>
      </c>
    </row>
    <row r="56" spans="1:2">
      <c r="A56" s="1" t="s">
        <v>83</v>
      </c>
      <c r="B56" s="24">
        <v>2867627068</v>
      </c>
    </row>
    <row r="57" spans="1:2">
      <c r="A57" s="1" t="s">
        <v>95</v>
      </c>
      <c r="B57" s="24">
        <v>331799687</v>
      </c>
    </row>
    <row r="58" spans="1:2">
      <c r="A58" s="1" t="s">
        <v>49</v>
      </c>
      <c r="B58" s="24">
        <v>261036182</v>
      </c>
    </row>
    <row r="59" spans="1:2">
      <c r="A59" s="1" t="s">
        <v>43</v>
      </c>
      <c r="B59" s="24">
        <v>376187582</v>
      </c>
    </row>
    <row r="60" spans="1:2">
      <c r="A60" s="1" t="s">
        <v>23</v>
      </c>
      <c r="B60" s="24">
        <v>268505432</v>
      </c>
    </row>
    <row r="61" spans="1:2">
      <c r="A61" s="1" t="s">
        <v>51</v>
      </c>
      <c r="B61" s="24">
        <v>159430826</v>
      </c>
    </row>
    <row r="62" spans="1:2">
      <c r="A62" s="1" t="s">
        <v>11</v>
      </c>
      <c r="B62" s="24">
        <v>2379877655</v>
      </c>
    </row>
    <row r="63" spans="1:2">
      <c r="A63" s="1" t="s">
        <v>19</v>
      </c>
      <c r="B63" s="24">
        <v>4566445852</v>
      </c>
    </row>
    <row r="64" spans="1:2">
      <c r="A64" s="1" t="s">
        <v>69</v>
      </c>
      <c r="B64" s="24">
        <v>275005663</v>
      </c>
    </row>
    <row r="65" spans="1:2">
      <c r="A65" s="1" t="s">
        <v>17</v>
      </c>
      <c r="B65" s="24">
        <v>800010734</v>
      </c>
    </row>
    <row r="66" spans="1:2">
      <c r="A66" s="1" t="s">
        <v>131</v>
      </c>
      <c r="B66" s="24">
        <v>309729428</v>
      </c>
    </row>
    <row r="67" spans="1:2">
      <c r="A67" s="1" t="s">
        <v>75</v>
      </c>
      <c r="B67" s="24">
        <v>1275798515</v>
      </c>
    </row>
    <row r="68" spans="1:2">
      <c r="A68" s="1" t="s">
        <v>89</v>
      </c>
      <c r="B68" s="24">
        <v>1193047233</v>
      </c>
    </row>
    <row r="69" spans="1:2">
      <c r="A69" s="1" t="s">
        <v>27</v>
      </c>
      <c r="B69" s="24">
        <v>1168230366</v>
      </c>
    </row>
    <row r="70" spans="1:2">
      <c r="A70" s="1" t="s">
        <v>57</v>
      </c>
      <c r="B70" s="24">
        <v>1218352541</v>
      </c>
    </row>
    <row r="71" spans="1:2">
      <c r="A71" s="1" t="s">
        <v>101</v>
      </c>
      <c r="B71" s="24">
        <v>340001799</v>
      </c>
    </row>
    <row r="72" spans="1:2">
      <c r="A72" s="1" t="s">
        <v>172</v>
      </c>
      <c r="B72" s="24">
        <v>342918449</v>
      </c>
    </row>
    <row r="73" spans="1:2">
      <c r="A73" s="1" t="s">
        <v>152</v>
      </c>
      <c r="B73" s="24">
        <v>142377330</v>
      </c>
    </row>
    <row r="74" spans="1:2">
      <c r="A74" s="1" t="s">
        <v>37</v>
      </c>
      <c r="B74" s="24">
        <v>600865451</v>
      </c>
    </row>
    <row r="75" spans="1:2">
      <c r="A75" s="1" t="s">
        <v>113</v>
      </c>
      <c r="B75" s="24">
        <v>195751130</v>
      </c>
    </row>
    <row r="76" spans="1:2">
      <c r="A76" s="1" t="s">
        <v>13</v>
      </c>
      <c r="B76" s="24">
        <v>683452836</v>
      </c>
    </row>
    <row r="77" spans="1:2">
      <c r="A77" s="1" t="s">
        <v>173</v>
      </c>
      <c r="B77" s="24">
        <v>218568234</v>
      </c>
    </row>
    <row r="78" spans="1:2">
      <c r="A78" s="1" t="s">
        <v>55</v>
      </c>
      <c r="B78" s="24">
        <v>423091712</v>
      </c>
    </row>
    <row r="79" spans="1:2">
      <c r="A79" s="1" t="s">
        <v>63</v>
      </c>
      <c r="B79" s="24">
        <v>807896814</v>
      </c>
    </row>
    <row r="80" spans="1:2">
      <c r="A80" s="1" t="s">
        <v>103</v>
      </c>
      <c r="B80" s="24">
        <v>514122351</v>
      </c>
    </row>
    <row r="81" spans="1:2">
      <c r="A81" s="1" t="s">
        <v>121</v>
      </c>
      <c r="B81" s="24">
        <v>395801044</v>
      </c>
    </row>
    <row r="82" spans="1:2">
      <c r="A82" s="1" t="s">
        <v>41</v>
      </c>
      <c r="B82" s="24">
        <v>1086411192</v>
      </c>
    </row>
    <row r="83" spans="1:2">
      <c r="A83" s="1" t="s">
        <v>7</v>
      </c>
      <c r="B83" s="24">
        <v>515117391</v>
      </c>
    </row>
    <row r="84" spans="1:2">
      <c r="A84" s="1" t="s">
        <v>21</v>
      </c>
      <c r="B84" s="24">
        <v>4196924316</v>
      </c>
    </row>
    <row r="85" spans="1:2">
      <c r="A85" s="1" t="s">
        <v>93</v>
      </c>
      <c r="B85" s="24">
        <v>421383330</v>
      </c>
    </row>
    <row r="86" spans="1:2">
      <c r="A86" s="1" t="s">
        <v>125</v>
      </c>
      <c r="B86" s="24">
        <v>1114412532</v>
      </c>
    </row>
    <row r="87" spans="1:2">
      <c r="A87" s="1" t="s">
        <v>111</v>
      </c>
      <c r="B87" s="24">
        <v>1481593024</v>
      </c>
    </row>
    <row r="88" spans="1:2">
      <c r="A88" s="1" t="s">
        <v>39</v>
      </c>
      <c r="B88" s="24">
        <v>289347914</v>
      </c>
    </row>
    <row r="89" spans="1:2">
      <c r="A89" s="1" t="s">
        <v>174</v>
      </c>
      <c r="B89" s="24">
        <v>96372098181</v>
      </c>
    </row>
    <row r="90" spans="1:2">
      <c r="A90" s="1" t="s">
        <v>175</v>
      </c>
      <c r="B90" s="25">
        <v>17047850.7866643</v>
      </c>
    </row>
    <row r="91" spans="1:2" ht="14.25">
      <c r="A91" s="2"/>
      <c r="B91" s="26"/>
    </row>
    <row r="92" spans="1:2" ht="14.25">
      <c r="A92" s="2"/>
      <c r="B92" s="26"/>
    </row>
    <row r="93" spans="1:2" ht="14.25">
      <c r="A93" s="2"/>
      <c r="B93" s="26"/>
    </row>
    <row r="94" spans="1:2" ht="14.25">
      <c r="A94" s="2"/>
      <c r="B94" s="26"/>
    </row>
    <row r="95" spans="1:2" ht="14.25">
      <c r="A95" s="2"/>
      <c r="B95" s="26"/>
    </row>
    <row r="96" spans="1:2" ht="14.25">
      <c r="A96" s="2"/>
      <c r="B96" s="26"/>
    </row>
    <row r="97" spans="1:2" ht="14.25">
      <c r="A97" s="2"/>
      <c r="B97" s="26"/>
    </row>
    <row r="98" spans="1:2" ht="14.25">
      <c r="A98" s="2"/>
      <c r="B98" s="26"/>
    </row>
    <row r="99" spans="1:2" ht="14.25">
      <c r="A99" s="2"/>
      <c r="B99" s="26"/>
    </row>
    <row r="100" spans="1:2" ht="14.25">
      <c r="A100" s="2"/>
      <c r="B100" s="26"/>
    </row>
    <row r="101" spans="1:2" ht="14.25">
      <c r="A101" s="2"/>
      <c r="B101" s="26"/>
    </row>
    <row r="102" spans="1:2" ht="14.25">
      <c r="A102" s="2"/>
      <c r="B102" s="26"/>
    </row>
    <row r="103" spans="1:2" ht="14.25">
      <c r="A103" s="2"/>
      <c r="B103" s="26"/>
    </row>
    <row r="104" spans="1:2" ht="14.25">
      <c r="A104" s="2"/>
      <c r="B104" s="26"/>
    </row>
    <row r="105" spans="1:2" ht="14.25">
      <c r="A105" s="2"/>
      <c r="B105" s="26"/>
    </row>
    <row r="106" spans="1:2" ht="14.25">
      <c r="A106" s="2"/>
      <c r="B106" s="26"/>
    </row>
    <row r="107" spans="1:2" ht="14.25">
      <c r="A107" s="2"/>
      <c r="B107" s="26"/>
    </row>
    <row r="108" spans="1:2" ht="14.25">
      <c r="A108" s="2"/>
      <c r="B108" s="26"/>
    </row>
    <row r="109" spans="1:2" ht="14.25">
      <c r="A109" s="2"/>
      <c r="B109" s="26"/>
    </row>
    <row r="110" spans="1:2" ht="14.25">
      <c r="A110" s="2"/>
      <c r="B110" s="26"/>
    </row>
    <row r="111" spans="1:2" ht="14.25">
      <c r="A111" s="2"/>
      <c r="B111" s="26"/>
    </row>
    <row r="112" spans="1:2" ht="14.25">
      <c r="A112" s="2"/>
      <c r="B112" s="26"/>
    </row>
    <row r="113" spans="1:2" ht="14.25">
      <c r="A113" s="2"/>
      <c r="B113" s="26"/>
    </row>
    <row r="114" spans="1:2" ht="14.25">
      <c r="A114" s="2"/>
      <c r="B114" s="26"/>
    </row>
    <row r="115" spans="1:2" ht="14.25">
      <c r="A115" s="2"/>
      <c r="B115" s="26"/>
    </row>
    <row r="116" spans="1:2" ht="14.25">
      <c r="A116" s="2"/>
      <c r="B116" s="26"/>
    </row>
    <row r="117" spans="1:2" ht="14.25">
      <c r="A117" s="2"/>
      <c r="B117" s="26"/>
    </row>
    <row r="118" spans="1:2" ht="14.25">
      <c r="A118" s="2"/>
      <c r="B118" s="26"/>
    </row>
    <row r="119" spans="1:2" ht="14.25">
      <c r="A119" s="2"/>
      <c r="B119" s="26"/>
    </row>
    <row r="120" spans="1:2" ht="14.25">
      <c r="A120" s="2"/>
      <c r="B120" s="26"/>
    </row>
    <row r="121" spans="1:2" ht="14.25">
      <c r="A121" s="2"/>
      <c r="B121" s="26"/>
    </row>
    <row r="122" spans="1:2" ht="14.25">
      <c r="A122" s="2"/>
      <c r="B122" s="26"/>
    </row>
    <row r="123" spans="1:2" ht="14.25">
      <c r="A123" s="2"/>
      <c r="B123" s="26"/>
    </row>
    <row r="124" spans="1:2" ht="14.25">
      <c r="A124" s="2"/>
      <c r="B124" s="26"/>
    </row>
    <row r="125" spans="1:2" ht="14.25">
      <c r="A125" s="2"/>
      <c r="B125" s="26"/>
    </row>
    <row r="126" spans="1:2" ht="14.25">
      <c r="A126" s="2"/>
      <c r="B126" s="26"/>
    </row>
    <row r="127" spans="1:2" ht="14.25">
      <c r="A127" s="2"/>
      <c r="B127" s="26"/>
    </row>
    <row r="128" spans="1:2" ht="14.25">
      <c r="A128" s="2"/>
      <c r="B128" s="26"/>
    </row>
    <row r="129" spans="1:2" ht="14.25">
      <c r="A129" s="2"/>
      <c r="B129" s="26"/>
    </row>
    <row r="130" spans="1:2" ht="14.25">
      <c r="A130" s="2"/>
      <c r="B130" s="26"/>
    </row>
    <row r="131" spans="1:2" ht="14.25">
      <c r="A131" s="2"/>
      <c r="B131" s="26"/>
    </row>
    <row r="132" spans="1:2" ht="14.25">
      <c r="A132" s="2"/>
      <c r="B132" s="26"/>
    </row>
    <row r="133" spans="1:2" ht="14.25">
      <c r="A133" s="2"/>
      <c r="B133" s="26"/>
    </row>
    <row r="134" spans="1:2" ht="14.25">
      <c r="A134" s="2"/>
      <c r="B134" s="26"/>
    </row>
    <row r="135" spans="1:2" ht="14.25">
      <c r="A135" s="2"/>
      <c r="B135" s="26"/>
    </row>
    <row r="136" spans="1:2" ht="14.25">
      <c r="A136" s="2"/>
      <c r="B136" s="26"/>
    </row>
    <row r="137" spans="1:2" ht="14.25">
      <c r="A137" s="2"/>
      <c r="B137" s="26"/>
    </row>
    <row r="138" spans="1:2" ht="14.25">
      <c r="A138" s="2"/>
      <c r="B138" s="26"/>
    </row>
    <row r="139" spans="1:2" ht="14.25">
      <c r="A139" s="2"/>
      <c r="B139" s="26"/>
    </row>
    <row r="140" spans="1:2" ht="14.25">
      <c r="A140" s="2"/>
      <c r="B140" s="26"/>
    </row>
    <row r="141" spans="1:2" ht="14.25">
      <c r="A141" s="2"/>
      <c r="B141" s="26"/>
    </row>
    <row r="142" spans="1:2" ht="14.25">
      <c r="A142" s="2"/>
      <c r="B142" s="26"/>
    </row>
    <row r="143" spans="1:2" ht="14.25">
      <c r="A143" s="2"/>
      <c r="B143" s="26"/>
    </row>
    <row r="144" spans="1:2" ht="14.25">
      <c r="A144" s="2"/>
      <c r="B144" s="26"/>
    </row>
    <row r="145" spans="1:2" ht="14.25">
      <c r="A145" s="2"/>
      <c r="B145" s="26"/>
    </row>
    <row r="146" spans="1:2" ht="14.25">
      <c r="A146" s="2"/>
      <c r="B146" s="26"/>
    </row>
    <row r="147" spans="1:2" ht="14.25">
      <c r="A147" s="2"/>
      <c r="B147" s="26"/>
    </row>
    <row r="148" spans="1:2" ht="14.25">
      <c r="A148" s="2"/>
      <c r="B148" s="26"/>
    </row>
    <row r="149" spans="1:2" ht="14.25">
      <c r="A149" s="2"/>
      <c r="B149" s="26"/>
    </row>
    <row r="150" spans="1:2" ht="14.25">
      <c r="A150" s="2"/>
      <c r="B150" s="26"/>
    </row>
    <row r="151" spans="1:2" ht="14.25">
      <c r="A151" s="2"/>
      <c r="B151" s="26"/>
    </row>
    <row r="152" spans="1:2" ht="14.25">
      <c r="A152" s="2"/>
      <c r="B152" s="26"/>
    </row>
    <row r="153" spans="1:2" ht="14.25">
      <c r="A153" s="2"/>
      <c r="B153" s="26"/>
    </row>
    <row r="154" spans="1:2" ht="14.25">
      <c r="A154" s="2"/>
      <c r="B154" s="26"/>
    </row>
    <row r="155" spans="1:2" ht="14.25">
      <c r="A155" s="2"/>
      <c r="B155" s="26"/>
    </row>
    <row r="156" spans="1:2" ht="14.25">
      <c r="A156" s="2"/>
      <c r="B156" s="26"/>
    </row>
    <row r="157" spans="1:2" ht="14.25">
      <c r="A157" s="2"/>
      <c r="B157" s="26"/>
    </row>
    <row r="158" spans="1:2" ht="14.25">
      <c r="A158" s="2"/>
      <c r="B158" s="26"/>
    </row>
    <row r="159" spans="1:2" ht="14.25">
      <c r="A159" s="2"/>
      <c r="B159" s="26"/>
    </row>
    <row r="160" spans="1:2" ht="14.25">
      <c r="A160" s="2"/>
      <c r="B160" s="26"/>
    </row>
    <row r="161" spans="1:2" ht="14.25">
      <c r="A161" s="2"/>
      <c r="B161" s="26"/>
    </row>
    <row r="162" spans="1:2" ht="14.25">
      <c r="A162" s="2"/>
      <c r="B162" s="26"/>
    </row>
    <row r="163" spans="1:2" ht="14.25">
      <c r="A163" s="2"/>
      <c r="B163" s="26"/>
    </row>
    <row r="164" spans="1:2" ht="14.25">
      <c r="A164" s="2"/>
      <c r="B164" s="26"/>
    </row>
    <row r="165" spans="1:2" ht="14.25">
      <c r="A165" s="2"/>
      <c r="B165" s="26"/>
    </row>
    <row r="166" spans="1:2" ht="14.25">
      <c r="A166" s="2"/>
      <c r="B166" s="26"/>
    </row>
    <row r="167" spans="1:2" ht="14.25">
      <c r="A167" s="2"/>
      <c r="B167" s="26"/>
    </row>
    <row r="168" spans="1:2" ht="14.25">
      <c r="A168" s="2"/>
      <c r="B168" s="26"/>
    </row>
    <row r="169" spans="1:2" ht="14.25">
      <c r="A169" s="2"/>
      <c r="B169" s="26"/>
    </row>
    <row r="170" spans="1:2" ht="14.25">
      <c r="A170" s="2"/>
      <c r="B170" s="26"/>
    </row>
    <row r="171" spans="1:2" ht="14.25">
      <c r="A171" s="2"/>
      <c r="B171" s="26"/>
    </row>
    <row r="172" spans="1:2" ht="14.25">
      <c r="A172" s="2"/>
      <c r="B172" s="26"/>
    </row>
    <row r="173" spans="1:2" ht="14.25">
      <c r="A173" s="2"/>
      <c r="B173" s="26"/>
    </row>
    <row r="174" spans="1:2" ht="14.25">
      <c r="A174" s="2"/>
      <c r="B174" s="26"/>
    </row>
    <row r="175" spans="1:2" ht="14.25">
      <c r="A175" s="2"/>
      <c r="B175" s="26"/>
    </row>
    <row r="176" spans="1:2" ht="14.25">
      <c r="A176" s="2"/>
      <c r="B176" s="26"/>
    </row>
    <row r="177" spans="1:2" ht="14.25">
      <c r="A177" s="2"/>
      <c r="B177" s="26"/>
    </row>
    <row r="178" spans="1:2" ht="14.25">
      <c r="A178" s="2"/>
      <c r="B178" s="26"/>
    </row>
    <row r="179" spans="1:2" ht="14.25">
      <c r="A179" s="2"/>
      <c r="B179" s="26"/>
    </row>
    <row r="180" spans="1:2" ht="14.25">
      <c r="A180" s="2"/>
      <c r="B180" s="26"/>
    </row>
    <row r="181" spans="1:2" ht="14.25">
      <c r="A181" s="2"/>
      <c r="B181" s="26"/>
    </row>
    <row r="182" spans="1:2" ht="14.25">
      <c r="A182" s="2"/>
      <c r="B182" s="26"/>
    </row>
    <row r="183" spans="1:2" ht="14.25">
      <c r="A183" s="2"/>
      <c r="B183" s="26"/>
    </row>
    <row r="184" spans="1:2" ht="14.25">
      <c r="A184" s="2"/>
      <c r="B184" s="26"/>
    </row>
    <row r="185" spans="1:2" ht="14.25">
      <c r="A185" s="2"/>
      <c r="B185" s="26"/>
    </row>
    <row r="186" spans="1:2" ht="14.25">
      <c r="A186" s="2"/>
      <c r="B186" s="26"/>
    </row>
    <row r="187" spans="1:2" ht="14.25">
      <c r="A187" s="2"/>
      <c r="B187" s="26"/>
    </row>
    <row r="188" spans="1:2" ht="14.25">
      <c r="A188" s="2"/>
      <c r="B188" s="26"/>
    </row>
    <row r="189" spans="1:2" ht="14.25">
      <c r="A189" s="2"/>
      <c r="B189" s="26"/>
    </row>
    <row r="190" spans="1:2" ht="14.25">
      <c r="A190" s="2"/>
      <c r="B190" s="26"/>
    </row>
    <row r="191" spans="1:2" ht="14.25">
      <c r="A191" s="2"/>
      <c r="B191" s="26"/>
    </row>
    <row r="192" spans="1:2" ht="14.25">
      <c r="A192" s="2"/>
      <c r="B192" s="26"/>
    </row>
    <row r="193" spans="1:2" ht="14.25">
      <c r="A193" s="2"/>
      <c r="B193" s="26"/>
    </row>
    <row r="194" spans="1:2" ht="14.25">
      <c r="A194" s="2"/>
      <c r="B194" s="26"/>
    </row>
    <row r="195" spans="1:2" ht="14.25">
      <c r="A195" s="2"/>
      <c r="B195" s="26"/>
    </row>
    <row r="196" spans="1:2" ht="14.25">
      <c r="A196" s="2"/>
      <c r="B196" s="26"/>
    </row>
    <row r="197" spans="1:2" ht="14.25">
      <c r="A197" s="2"/>
      <c r="B197" s="26"/>
    </row>
    <row r="198" spans="1:2" ht="14.25">
      <c r="A198" s="2"/>
      <c r="B198" s="26"/>
    </row>
    <row r="199" spans="1:2" ht="14.25">
      <c r="A199" s="2"/>
      <c r="B199" s="26"/>
    </row>
    <row r="200" spans="1:2" ht="14.25">
      <c r="A200" s="2"/>
      <c r="B200" s="26"/>
    </row>
    <row r="201" spans="1:2" ht="14.25">
      <c r="A201" s="2"/>
      <c r="B201" s="26"/>
    </row>
    <row r="202" spans="1:2" ht="14.25">
      <c r="A202" s="2"/>
      <c r="B202" s="26"/>
    </row>
    <row r="203" spans="1:2" ht="14.25">
      <c r="A203" s="2"/>
      <c r="B203" s="26"/>
    </row>
    <row r="204" spans="1:2" ht="14.25">
      <c r="A204" s="2"/>
      <c r="B204" s="26"/>
    </row>
    <row r="205" spans="1:2" ht="14.25">
      <c r="A205" s="2"/>
      <c r="B205" s="26"/>
    </row>
    <row r="206" spans="1:2" ht="14.25">
      <c r="A206" s="2"/>
      <c r="B206" s="26"/>
    </row>
    <row r="207" spans="1:2" ht="14.25">
      <c r="A207" s="2"/>
      <c r="B207" s="26"/>
    </row>
    <row r="208" spans="1:2" ht="14.25">
      <c r="A208" s="2"/>
      <c r="B208" s="26"/>
    </row>
    <row r="209" spans="1:2" ht="14.25">
      <c r="A209" s="2"/>
      <c r="B209" s="26"/>
    </row>
    <row r="210" spans="1:2" ht="14.25">
      <c r="A210" s="2"/>
      <c r="B210" s="26"/>
    </row>
    <row r="211" spans="1:2" ht="14.25">
      <c r="A211" s="2"/>
      <c r="B211" s="26"/>
    </row>
    <row r="212" spans="1:2" ht="14.25">
      <c r="A212" s="2"/>
      <c r="B212" s="26"/>
    </row>
    <row r="213" spans="1:2" ht="14.25">
      <c r="A213" s="2"/>
      <c r="B213" s="26"/>
    </row>
    <row r="214" spans="1:2" ht="14.25">
      <c r="A214" s="2"/>
      <c r="B214" s="26"/>
    </row>
    <row r="215" spans="1:2" ht="14.25">
      <c r="A215" s="2"/>
      <c r="B215" s="26"/>
    </row>
    <row r="216" spans="1:2" ht="14.25">
      <c r="A216" s="2"/>
      <c r="B216" s="26"/>
    </row>
    <row r="217" spans="1:2" ht="14.25">
      <c r="A217" s="2"/>
      <c r="B217" s="26"/>
    </row>
    <row r="218" spans="1:2" ht="14.25">
      <c r="A218" s="2"/>
      <c r="B218" s="26"/>
    </row>
    <row r="219" spans="1:2" ht="14.25">
      <c r="A219" s="2"/>
      <c r="B219" s="26"/>
    </row>
    <row r="220" spans="1:2" ht="14.25">
      <c r="A220" s="2"/>
      <c r="B220" s="26"/>
    </row>
    <row r="221" spans="1:2" ht="14.25">
      <c r="A221" s="2"/>
      <c r="B221" s="26"/>
    </row>
    <row r="222" spans="1:2" ht="14.25">
      <c r="A222" s="2"/>
      <c r="B222" s="26"/>
    </row>
    <row r="223" spans="1:2" ht="14.25">
      <c r="A223" s="2"/>
      <c r="B223" s="26"/>
    </row>
    <row r="224" spans="1:2" ht="14.25">
      <c r="A224" s="2"/>
      <c r="B224" s="26"/>
    </row>
    <row r="225" spans="1:2" ht="14.25">
      <c r="A225" s="2"/>
      <c r="B225" s="26"/>
    </row>
    <row r="226" spans="1:2" ht="14.25">
      <c r="A226" s="2"/>
      <c r="B226" s="26"/>
    </row>
    <row r="227" spans="1:2" ht="14.25">
      <c r="A227" s="2"/>
      <c r="B227" s="26"/>
    </row>
    <row r="228" spans="1:2" ht="14.25">
      <c r="A228" s="2"/>
      <c r="B228" s="26"/>
    </row>
    <row r="229" spans="1:2" ht="14.25">
      <c r="A229" s="2"/>
      <c r="B229" s="26"/>
    </row>
    <row r="230" spans="1:2" ht="14.25">
      <c r="A230" s="2"/>
      <c r="B230" s="26"/>
    </row>
    <row r="231" spans="1:2" ht="14.25">
      <c r="A231" s="2"/>
      <c r="B231" s="26"/>
    </row>
    <row r="232" spans="1:2" ht="14.25">
      <c r="A232" s="2"/>
      <c r="B232" s="26"/>
    </row>
    <row r="233" spans="1:2" ht="14.25">
      <c r="A233" s="2"/>
      <c r="B233" s="26"/>
    </row>
    <row r="234" spans="1:2" ht="14.25">
      <c r="A234" s="2"/>
      <c r="B234" s="26"/>
    </row>
    <row r="235" spans="1:2" ht="14.25">
      <c r="A235" s="2"/>
      <c r="B235" s="26"/>
    </row>
    <row r="236" spans="1:2" ht="14.25">
      <c r="A236" s="2"/>
      <c r="B236" s="26"/>
    </row>
    <row r="237" spans="1:2" ht="14.25">
      <c r="A237" s="2"/>
      <c r="B237" s="26"/>
    </row>
    <row r="238" spans="1:2" ht="14.25">
      <c r="A238" s="2"/>
      <c r="B238" s="26"/>
    </row>
    <row r="239" spans="1:2" ht="14.25">
      <c r="A239" s="2"/>
      <c r="B239" s="26"/>
    </row>
    <row r="240" spans="1:2" ht="14.25">
      <c r="A240" s="2"/>
      <c r="B240" s="26"/>
    </row>
    <row r="241" spans="1:2" ht="14.25">
      <c r="A241" s="2"/>
      <c r="B241" s="26"/>
    </row>
    <row r="242" spans="1:2" ht="14.25">
      <c r="A242" s="2"/>
      <c r="B242" s="26"/>
    </row>
    <row r="243" spans="1:2" ht="14.25">
      <c r="A243" s="2"/>
      <c r="B243" s="26"/>
    </row>
    <row r="244" spans="1:2" ht="14.25">
      <c r="A244" s="2"/>
      <c r="B244" s="26"/>
    </row>
    <row r="245" spans="1:2" ht="14.25">
      <c r="A245" s="2"/>
      <c r="B245" s="26"/>
    </row>
    <row r="246" spans="1:2" ht="14.25">
      <c r="A246" s="2"/>
      <c r="B246" s="26"/>
    </row>
    <row r="247" spans="1:2" ht="14.25">
      <c r="A247" s="2"/>
      <c r="B247" s="26"/>
    </row>
    <row r="248" spans="1:2" ht="14.25">
      <c r="A248" s="2"/>
      <c r="B248" s="26"/>
    </row>
    <row r="249" spans="1:2" ht="14.25">
      <c r="A249" s="2"/>
      <c r="B249" s="26"/>
    </row>
    <row r="250" spans="1:2" ht="14.25">
      <c r="A250" s="2"/>
      <c r="B250" s="26"/>
    </row>
    <row r="251" spans="1:2" ht="14.25">
      <c r="A251" s="2"/>
      <c r="B251" s="26"/>
    </row>
    <row r="252" spans="1:2" ht="14.25">
      <c r="A252" s="2"/>
      <c r="B252" s="26"/>
    </row>
    <row r="253" spans="1:2" ht="14.25">
      <c r="A253" s="2"/>
      <c r="B253" s="26"/>
    </row>
    <row r="254" spans="1:2" ht="14.25">
      <c r="A254" s="2"/>
      <c r="B254" s="26"/>
    </row>
    <row r="255" spans="1:2" ht="14.25">
      <c r="A255" s="2"/>
      <c r="B255" s="26"/>
    </row>
    <row r="256" spans="1:2" ht="14.25">
      <c r="A256" s="2"/>
      <c r="B256" s="26"/>
    </row>
    <row r="257" spans="1:2" ht="14.25">
      <c r="A257" s="2"/>
      <c r="B257" s="26"/>
    </row>
    <row r="258" spans="1:2" ht="14.25">
      <c r="A258" s="2"/>
      <c r="B258" s="26"/>
    </row>
    <row r="259" spans="1:2" ht="14.25">
      <c r="A259" s="2"/>
      <c r="B259" s="26"/>
    </row>
    <row r="260" spans="1:2" ht="14.25">
      <c r="A260" s="2"/>
      <c r="B260" s="26"/>
    </row>
    <row r="261" spans="1:2" ht="14.25">
      <c r="A261" s="2"/>
      <c r="B261" s="26"/>
    </row>
    <row r="262" spans="1:2" ht="14.25">
      <c r="A262" s="2"/>
      <c r="B262" s="26"/>
    </row>
    <row r="263" spans="1:2" ht="14.25">
      <c r="A263" s="2"/>
      <c r="B263" s="26"/>
    </row>
    <row r="264" spans="1:2" ht="14.25">
      <c r="A264" s="2"/>
      <c r="B264" s="26"/>
    </row>
    <row r="265" spans="1:2" ht="14.25">
      <c r="A265" s="2"/>
      <c r="B265" s="26"/>
    </row>
    <row r="266" spans="1:2" ht="14.25">
      <c r="A266" s="2"/>
      <c r="B266" s="26"/>
    </row>
    <row r="267" spans="1:2" ht="14.25">
      <c r="A267" s="2"/>
      <c r="B267" s="26"/>
    </row>
    <row r="268" spans="1:2" ht="14.25">
      <c r="A268" s="2"/>
      <c r="B268" s="26"/>
    </row>
    <row r="269" spans="1:2" ht="14.25">
      <c r="A269" s="2"/>
      <c r="B269" s="26"/>
    </row>
    <row r="270" spans="1:2" ht="14.25">
      <c r="A270" s="2"/>
      <c r="B270" s="26"/>
    </row>
    <row r="271" spans="1:2" ht="14.25">
      <c r="A271" s="2"/>
      <c r="B271" s="26"/>
    </row>
    <row r="272" spans="1:2" ht="14.25">
      <c r="A272" s="2"/>
      <c r="B272" s="26"/>
    </row>
    <row r="273" spans="1:2" ht="14.25">
      <c r="A273" s="2"/>
      <c r="B273" s="26"/>
    </row>
    <row r="274" spans="1:2" ht="14.25">
      <c r="A274" s="2"/>
      <c r="B274" s="26"/>
    </row>
    <row r="275" spans="1:2" ht="14.25">
      <c r="A275" s="2"/>
      <c r="B275" s="26"/>
    </row>
    <row r="276" spans="1:2" ht="14.25">
      <c r="A276" s="2"/>
      <c r="B276" s="26"/>
    </row>
    <row r="277" spans="1:2" ht="14.25">
      <c r="A277" s="2"/>
      <c r="B277" s="26"/>
    </row>
    <row r="278" spans="1:2" ht="14.25">
      <c r="A278" s="2"/>
      <c r="B278" s="26"/>
    </row>
    <row r="279" spans="1:2" ht="14.25">
      <c r="A279" s="2"/>
      <c r="B279" s="26"/>
    </row>
    <row r="280" spans="1:2" ht="14.25">
      <c r="A280" s="2"/>
      <c r="B280" s="26"/>
    </row>
    <row r="281" spans="1:2" ht="14.25">
      <c r="A281" s="2"/>
      <c r="B281" s="26"/>
    </row>
    <row r="282" spans="1:2" ht="14.25">
      <c r="A282" s="2"/>
      <c r="B282" s="26"/>
    </row>
    <row r="283" spans="1:2" ht="14.25">
      <c r="A283" s="2"/>
      <c r="B283" s="26"/>
    </row>
    <row r="284" spans="1:2" ht="14.25">
      <c r="A284" s="2"/>
      <c r="B284" s="26"/>
    </row>
    <row r="285" spans="1:2" ht="14.25">
      <c r="A285" s="2"/>
      <c r="B285" s="26"/>
    </row>
    <row r="286" spans="1:2" ht="14.25">
      <c r="A286" s="2"/>
      <c r="B286" s="26"/>
    </row>
    <row r="287" spans="1:2" ht="14.25">
      <c r="A287" s="2"/>
      <c r="B287" s="26"/>
    </row>
    <row r="288" spans="1:2" ht="14.25">
      <c r="A288" s="2"/>
      <c r="B288" s="26"/>
    </row>
    <row r="289" spans="1:2" ht="14.25">
      <c r="A289" s="2"/>
      <c r="B289" s="26"/>
    </row>
    <row r="290" spans="1:2" ht="14.25">
      <c r="A290" s="2"/>
      <c r="B290" s="26"/>
    </row>
    <row r="291" spans="1:2" ht="14.25">
      <c r="A291" s="2"/>
      <c r="B291" s="26"/>
    </row>
    <row r="292" spans="1:2" ht="14.25">
      <c r="A292" s="2"/>
      <c r="B292" s="26"/>
    </row>
    <row r="293" spans="1:2" ht="14.25">
      <c r="A293" s="2"/>
      <c r="B293" s="26"/>
    </row>
    <row r="294" spans="1:2" ht="14.25">
      <c r="A294" s="2"/>
      <c r="B294" s="26"/>
    </row>
    <row r="295" spans="1:2" ht="14.25">
      <c r="A295" s="2"/>
      <c r="B295" s="26"/>
    </row>
    <row r="296" spans="1:2" ht="14.25">
      <c r="A296" s="2"/>
      <c r="B296" s="26"/>
    </row>
    <row r="297" spans="1:2" ht="14.25">
      <c r="A297" s="2"/>
      <c r="B297" s="26"/>
    </row>
    <row r="298" spans="1:2" ht="14.25">
      <c r="A298" s="2"/>
      <c r="B298" s="26"/>
    </row>
    <row r="299" spans="1:2" ht="14.25">
      <c r="A299" s="2"/>
      <c r="B299" s="26"/>
    </row>
    <row r="300" spans="1:2" ht="14.25">
      <c r="A300" s="2"/>
      <c r="B300" s="26"/>
    </row>
    <row r="301" spans="1:2" ht="14.25">
      <c r="A301" s="2"/>
      <c r="B301" s="26"/>
    </row>
    <row r="302" spans="1:2" ht="14.25">
      <c r="A302" s="2"/>
      <c r="B302" s="26"/>
    </row>
    <row r="303" spans="1:2" ht="14.25">
      <c r="A303" s="2"/>
      <c r="B303" s="26"/>
    </row>
    <row r="304" spans="1:2" ht="14.25">
      <c r="A304" s="2"/>
      <c r="B304" s="26"/>
    </row>
    <row r="305" spans="1:2" ht="14.25">
      <c r="A305" s="2"/>
      <c r="B305" s="26"/>
    </row>
    <row r="306" spans="1:2" ht="14.25">
      <c r="A306" s="2"/>
      <c r="B306" s="26"/>
    </row>
    <row r="307" spans="1:2" ht="14.25">
      <c r="A307" s="2"/>
      <c r="B307" s="26"/>
    </row>
    <row r="308" spans="1:2" ht="14.25">
      <c r="A308" s="2"/>
      <c r="B308" s="26"/>
    </row>
    <row r="309" spans="1:2" ht="14.25">
      <c r="A309" s="2"/>
      <c r="B309" s="26"/>
    </row>
    <row r="310" spans="1:2" ht="14.25">
      <c r="A310" s="2"/>
      <c r="B310" s="26"/>
    </row>
    <row r="311" spans="1:2" ht="14.25">
      <c r="A311" s="2"/>
      <c r="B311" s="26"/>
    </row>
    <row r="312" spans="1:2" ht="14.25">
      <c r="A312" s="2"/>
      <c r="B312" s="26"/>
    </row>
    <row r="313" spans="1:2" ht="14.25">
      <c r="A313" s="2"/>
      <c r="B313" s="26"/>
    </row>
    <row r="314" spans="1:2" ht="14.25">
      <c r="A314" s="2"/>
      <c r="B314" s="26"/>
    </row>
    <row r="315" spans="1:2" ht="14.25">
      <c r="A315" s="2"/>
      <c r="B315" s="26"/>
    </row>
    <row r="316" spans="1:2" ht="14.25">
      <c r="A316" s="2"/>
      <c r="B316" s="26"/>
    </row>
    <row r="317" spans="1:2" ht="14.25">
      <c r="A317" s="2"/>
      <c r="B317" s="26"/>
    </row>
    <row r="318" spans="1:2" ht="14.25">
      <c r="A318" s="2"/>
      <c r="B318" s="26"/>
    </row>
    <row r="319" spans="1:2" ht="14.25">
      <c r="A319" s="2"/>
      <c r="B319" s="26"/>
    </row>
    <row r="320" spans="1:2" ht="14.25">
      <c r="A320" s="2"/>
      <c r="B320" s="26"/>
    </row>
    <row r="321" spans="1:2" ht="14.25">
      <c r="A321" s="2"/>
      <c r="B321" s="26"/>
    </row>
    <row r="322" spans="1:2" ht="14.25">
      <c r="A322" s="2"/>
      <c r="B322" s="26"/>
    </row>
    <row r="323" spans="1:2" ht="14.25">
      <c r="A323" s="2"/>
      <c r="B323" s="26"/>
    </row>
    <row r="324" spans="1:2" ht="14.25">
      <c r="A324" s="2"/>
      <c r="B324" s="26"/>
    </row>
    <row r="325" spans="1:2" ht="14.25">
      <c r="A325" s="2"/>
      <c r="B325" s="26"/>
    </row>
    <row r="326" spans="1:2" ht="14.25">
      <c r="A326" s="2"/>
      <c r="B326" s="26"/>
    </row>
    <row r="327" spans="1:2" ht="14.25">
      <c r="A327" s="2"/>
      <c r="B327" s="26"/>
    </row>
    <row r="328" spans="1:2" ht="14.25">
      <c r="A328" s="2"/>
      <c r="B328" s="26"/>
    </row>
    <row r="329" spans="1:2" ht="14.25">
      <c r="A329" s="2"/>
      <c r="B329" s="26"/>
    </row>
    <row r="330" spans="1:2" ht="14.25">
      <c r="A330" s="2"/>
      <c r="B330" s="26"/>
    </row>
    <row r="331" spans="1:2" ht="14.25">
      <c r="A331" s="2"/>
      <c r="B331" s="26"/>
    </row>
    <row r="332" spans="1:2" ht="14.25">
      <c r="A332" s="2"/>
      <c r="B332" s="26"/>
    </row>
    <row r="333" spans="1:2" ht="14.25">
      <c r="A333" s="2"/>
      <c r="B333" s="26"/>
    </row>
    <row r="334" spans="1:2" ht="14.25">
      <c r="A334" s="2"/>
      <c r="B334" s="26"/>
    </row>
    <row r="335" spans="1:2" ht="14.25">
      <c r="A335" s="2"/>
      <c r="B335" s="26"/>
    </row>
    <row r="336" spans="1:2" ht="14.25">
      <c r="A336" s="2"/>
      <c r="B336" s="26"/>
    </row>
    <row r="337" spans="1:2" ht="14.25">
      <c r="A337" s="2"/>
      <c r="B337" s="26"/>
    </row>
    <row r="338" spans="1:2" ht="14.25">
      <c r="A338" s="2"/>
      <c r="B338" s="26"/>
    </row>
    <row r="339" spans="1:2" ht="14.25">
      <c r="A339" s="2"/>
      <c r="B339" s="26"/>
    </row>
    <row r="340" spans="1:2" ht="14.25">
      <c r="A340" s="2"/>
      <c r="B340" s="26"/>
    </row>
    <row r="341" spans="1:2" ht="14.25">
      <c r="A341" s="2"/>
      <c r="B341" s="26"/>
    </row>
    <row r="342" spans="1:2" ht="14.25">
      <c r="A342" s="2"/>
      <c r="B342" s="26"/>
    </row>
    <row r="343" spans="1:2" ht="14.25">
      <c r="A343" s="2"/>
      <c r="B343" s="26"/>
    </row>
    <row r="344" spans="1:2" ht="14.25">
      <c r="A344" s="2"/>
      <c r="B344" s="26"/>
    </row>
    <row r="345" spans="1:2" ht="14.25">
      <c r="A345" s="2"/>
      <c r="B345" s="26"/>
    </row>
    <row r="346" spans="1:2" ht="14.25">
      <c r="A346" s="2"/>
      <c r="B346" s="26"/>
    </row>
    <row r="347" spans="1:2" ht="14.25">
      <c r="A347" s="2"/>
      <c r="B347" s="26"/>
    </row>
    <row r="348" spans="1:2" ht="14.25">
      <c r="A348" s="2"/>
      <c r="B348" s="26"/>
    </row>
    <row r="349" spans="1:2" ht="14.25">
      <c r="A349" s="2"/>
      <c r="B349" s="26"/>
    </row>
    <row r="350" spans="1:2" ht="14.25">
      <c r="A350" s="2"/>
      <c r="B350" s="26"/>
    </row>
    <row r="351" spans="1:2" ht="14.25">
      <c r="A351" s="2"/>
      <c r="B351" s="26"/>
    </row>
    <row r="352" spans="1:2" ht="14.25">
      <c r="A352" s="2"/>
      <c r="B352" s="26"/>
    </row>
    <row r="353" spans="1:2" ht="14.25">
      <c r="A353" s="2"/>
      <c r="B353" s="26"/>
    </row>
    <row r="354" spans="1:2" ht="14.25">
      <c r="A354" s="2"/>
      <c r="B354" s="26"/>
    </row>
    <row r="355" spans="1:2" ht="14.25">
      <c r="A355" s="2"/>
      <c r="B355" s="26"/>
    </row>
    <row r="356" spans="1:2" ht="14.25">
      <c r="A356" s="2"/>
      <c r="B356" s="26"/>
    </row>
    <row r="357" spans="1:2" ht="14.25">
      <c r="A357" s="2"/>
      <c r="B357" s="26"/>
    </row>
    <row r="358" spans="1:2" ht="14.25">
      <c r="A358" s="2"/>
      <c r="B358" s="26"/>
    </row>
    <row r="359" spans="1:2" ht="14.25">
      <c r="A359" s="2"/>
      <c r="B359" s="26"/>
    </row>
    <row r="360" spans="1:2" ht="14.25">
      <c r="A360" s="2"/>
      <c r="B360" s="26"/>
    </row>
    <row r="361" spans="1:2" ht="14.25">
      <c r="A361" s="2"/>
      <c r="B361" s="26"/>
    </row>
    <row r="362" spans="1:2" ht="14.25">
      <c r="A362" s="2"/>
      <c r="B362" s="26"/>
    </row>
    <row r="363" spans="1:2" ht="14.25">
      <c r="A363" s="2"/>
      <c r="B363" s="26"/>
    </row>
    <row r="364" spans="1:2" ht="14.25">
      <c r="A364" s="2"/>
      <c r="B364" s="26"/>
    </row>
    <row r="365" spans="1:2" ht="14.25">
      <c r="A365" s="2"/>
      <c r="B365" s="26"/>
    </row>
    <row r="366" spans="1:2" ht="14.25">
      <c r="A366" s="2"/>
      <c r="B366" s="26"/>
    </row>
    <row r="367" spans="1:2" ht="14.25">
      <c r="A367" s="2"/>
      <c r="B367" s="26"/>
    </row>
    <row r="368" spans="1:2" ht="14.25">
      <c r="A368" s="2"/>
      <c r="B368" s="26"/>
    </row>
    <row r="369" spans="1:2" ht="14.25">
      <c r="A369" s="2"/>
      <c r="B369" s="26"/>
    </row>
    <row r="370" spans="1:2" ht="14.25">
      <c r="A370" s="2"/>
      <c r="B370" s="26"/>
    </row>
    <row r="371" spans="1:2" ht="14.25">
      <c r="A371" s="2"/>
      <c r="B371" s="26"/>
    </row>
    <row r="372" spans="1:2" ht="14.25">
      <c r="A372" s="2"/>
      <c r="B372" s="26"/>
    </row>
    <row r="373" spans="1:2" ht="14.25">
      <c r="A373" s="2"/>
      <c r="B373" s="26"/>
    </row>
    <row r="374" spans="1:2" ht="14.25">
      <c r="A374" s="2"/>
      <c r="B374" s="26"/>
    </row>
    <row r="375" spans="1:2" ht="14.25">
      <c r="A375" s="2"/>
      <c r="B375" s="26"/>
    </row>
    <row r="376" spans="1:2" ht="14.25">
      <c r="A376" s="2"/>
      <c r="B376" s="26"/>
    </row>
    <row r="377" spans="1:2" ht="14.25">
      <c r="A377" s="2"/>
      <c r="B377" s="26"/>
    </row>
    <row r="378" spans="1:2" ht="14.25">
      <c r="A378" s="2"/>
      <c r="B378" s="26"/>
    </row>
    <row r="379" spans="1:2" ht="14.25">
      <c r="A379" s="2"/>
      <c r="B379" s="26"/>
    </row>
    <row r="380" spans="1:2" ht="14.25">
      <c r="A380" s="2"/>
      <c r="B380" s="26"/>
    </row>
    <row r="381" spans="1:2" ht="14.25">
      <c r="A381" s="2"/>
      <c r="B381" s="26"/>
    </row>
    <row r="382" spans="1:2" ht="14.25">
      <c r="A382" s="2"/>
      <c r="B382" s="26"/>
    </row>
    <row r="383" spans="1:2" ht="14.25">
      <c r="A383" s="2"/>
      <c r="B383" s="26"/>
    </row>
    <row r="384" spans="1:2" ht="14.25">
      <c r="A384" s="2"/>
      <c r="B384" s="26"/>
    </row>
    <row r="385" spans="1:2" ht="14.25">
      <c r="A385" s="2"/>
      <c r="B385" s="26"/>
    </row>
    <row r="386" spans="1:2" ht="14.25">
      <c r="A386" s="2"/>
      <c r="B386" s="26"/>
    </row>
    <row r="387" spans="1:2" ht="14.25">
      <c r="A387" s="2"/>
      <c r="B387" s="26"/>
    </row>
    <row r="388" spans="1:2" ht="14.25">
      <c r="A388" s="2"/>
      <c r="B388" s="26"/>
    </row>
    <row r="389" spans="1:2" ht="14.25">
      <c r="A389" s="2"/>
      <c r="B389" s="26"/>
    </row>
    <row r="390" spans="1:2" ht="14.25">
      <c r="A390" s="2"/>
      <c r="B390" s="26"/>
    </row>
    <row r="391" spans="1:2" ht="14.25">
      <c r="A391" s="2"/>
      <c r="B391" s="26"/>
    </row>
    <row r="392" spans="1:2" ht="14.25">
      <c r="A392" s="2"/>
      <c r="B392" s="26"/>
    </row>
    <row r="393" spans="1:2" ht="14.25">
      <c r="A393" s="2"/>
      <c r="B393" s="26"/>
    </row>
    <row r="394" spans="1:2" ht="14.25">
      <c r="A394" s="2"/>
      <c r="B394" s="26"/>
    </row>
    <row r="395" spans="1:2" ht="14.25">
      <c r="A395" s="2"/>
      <c r="B395" s="26"/>
    </row>
    <row r="396" spans="1:2" ht="14.25">
      <c r="A396" s="2"/>
      <c r="B396" s="26"/>
    </row>
    <row r="397" spans="1:2" ht="14.25">
      <c r="A397" s="2"/>
      <c r="B397" s="26"/>
    </row>
    <row r="398" spans="1:2" ht="14.25">
      <c r="A398" s="2"/>
      <c r="B398" s="26"/>
    </row>
    <row r="399" spans="1:2" ht="14.25">
      <c r="A399" s="2"/>
      <c r="B399" s="26"/>
    </row>
    <row r="400" spans="1:2" ht="14.25">
      <c r="A400" s="2"/>
      <c r="B400" s="26"/>
    </row>
    <row r="401" spans="1:2" ht="14.25">
      <c r="A401" s="2"/>
      <c r="B401" s="26"/>
    </row>
    <row r="402" spans="1:2" ht="14.25">
      <c r="A402" s="2"/>
      <c r="B402" s="26"/>
    </row>
    <row r="403" spans="1:2" ht="14.25">
      <c r="A403" s="2"/>
      <c r="B403" s="26"/>
    </row>
    <row r="404" spans="1:2" ht="14.25">
      <c r="A404" s="2"/>
      <c r="B404" s="26"/>
    </row>
    <row r="405" spans="1:2" ht="14.25">
      <c r="A405" s="2"/>
      <c r="B405" s="26"/>
    </row>
    <row r="406" spans="1:2" ht="14.25">
      <c r="A406" s="2"/>
      <c r="B406" s="26"/>
    </row>
    <row r="407" spans="1:2" ht="14.25">
      <c r="A407" s="2"/>
      <c r="B407" s="26"/>
    </row>
    <row r="408" spans="1:2" ht="14.25">
      <c r="A408" s="2"/>
      <c r="B408" s="26"/>
    </row>
    <row r="409" spans="1:2" ht="14.25">
      <c r="A409" s="2"/>
      <c r="B409" s="26"/>
    </row>
    <row r="410" spans="1:2" ht="14.25">
      <c r="A410" s="2"/>
      <c r="B410" s="26"/>
    </row>
    <row r="411" spans="1:2" ht="14.25">
      <c r="A411" s="2"/>
      <c r="B411" s="26"/>
    </row>
    <row r="412" spans="1:2" ht="14.25">
      <c r="A412" s="2"/>
      <c r="B412" s="26"/>
    </row>
    <row r="413" spans="1:2" ht="14.25">
      <c r="A413" s="2"/>
      <c r="B413" s="26"/>
    </row>
    <row r="414" spans="1:2" ht="14.25">
      <c r="A414" s="2"/>
      <c r="B414" s="26"/>
    </row>
    <row r="415" spans="1:2" ht="14.25">
      <c r="A415" s="2"/>
      <c r="B415" s="26"/>
    </row>
    <row r="416" spans="1:2" ht="14.25">
      <c r="A416" s="2"/>
      <c r="B416" s="26"/>
    </row>
    <row r="417" spans="1:2" ht="14.25">
      <c r="A417" s="2"/>
      <c r="B417" s="26"/>
    </row>
    <row r="418" spans="1:2" ht="14.25">
      <c r="A418" s="2"/>
      <c r="B418" s="26"/>
    </row>
    <row r="419" spans="1:2" ht="14.25">
      <c r="A419" s="2"/>
      <c r="B419" s="26"/>
    </row>
    <row r="420" spans="1:2" ht="14.25">
      <c r="A420" s="2"/>
      <c r="B420" s="26"/>
    </row>
    <row r="421" spans="1:2" ht="14.25">
      <c r="A421" s="2"/>
      <c r="B421" s="26"/>
    </row>
    <row r="422" spans="1:2" ht="14.25">
      <c r="A422" s="2"/>
      <c r="B422" s="26"/>
    </row>
    <row r="423" spans="1:2" ht="14.25">
      <c r="A423" s="2"/>
      <c r="B423" s="26"/>
    </row>
    <row r="424" spans="1:2" ht="14.25">
      <c r="A424" s="2"/>
      <c r="B424" s="26"/>
    </row>
    <row r="425" spans="1:2" ht="14.25">
      <c r="A425" s="2"/>
      <c r="B425" s="26"/>
    </row>
    <row r="426" spans="1:2" ht="14.25">
      <c r="A426" s="2"/>
      <c r="B426" s="26"/>
    </row>
    <row r="427" spans="1:2" ht="14.25">
      <c r="A427" s="2"/>
      <c r="B427" s="26"/>
    </row>
    <row r="428" spans="1:2" ht="14.25">
      <c r="A428" s="2"/>
      <c r="B428" s="26"/>
    </row>
    <row r="429" spans="1:2" ht="14.25">
      <c r="A429" s="2"/>
      <c r="B429" s="26"/>
    </row>
    <row r="430" spans="1:2" ht="14.25">
      <c r="A430" s="2"/>
      <c r="B430" s="26"/>
    </row>
    <row r="431" spans="1:2" ht="14.25">
      <c r="A431" s="2"/>
      <c r="B431" s="26"/>
    </row>
    <row r="432" spans="1:2" ht="14.25">
      <c r="A432" s="2"/>
      <c r="B432" s="26"/>
    </row>
    <row r="433" spans="1:2" ht="14.25">
      <c r="A433" s="2"/>
      <c r="B433" s="26"/>
    </row>
    <row r="434" spans="1:2" ht="14.25">
      <c r="A434" s="2"/>
      <c r="B434" s="26"/>
    </row>
    <row r="435" spans="1:2" ht="14.25">
      <c r="A435" s="2"/>
      <c r="B435" s="26"/>
    </row>
    <row r="436" spans="1:2" ht="14.25">
      <c r="A436" s="2"/>
      <c r="B436" s="26"/>
    </row>
    <row r="437" spans="1:2" ht="14.25">
      <c r="A437" s="2"/>
      <c r="B437" s="26"/>
    </row>
    <row r="438" spans="1:2" ht="14.25">
      <c r="A438" s="2"/>
      <c r="B438" s="26"/>
    </row>
    <row r="439" spans="1:2" ht="14.25">
      <c r="A439" s="2"/>
      <c r="B439" s="26"/>
    </row>
    <row r="440" spans="1:2" ht="14.25">
      <c r="A440" s="2"/>
      <c r="B440" s="26"/>
    </row>
    <row r="441" spans="1:2" ht="14.25">
      <c r="A441" s="2"/>
      <c r="B441" s="26"/>
    </row>
    <row r="442" spans="1:2" ht="14.25">
      <c r="A442" s="2"/>
      <c r="B442" s="26"/>
    </row>
    <row r="443" spans="1:2" ht="14.25">
      <c r="A443" s="2"/>
      <c r="B443" s="26"/>
    </row>
    <row r="444" spans="1:2" ht="14.25">
      <c r="A444" s="2"/>
      <c r="B444" s="26"/>
    </row>
    <row r="445" spans="1:2" ht="14.25">
      <c r="A445" s="2"/>
      <c r="B445" s="26"/>
    </row>
    <row r="446" spans="1:2" ht="14.25">
      <c r="A446" s="2"/>
      <c r="B446" s="26"/>
    </row>
    <row r="447" spans="1:2" ht="14.25">
      <c r="A447" s="2"/>
      <c r="B447" s="26"/>
    </row>
    <row r="448" spans="1:2" ht="14.25">
      <c r="A448" s="2"/>
      <c r="B448" s="26"/>
    </row>
    <row r="449" spans="1:2" ht="14.25">
      <c r="A449" s="2"/>
      <c r="B449" s="26"/>
    </row>
    <row r="450" spans="1:2" ht="14.25">
      <c r="A450" s="2"/>
      <c r="B450" s="26"/>
    </row>
    <row r="451" spans="1:2" ht="14.25">
      <c r="A451" s="2"/>
      <c r="B451" s="26"/>
    </row>
    <row r="452" spans="1:2" ht="14.25">
      <c r="A452" s="2"/>
      <c r="B452" s="26"/>
    </row>
    <row r="453" spans="1:2" ht="14.25">
      <c r="A453" s="2"/>
      <c r="B453" s="26"/>
    </row>
    <row r="454" spans="1:2" ht="14.25">
      <c r="A454" s="2"/>
      <c r="B454" s="26"/>
    </row>
    <row r="455" spans="1:2" ht="14.25">
      <c r="A455" s="2"/>
      <c r="B455" s="26"/>
    </row>
    <row r="456" spans="1:2" ht="14.25">
      <c r="A456" s="2"/>
      <c r="B456" s="26"/>
    </row>
    <row r="457" spans="1:2" ht="14.25">
      <c r="A457" s="2"/>
      <c r="B457" s="26"/>
    </row>
    <row r="458" spans="1:2" ht="14.25">
      <c r="A458" s="2"/>
      <c r="B458" s="26"/>
    </row>
    <row r="459" spans="1:2" ht="14.25">
      <c r="A459" s="2"/>
      <c r="B459" s="26"/>
    </row>
    <row r="460" spans="1:2" ht="14.25">
      <c r="A460" s="2"/>
      <c r="B460" s="26"/>
    </row>
    <row r="461" spans="1:2" ht="14.25">
      <c r="A461" s="2"/>
      <c r="B461" s="26"/>
    </row>
    <row r="462" spans="1:2" ht="14.25">
      <c r="A462" s="2"/>
      <c r="B462" s="26"/>
    </row>
    <row r="463" spans="1:2" ht="14.25">
      <c r="A463" s="2"/>
      <c r="B463" s="26"/>
    </row>
    <row r="464" spans="1:2" ht="14.25">
      <c r="A464" s="2"/>
      <c r="B464" s="26"/>
    </row>
    <row r="465" spans="1:2" ht="14.25">
      <c r="A465" s="2"/>
      <c r="B465" s="26"/>
    </row>
    <row r="466" spans="1:2" ht="14.25">
      <c r="A466" s="2"/>
      <c r="B466" s="26"/>
    </row>
    <row r="467" spans="1:2" ht="14.25">
      <c r="A467" s="2"/>
      <c r="B467" s="26"/>
    </row>
    <row r="468" spans="1:2" ht="14.25">
      <c r="A468" s="2"/>
      <c r="B468" s="26"/>
    </row>
    <row r="469" spans="1:2" ht="14.25">
      <c r="A469" s="2"/>
      <c r="B469" s="26"/>
    </row>
    <row r="470" spans="1:2" ht="14.25">
      <c r="A470" s="2"/>
      <c r="B470" s="26"/>
    </row>
    <row r="471" spans="1:2" ht="14.25">
      <c r="A471" s="2"/>
      <c r="B471" s="26"/>
    </row>
    <row r="472" spans="1:2" ht="14.25">
      <c r="A472" s="2"/>
      <c r="B472" s="26"/>
    </row>
    <row r="473" spans="1:2" ht="14.25">
      <c r="A473" s="2"/>
      <c r="B473" s="26"/>
    </row>
    <row r="474" spans="1:2" ht="14.25">
      <c r="A474" s="2"/>
      <c r="B474" s="26"/>
    </row>
    <row r="475" spans="1:2" ht="14.25">
      <c r="A475" s="2"/>
      <c r="B475" s="26"/>
    </row>
    <row r="476" spans="1:2" ht="14.25">
      <c r="A476" s="2"/>
      <c r="B476" s="26"/>
    </row>
    <row r="477" spans="1:2" ht="14.25">
      <c r="A477" s="2"/>
      <c r="B477" s="26"/>
    </row>
    <row r="478" spans="1:2" ht="14.25">
      <c r="A478" s="2"/>
      <c r="B478" s="26"/>
    </row>
    <row r="479" spans="1:2" ht="14.25">
      <c r="A479" s="2"/>
      <c r="B479" s="26"/>
    </row>
    <row r="480" spans="1:2" ht="14.25">
      <c r="A480" s="2"/>
      <c r="B480" s="26"/>
    </row>
    <row r="481" spans="1:2" ht="14.25">
      <c r="A481" s="2"/>
      <c r="B481" s="26"/>
    </row>
    <row r="482" spans="1:2" ht="14.25">
      <c r="A482" s="2"/>
      <c r="B482" s="26"/>
    </row>
    <row r="483" spans="1:2" ht="14.25">
      <c r="A483" s="2"/>
      <c r="B483" s="26"/>
    </row>
    <row r="484" spans="1:2" ht="14.25">
      <c r="A484" s="2"/>
      <c r="B484" s="26"/>
    </row>
    <row r="485" spans="1:2" ht="14.25">
      <c r="A485" s="2"/>
      <c r="B485" s="26"/>
    </row>
    <row r="486" spans="1:2" ht="14.25">
      <c r="A486" s="2"/>
      <c r="B486" s="26"/>
    </row>
    <row r="487" spans="1:2" ht="14.25">
      <c r="A487" s="2"/>
      <c r="B487" s="26"/>
    </row>
    <row r="488" spans="1:2" ht="14.25">
      <c r="A488" s="2"/>
      <c r="B488" s="26"/>
    </row>
    <row r="489" spans="1:2" ht="14.25">
      <c r="A489" s="2"/>
      <c r="B489" s="26"/>
    </row>
    <row r="490" spans="1:2" ht="14.25">
      <c r="A490" s="2"/>
      <c r="B490" s="26"/>
    </row>
    <row r="491" spans="1:2" ht="14.25">
      <c r="A491" s="2"/>
      <c r="B491" s="26"/>
    </row>
    <row r="492" spans="1:2" ht="14.25">
      <c r="A492" s="2"/>
      <c r="B492" s="26"/>
    </row>
    <row r="493" spans="1:2" ht="14.25">
      <c r="A493" s="2"/>
      <c r="B493" s="26"/>
    </row>
    <row r="494" spans="1:2" ht="14.25">
      <c r="A494" s="2"/>
      <c r="B494" s="26"/>
    </row>
    <row r="495" spans="1:2" ht="14.25">
      <c r="A495" s="2"/>
      <c r="B495" s="26"/>
    </row>
    <row r="496" spans="1:2" ht="14.25">
      <c r="A496" s="2"/>
      <c r="B496" s="26"/>
    </row>
    <row r="497" spans="1:2" ht="14.25">
      <c r="A497" s="2"/>
      <c r="B497" s="26"/>
    </row>
    <row r="498" spans="1:2" ht="14.25">
      <c r="A498" s="2"/>
      <c r="B498" s="26"/>
    </row>
    <row r="499" spans="1:2" ht="14.25">
      <c r="A499" s="2"/>
      <c r="B499" s="26"/>
    </row>
    <row r="500" spans="1:2" ht="14.25">
      <c r="A500" s="2"/>
      <c r="B500" s="26"/>
    </row>
    <row r="501" spans="1:2" ht="14.25">
      <c r="A501" s="2"/>
      <c r="B501" s="26"/>
    </row>
    <row r="502" spans="1:2" ht="14.25">
      <c r="A502" s="2"/>
      <c r="B502" s="26"/>
    </row>
    <row r="503" spans="1:2" ht="14.25">
      <c r="A503" s="2"/>
      <c r="B503" s="26"/>
    </row>
    <row r="504" spans="1:2" ht="14.25">
      <c r="A504" s="2"/>
      <c r="B504" s="26"/>
    </row>
    <row r="505" spans="1:2" ht="14.25">
      <c r="A505" s="2"/>
      <c r="B505" s="26"/>
    </row>
    <row r="506" spans="1:2" ht="14.25">
      <c r="A506" s="2"/>
      <c r="B506" s="26"/>
    </row>
    <row r="507" spans="1:2" ht="14.25">
      <c r="A507" s="2"/>
      <c r="B507" s="26"/>
    </row>
    <row r="508" spans="1:2" ht="14.25">
      <c r="A508" s="2"/>
      <c r="B508" s="26"/>
    </row>
    <row r="509" spans="1:2" ht="14.25">
      <c r="A509" s="2"/>
      <c r="B509" s="26"/>
    </row>
    <row r="510" spans="1:2" ht="14.25">
      <c r="A510" s="2"/>
      <c r="B510" s="26"/>
    </row>
    <row r="511" spans="1:2" ht="14.25">
      <c r="A511" s="2"/>
      <c r="B511" s="26"/>
    </row>
    <row r="512" spans="1:2" ht="14.25">
      <c r="A512" s="2"/>
      <c r="B512" s="26"/>
    </row>
    <row r="513" spans="1:2" ht="14.25">
      <c r="A513" s="2"/>
      <c r="B513" s="26"/>
    </row>
    <row r="514" spans="1:2" ht="14.25">
      <c r="A514" s="2"/>
      <c r="B514" s="26"/>
    </row>
    <row r="515" spans="1:2" ht="14.25">
      <c r="A515" s="2"/>
      <c r="B515" s="26"/>
    </row>
    <row r="516" spans="1:2" ht="14.25">
      <c r="A516" s="2"/>
      <c r="B516" s="26"/>
    </row>
    <row r="517" spans="1:2" ht="14.25">
      <c r="A517" s="2"/>
      <c r="B517" s="26"/>
    </row>
    <row r="518" spans="1:2" ht="14.25">
      <c r="A518" s="2"/>
      <c r="B518" s="26"/>
    </row>
    <row r="519" spans="1:2" ht="14.25">
      <c r="A519" s="2"/>
      <c r="B519" s="26"/>
    </row>
    <row r="520" spans="1:2" ht="14.25">
      <c r="A520" s="2"/>
      <c r="B520" s="26"/>
    </row>
    <row r="521" spans="1:2" ht="14.25">
      <c r="A521" s="2"/>
      <c r="B521" s="26"/>
    </row>
    <row r="522" spans="1:2" ht="14.25">
      <c r="A522" s="2"/>
      <c r="B522" s="26"/>
    </row>
    <row r="523" spans="1:2" ht="14.25">
      <c r="A523" s="2"/>
      <c r="B523" s="26"/>
    </row>
    <row r="524" spans="1:2" ht="14.25">
      <c r="A524" s="2"/>
      <c r="B524" s="26"/>
    </row>
    <row r="525" spans="1:2" ht="14.25">
      <c r="A525" s="2"/>
      <c r="B525" s="26"/>
    </row>
    <row r="526" spans="1:2" ht="14.25">
      <c r="A526" s="2"/>
      <c r="B526" s="26"/>
    </row>
    <row r="527" spans="1:2" ht="14.25">
      <c r="A527" s="2"/>
      <c r="B527" s="26"/>
    </row>
    <row r="528" spans="1:2" ht="14.25">
      <c r="A528" s="2"/>
      <c r="B528" s="26"/>
    </row>
    <row r="529" spans="1:2" ht="14.25">
      <c r="A529" s="2"/>
      <c r="B529" s="26"/>
    </row>
    <row r="530" spans="1:2" ht="14.25">
      <c r="A530" s="2"/>
      <c r="B530" s="26"/>
    </row>
    <row r="531" spans="1:2" ht="14.25">
      <c r="A531" s="2"/>
      <c r="B531" s="26"/>
    </row>
    <row r="532" spans="1:2" ht="14.25">
      <c r="A532" s="2"/>
      <c r="B532" s="26"/>
    </row>
    <row r="533" spans="1:2" ht="14.25">
      <c r="A533" s="2"/>
      <c r="B533" s="26"/>
    </row>
    <row r="534" spans="1:2" ht="14.25">
      <c r="A534" s="2"/>
      <c r="B534" s="26"/>
    </row>
    <row r="535" spans="1:2" ht="14.25">
      <c r="A535" s="2"/>
      <c r="B535" s="26"/>
    </row>
    <row r="536" spans="1:2" ht="14.25">
      <c r="A536" s="2"/>
      <c r="B536" s="26"/>
    </row>
    <row r="537" spans="1:2" ht="14.25">
      <c r="A537" s="2"/>
      <c r="B537" s="26"/>
    </row>
    <row r="538" spans="1:2" ht="14.25">
      <c r="A538" s="2"/>
      <c r="B538" s="26"/>
    </row>
    <row r="539" spans="1:2" ht="14.25">
      <c r="A539" s="2"/>
      <c r="B539" s="26"/>
    </row>
    <row r="540" spans="1:2" ht="14.25">
      <c r="A540" s="2"/>
      <c r="B540" s="26"/>
    </row>
    <row r="541" spans="1:2" ht="14.25">
      <c r="A541" s="2"/>
      <c r="B541" s="26"/>
    </row>
    <row r="542" spans="1:2" ht="14.25">
      <c r="A542" s="2"/>
      <c r="B542" s="26"/>
    </row>
    <row r="543" spans="1:2" ht="14.25">
      <c r="A543" s="2"/>
      <c r="B543" s="26"/>
    </row>
    <row r="544" spans="1:2" ht="14.25">
      <c r="A544" s="2"/>
      <c r="B544" s="26"/>
    </row>
    <row r="545" spans="1:2" ht="14.25">
      <c r="A545" s="2"/>
      <c r="B545" s="26"/>
    </row>
    <row r="546" spans="1:2" ht="14.25">
      <c r="A546" s="2"/>
      <c r="B546" s="26"/>
    </row>
    <row r="547" spans="1:2" ht="14.25">
      <c r="A547" s="2"/>
      <c r="B547" s="26"/>
    </row>
    <row r="548" spans="1:2" ht="14.25">
      <c r="A548" s="2"/>
      <c r="B548" s="26"/>
    </row>
    <row r="549" spans="1:2" ht="14.25">
      <c r="A549" s="2"/>
      <c r="B549" s="26"/>
    </row>
    <row r="550" spans="1:2" ht="14.25">
      <c r="A550" s="2"/>
      <c r="B550" s="26"/>
    </row>
    <row r="551" spans="1:2" ht="14.25">
      <c r="A551" s="2"/>
      <c r="B551" s="26"/>
    </row>
    <row r="552" spans="1:2" ht="14.25">
      <c r="A552" s="2"/>
      <c r="B552" s="26"/>
    </row>
    <row r="553" spans="1:2" ht="14.25">
      <c r="A553" s="2"/>
      <c r="B553" s="26"/>
    </row>
    <row r="554" spans="1:2" ht="14.25">
      <c r="A554" s="2"/>
      <c r="B554" s="26"/>
    </row>
    <row r="555" spans="1:2" ht="14.25">
      <c r="A555" s="2"/>
      <c r="B555" s="26"/>
    </row>
    <row r="556" spans="1:2" ht="14.25">
      <c r="A556" s="2"/>
      <c r="B556" s="26"/>
    </row>
    <row r="557" spans="1:2" ht="14.25">
      <c r="A557" s="2"/>
      <c r="B557" s="26"/>
    </row>
    <row r="558" spans="1:2" ht="14.25">
      <c r="A558" s="2"/>
      <c r="B558" s="26"/>
    </row>
    <row r="559" spans="1:2" ht="14.25">
      <c r="A559" s="2"/>
      <c r="B559" s="26"/>
    </row>
    <row r="560" spans="1:2" ht="14.25">
      <c r="A560" s="2"/>
      <c r="B560" s="26"/>
    </row>
    <row r="561" spans="1:2" ht="14.25">
      <c r="A561" s="2"/>
      <c r="B561" s="26"/>
    </row>
    <row r="562" spans="1:2" ht="14.25">
      <c r="A562" s="2"/>
      <c r="B562" s="26"/>
    </row>
    <row r="563" spans="1:2" ht="14.25">
      <c r="A563" s="2"/>
      <c r="B563" s="26"/>
    </row>
    <row r="564" spans="1:2" ht="14.25">
      <c r="A564" s="2"/>
      <c r="B564" s="26"/>
    </row>
    <row r="565" spans="1:2" ht="14.25">
      <c r="A565" s="2"/>
      <c r="B565" s="26"/>
    </row>
    <row r="566" spans="1:2" ht="14.25">
      <c r="A566" s="2"/>
      <c r="B566" s="26"/>
    </row>
    <row r="567" spans="1:2" ht="14.25">
      <c r="A567" s="2"/>
      <c r="B567" s="26"/>
    </row>
    <row r="568" spans="1:2" ht="14.25">
      <c r="A568" s="2"/>
      <c r="B568" s="26"/>
    </row>
    <row r="569" spans="1:2" ht="14.25">
      <c r="A569" s="2"/>
      <c r="B569" s="26"/>
    </row>
    <row r="570" spans="1:2" ht="14.25">
      <c r="A570" s="2"/>
      <c r="B570" s="26"/>
    </row>
    <row r="571" spans="1:2" ht="14.25">
      <c r="A571" s="2"/>
      <c r="B571" s="26"/>
    </row>
    <row r="572" spans="1:2" ht="14.25">
      <c r="A572" s="2"/>
      <c r="B572" s="26"/>
    </row>
    <row r="573" spans="1:2" ht="14.25">
      <c r="A573" s="2"/>
      <c r="B573" s="26"/>
    </row>
    <row r="574" spans="1:2" ht="14.25">
      <c r="A574" s="2"/>
      <c r="B574" s="26"/>
    </row>
    <row r="575" spans="1:2" ht="14.25">
      <c r="A575" s="2"/>
      <c r="B575" s="26"/>
    </row>
    <row r="576" spans="1:2" ht="14.25">
      <c r="A576" s="2"/>
      <c r="B576" s="26"/>
    </row>
    <row r="577" spans="1:2" ht="14.25">
      <c r="A577" s="2"/>
      <c r="B577" s="26"/>
    </row>
    <row r="578" spans="1:2" ht="14.25">
      <c r="A578" s="2"/>
      <c r="B578" s="26"/>
    </row>
    <row r="579" spans="1:2" ht="14.25">
      <c r="A579" s="2"/>
      <c r="B579" s="26"/>
    </row>
    <row r="580" spans="1:2" ht="14.25">
      <c r="A580" s="2"/>
      <c r="B580" s="26"/>
    </row>
    <row r="581" spans="1:2" ht="14.25">
      <c r="A581" s="2"/>
      <c r="B581" s="26"/>
    </row>
    <row r="582" spans="1:2" ht="14.25">
      <c r="A582" s="2"/>
      <c r="B582" s="26"/>
    </row>
    <row r="583" spans="1:2" ht="14.25">
      <c r="A583" s="2"/>
      <c r="B583" s="26"/>
    </row>
    <row r="584" spans="1:2" ht="14.25">
      <c r="A584" s="2"/>
      <c r="B584" s="26"/>
    </row>
    <row r="585" spans="1:2" ht="14.25">
      <c r="A585" s="2"/>
      <c r="B585" s="26"/>
    </row>
    <row r="586" spans="1:2" ht="14.25">
      <c r="A586" s="2"/>
      <c r="B586" s="26"/>
    </row>
    <row r="587" spans="1:2" ht="14.25">
      <c r="A587" s="2"/>
      <c r="B587" s="26"/>
    </row>
    <row r="588" spans="1:2" ht="14.25">
      <c r="A588" s="2"/>
      <c r="B588" s="26"/>
    </row>
    <row r="589" spans="1:2" ht="14.25">
      <c r="A589" s="2"/>
      <c r="B589" s="26"/>
    </row>
    <row r="590" spans="1:2" ht="14.25">
      <c r="A590" s="2"/>
      <c r="B590" s="26"/>
    </row>
    <row r="591" spans="1:2" ht="14.25">
      <c r="A591" s="2"/>
      <c r="B591" s="26"/>
    </row>
    <row r="592" spans="1:2" ht="14.25">
      <c r="A592" s="2"/>
      <c r="B592" s="26"/>
    </row>
    <row r="593" spans="1:2" ht="14.25">
      <c r="A593" s="2"/>
      <c r="B593" s="26"/>
    </row>
    <row r="594" spans="1:2" ht="14.25">
      <c r="A594" s="2"/>
      <c r="B594" s="26"/>
    </row>
    <row r="595" spans="1:2" ht="14.25">
      <c r="A595" s="2"/>
      <c r="B595" s="26"/>
    </row>
    <row r="596" spans="1:2" ht="14.25">
      <c r="A596" s="2"/>
      <c r="B596" s="26"/>
    </row>
    <row r="597" spans="1:2" ht="14.25">
      <c r="A597" s="2"/>
      <c r="B597" s="26"/>
    </row>
    <row r="598" spans="1:2" ht="14.25">
      <c r="A598" s="2"/>
      <c r="B598" s="26"/>
    </row>
    <row r="599" spans="1:2" ht="14.25">
      <c r="A599" s="2"/>
      <c r="B599" s="26"/>
    </row>
    <row r="600" spans="1:2" ht="14.25">
      <c r="A600" s="2"/>
      <c r="B600" s="26"/>
    </row>
    <row r="601" spans="1:2" ht="14.25">
      <c r="A601" s="2"/>
      <c r="B601" s="26"/>
    </row>
    <row r="602" spans="1:2" ht="14.25">
      <c r="A602" s="2"/>
      <c r="B602" s="26"/>
    </row>
    <row r="603" spans="1:2" ht="14.25">
      <c r="A603" s="2"/>
      <c r="B603" s="26"/>
    </row>
    <row r="604" spans="1:2" ht="14.25">
      <c r="A604" s="2"/>
      <c r="B604" s="26"/>
    </row>
    <row r="605" spans="1:2" ht="14.25">
      <c r="A605" s="2"/>
      <c r="B605" s="26"/>
    </row>
    <row r="606" spans="1:2" ht="14.25">
      <c r="A606" s="2"/>
      <c r="B606" s="26"/>
    </row>
    <row r="607" spans="1:2" ht="14.25">
      <c r="A607" s="2"/>
      <c r="B607" s="26"/>
    </row>
    <row r="608" spans="1:2" ht="14.25">
      <c r="A608" s="2"/>
      <c r="B608" s="26"/>
    </row>
    <row r="609" spans="1:2" ht="14.25">
      <c r="A609" s="2"/>
      <c r="B609" s="26"/>
    </row>
    <row r="610" spans="1:2" ht="14.25">
      <c r="A610" s="2"/>
      <c r="B610" s="26"/>
    </row>
    <row r="611" spans="1:2" ht="14.25">
      <c r="A611" s="2"/>
      <c r="B611" s="26"/>
    </row>
    <row r="612" spans="1:2" ht="14.25">
      <c r="A612" s="2"/>
      <c r="B612" s="26"/>
    </row>
    <row r="613" spans="1:2" ht="14.25">
      <c r="A613" s="2"/>
      <c r="B613" s="26"/>
    </row>
    <row r="614" spans="1:2" ht="14.25">
      <c r="A614" s="2"/>
      <c r="B614" s="26"/>
    </row>
    <row r="615" spans="1:2" ht="14.25">
      <c r="A615" s="2"/>
      <c r="B615" s="26"/>
    </row>
    <row r="616" spans="1:2" ht="14.25">
      <c r="A616" s="2"/>
      <c r="B616" s="26"/>
    </row>
    <row r="617" spans="1:2" ht="14.25">
      <c r="A617" s="2"/>
      <c r="B617" s="26"/>
    </row>
    <row r="618" spans="1:2" ht="14.25">
      <c r="A618" s="2"/>
      <c r="B618" s="26"/>
    </row>
    <row r="619" spans="1:2" ht="14.25">
      <c r="A619" s="2"/>
      <c r="B619" s="26"/>
    </row>
    <row r="620" spans="1:2" ht="14.25">
      <c r="A620" s="2"/>
      <c r="B620" s="26"/>
    </row>
    <row r="621" spans="1:2" ht="14.25">
      <c r="A621" s="2"/>
      <c r="B621" s="26"/>
    </row>
    <row r="622" spans="1:2" ht="14.25">
      <c r="A622" s="2"/>
      <c r="B622" s="26"/>
    </row>
    <row r="623" spans="1:2" ht="14.25">
      <c r="A623" s="2"/>
      <c r="B623" s="26"/>
    </row>
    <row r="624" spans="1:2" ht="14.25">
      <c r="A624" s="2"/>
      <c r="B624" s="26"/>
    </row>
    <row r="625" spans="1:2" ht="14.25">
      <c r="A625" s="2"/>
      <c r="B625" s="26"/>
    </row>
    <row r="626" spans="1:2" ht="14.25">
      <c r="A626" s="2"/>
      <c r="B626" s="26"/>
    </row>
    <row r="627" spans="1:2" ht="14.25">
      <c r="A627" s="2"/>
      <c r="B627" s="26"/>
    </row>
    <row r="628" spans="1:2" ht="14.25">
      <c r="A628" s="2"/>
      <c r="B628" s="26"/>
    </row>
    <row r="629" spans="1:2" ht="14.25">
      <c r="A629" s="2"/>
      <c r="B629" s="26"/>
    </row>
    <row r="630" spans="1:2" ht="14.25">
      <c r="A630" s="2"/>
      <c r="B630" s="26"/>
    </row>
    <row r="631" spans="1:2" ht="14.25">
      <c r="A631" s="2"/>
      <c r="B631" s="26"/>
    </row>
    <row r="632" spans="1:2" ht="14.25">
      <c r="A632" s="2"/>
      <c r="B632" s="26"/>
    </row>
    <row r="633" spans="1:2" ht="14.25">
      <c r="A633" s="2"/>
      <c r="B633" s="26"/>
    </row>
    <row r="634" spans="1:2" ht="14.25">
      <c r="A634" s="2"/>
      <c r="B634" s="26"/>
    </row>
    <row r="635" spans="1:2" ht="14.25">
      <c r="A635" s="2"/>
      <c r="B635" s="26"/>
    </row>
    <row r="636" spans="1:2" ht="14.25">
      <c r="A636" s="2"/>
      <c r="B636" s="26"/>
    </row>
    <row r="637" spans="1:2" ht="14.25">
      <c r="A637" s="2"/>
      <c r="B637" s="26"/>
    </row>
    <row r="638" spans="1:2" ht="14.25">
      <c r="A638" s="2"/>
      <c r="B638" s="26"/>
    </row>
    <row r="639" spans="1:2" ht="14.25">
      <c r="A639" s="2"/>
      <c r="B639" s="26"/>
    </row>
    <row r="640" spans="1:2" ht="14.25">
      <c r="A640" s="2"/>
      <c r="B640" s="26"/>
    </row>
    <row r="641" spans="1:2" ht="14.25">
      <c r="A641" s="2"/>
      <c r="B641" s="26"/>
    </row>
    <row r="642" spans="1:2" ht="14.25">
      <c r="A642" s="2"/>
      <c r="B642" s="26"/>
    </row>
    <row r="643" spans="1:2" ht="14.25">
      <c r="A643" s="2"/>
      <c r="B643" s="26"/>
    </row>
    <row r="644" spans="1:2" ht="14.25">
      <c r="A644" s="2"/>
      <c r="B644" s="26"/>
    </row>
    <row r="645" spans="1:2" ht="14.25">
      <c r="A645" s="2"/>
      <c r="B645" s="26"/>
    </row>
    <row r="646" spans="1:2" ht="14.25">
      <c r="A646" s="2"/>
      <c r="B646" s="26"/>
    </row>
    <row r="647" spans="1:2" ht="14.25">
      <c r="A647" s="2"/>
      <c r="B647" s="26"/>
    </row>
    <row r="648" spans="1:2" ht="14.25">
      <c r="A648" s="2"/>
      <c r="B648" s="26"/>
    </row>
    <row r="649" spans="1:2" ht="14.25">
      <c r="A649" s="2"/>
      <c r="B649" s="26"/>
    </row>
    <row r="650" spans="1:2" ht="14.25">
      <c r="A650" s="2"/>
      <c r="B650" s="26"/>
    </row>
    <row r="651" spans="1:2" ht="14.25">
      <c r="A651" s="2"/>
      <c r="B651" s="26"/>
    </row>
    <row r="652" spans="1:2" ht="14.25">
      <c r="A652" s="2"/>
      <c r="B652" s="26"/>
    </row>
    <row r="653" spans="1:2" ht="14.25">
      <c r="A653" s="2"/>
      <c r="B653" s="26"/>
    </row>
    <row r="654" spans="1:2" ht="14.25">
      <c r="A654" s="2"/>
      <c r="B654" s="26"/>
    </row>
    <row r="655" spans="1:2" ht="14.25">
      <c r="A655" s="2"/>
      <c r="B655" s="26"/>
    </row>
    <row r="656" spans="1:2" ht="14.25">
      <c r="A656" s="2"/>
      <c r="B656" s="26"/>
    </row>
    <row r="657" spans="1:2" ht="14.25">
      <c r="A657" s="2"/>
      <c r="B657" s="26"/>
    </row>
    <row r="658" spans="1:2" ht="14.25">
      <c r="A658" s="2"/>
      <c r="B658" s="26"/>
    </row>
    <row r="659" spans="1:2" ht="14.25">
      <c r="A659" s="2"/>
      <c r="B659" s="26"/>
    </row>
    <row r="660" spans="1:2" ht="14.25">
      <c r="A660" s="2"/>
      <c r="B660" s="26"/>
    </row>
    <row r="661" spans="1:2" ht="14.25">
      <c r="A661" s="2"/>
      <c r="B661" s="26"/>
    </row>
    <row r="662" spans="1:2" ht="14.25">
      <c r="A662" s="2"/>
      <c r="B662" s="26"/>
    </row>
    <row r="663" spans="1:2" ht="14.25">
      <c r="A663" s="2"/>
      <c r="B663" s="26"/>
    </row>
    <row r="664" spans="1:2" ht="14.25">
      <c r="A664" s="2"/>
      <c r="B664" s="26"/>
    </row>
    <row r="665" spans="1:2" ht="14.25">
      <c r="A665" s="2"/>
      <c r="B665" s="26"/>
    </row>
    <row r="666" spans="1:2" ht="14.25">
      <c r="A666" s="2"/>
      <c r="B666" s="26"/>
    </row>
    <row r="667" spans="1:2" ht="14.25">
      <c r="A667" s="2"/>
      <c r="B667" s="26"/>
    </row>
    <row r="668" spans="1:2" ht="14.25">
      <c r="A668" s="2"/>
      <c r="B668" s="26"/>
    </row>
    <row r="669" spans="1:2" ht="14.25">
      <c r="A669" s="2"/>
      <c r="B669" s="26"/>
    </row>
    <row r="670" spans="1:2" ht="14.25">
      <c r="A670" s="2"/>
      <c r="B670" s="26"/>
    </row>
    <row r="671" spans="1:2" ht="14.25">
      <c r="A671" s="2"/>
      <c r="B671" s="26"/>
    </row>
    <row r="672" spans="1:2" ht="14.25">
      <c r="A672" s="2"/>
      <c r="B672" s="26"/>
    </row>
    <row r="673" spans="1:2" ht="14.25">
      <c r="A673" s="2"/>
      <c r="B673" s="26"/>
    </row>
    <row r="674" spans="1:2" ht="14.25">
      <c r="A674" s="2"/>
      <c r="B674" s="26"/>
    </row>
    <row r="675" spans="1:2" ht="14.25">
      <c r="A675" s="2"/>
      <c r="B675" s="26"/>
    </row>
    <row r="676" spans="1:2" ht="14.25">
      <c r="A676" s="2"/>
      <c r="B676" s="26"/>
    </row>
    <row r="677" spans="1:2" ht="14.25">
      <c r="A677" s="2"/>
      <c r="B677" s="26"/>
    </row>
    <row r="678" spans="1:2" ht="14.25">
      <c r="A678" s="2"/>
      <c r="B678" s="26"/>
    </row>
    <row r="679" spans="1:2" ht="14.25">
      <c r="A679" s="2"/>
      <c r="B679" s="26"/>
    </row>
    <row r="680" spans="1:2" ht="14.25">
      <c r="A680" s="2"/>
      <c r="B680" s="26"/>
    </row>
    <row r="681" spans="1:2" ht="14.25">
      <c r="A681" s="2"/>
      <c r="B681" s="26"/>
    </row>
    <row r="682" spans="1:2" ht="14.25">
      <c r="A682" s="2"/>
      <c r="B682" s="26"/>
    </row>
    <row r="683" spans="1:2" ht="14.25">
      <c r="A683" s="2"/>
      <c r="B683" s="26"/>
    </row>
    <row r="684" spans="1:2" ht="14.25">
      <c r="A684" s="2"/>
      <c r="B684" s="26"/>
    </row>
    <row r="685" spans="1:2" ht="14.25">
      <c r="A685" s="2"/>
      <c r="B685" s="26"/>
    </row>
    <row r="686" spans="1:2" ht="14.25">
      <c r="A686" s="2"/>
      <c r="B686" s="26"/>
    </row>
    <row r="687" spans="1:2" ht="14.25">
      <c r="A687" s="2"/>
      <c r="B687" s="26"/>
    </row>
    <row r="688" spans="1:2" ht="14.25">
      <c r="A688" s="2"/>
      <c r="B688" s="26"/>
    </row>
    <row r="689" spans="1:2" ht="14.25">
      <c r="A689" s="2"/>
      <c r="B689" s="26"/>
    </row>
    <row r="690" spans="1:2" ht="14.25">
      <c r="A690" s="2"/>
      <c r="B690" s="26"/>
    </row>
    <row r="691" spans="1:2" ht="14.25">
      <c r="A691" s="2"/>
      <c r="B691" s="26"/>
    </row>
    <row r="692" spans="1:2" ht="14.25">
      <c r="A692" s="2"/>
      <c r="B692" s="26"/>
    </row>
    <row r="693" spans="1:2" ht="14.25">
      <c r="A693" s="2"/>
      <c r="B693" s="26"/>
    </row>
    <row r="694" spans="1:2" ht="14.25">
      <c r="A694" s="2"/>
      <c r="B694" s="26"/>
    </row>
    <row r="695" spans="1:2" ht="14.25">
      <c r="A695" s="2"/>
      <c r="B695" s="26"/>
    </row>
    <row r="696" spans="1:2" ht="14.25">
      <c r="A696" s="2"/>
      <c r="B696" s="26"/>
    </row>
    <row r="697" spans="1:2" ht="14.25">
      <c r="A697" s="2"/>
      <c r="B697" s="26"/>
    </row>
    <row r="698" spans="1:2" ht="14.25">
      <c r="A698" s="2"/>
      <c r="B698" s="26"/>
    </row>
    <row r="699" spans="1:2" ht="14.25">
      <c r="A699" s="2"/>
      <c r="B699" s="26"/>
    </row>
    <row r="700" spans="1:2" ht="14.25">
      <c r="A700" s="2"/>
      <c r="B700" s="26"/>
    </row>
    <row r="701" spans="1:2" ht="14.25">
      <c r="A701" s="2"/>
      <c r="B701" s="26"/>
    </row>
    <row r="702" spans="1:2" ht="14.25">
      <c r="A702" s="2"/>
      <c r="B702" s="26"/>
    </row>
    <row r="703" spans="1:2" ht="14.25">
      <c r="A703" s="2"/>
      <c r="B703" s="26"/>
    </row>
    <row r="704" spans="1:2" ht="14.25">
      <c r="A704" s="2"/>
      <c r="B704" s="26"/>
    </row>
    <row r="705" spans="1:2" ht="14.25">
      <c r="A705" s="2"/>
      <c r="B705" s="26"/>
    </row>
    <row r="706" spans="1:2" ht="14.25">
      <c r="A706" s="2"/>
      <c r="B706" s="26"/>
    </row>
    <row r="707" spans="1:2" ht="14.25">
      <c r="A707" s="2"/>
      <c r="B707" s="26"/>
    </row>
    <row r="708" spans="1:2" ht="14.25">
      <c r="A708" s="2"/>
      <c r="B708" s="26"/>
    </row>
    <row r="709" spans="1:2" ht="14.25">
      <c r="A709" s="2"/>
      <c r="B709" s="26"/>
    </row>
    <row r="710" spans="1:2" ht="14.25">
      <c r="A710" s="2"/>
      <c r="B710" s="26"/>
    </row>
    <row r="711" spans="1:2" ht="14.25">
      <c r="A711" s="2"/>
      <c r="B711" s="26"/>
    </row>
    <row r="712" spans="1:2" ht="14.25">
      <c r="A712" s="2"/>
      <c r="B712" s="26"/>
    </row>
    <row r="713" spans="1:2" ht="14.25">
      <c r="A713" s="2"/>
      <c r="B713" s="26"/>
    </row>
    <row r="714" spans="1:2" ht="14.25">
      <c r="A714" s="2"/>
      <c r="B714" s="26"/>
    </row>
    <row r="715" spans="1:2" ht="14.25">
      <c r="A715" s="2"/>
      <c r="B715" s="26"/>
    </row>
    <row r="716" spans="1:2" ht="14.25">
      <c r="A716" s="2"/>
      <c r="B716" s="26"/>
    </row>
    <row r="717" spans="1:2" ht="14.25">
      <c r="A717" s="2"/>
      <c r="B717" s="26"/>
    </row>
    <row r="718" spans="1:2" ht="14.25">
      <c r="A718" s="2"/>
      <c r="B718" s="26"/>
    </row>
    <row r="719" spans="1:2" ht="14.25">
      <c r="A719" s="2"/>
      <c r="B719" s="26"/>
    </row>
    <row r="720" spans="1:2" ht="14.25">
      <c r="A720" s="2"/>
      <c r="B720" s="26"/>
    </row>
    <row r="721" spans="1:2" ht="14.25">
      <c r="A721" s="2"/>
      <c r="B721" s="26"/>
    </row>
    <row r="722" spans="1:2" ht="14.25">
      <c r="A722" s="2"/>
      <c r="B722" s="26"/>
    </row>
    <row r="723" spans="1:2" ht="14.25">
      <c r="A723" s="2"/>
      <c r="B723" s="26"/>
    </row>
    <row r="724" spans="1:2" ht="14.25">
      <c r="A724" s="2"/>
      <c r="B724" s="26"/>
    </row>
    <row r="725" spans="1:2" ht="14.25">
      <c r="A725" s="2"/>
      <c r="B725" s="26"/>
    </row>
    <row r="726" spans="1:2" ht="14.25">
      <c r="A726" s="2"/>
      <c r="B726" s="26"/>
    </row>
    <row r="727" spans="1:2" ht="14.25">
      <c r="A727" s="2"/>
      <c r="B727" s="26"/>
    </row>
    <row r="728" spans="1:2" ht="14.25">
      <c r="A728" s="2"/>
      <c r="B728" s="26"/>
    </row>
    <row r="729" spans="1:2" ht="14.25">
      <c r="A729" s="2"/>
      <c r="B729" s="26"/>
    </row>
    <row r="730" spans="1:2" ht="14.25">
      <c r="A730" s="2"/>
      <c r="B730" s="26"/>
    </row>
    <row r="731" spans="1:2" ht="14.25">
      <c r="A731" s="2"/>
      <c r="B731" s="26"/>
    </row>
    <row r="732" spans="1:2" ht="14.25">
      <c r="A732" s="2"/>
      <c r="B732" s="26"/>
    </row>
    <row r="733" spans="1:2" ht="14.25">
      <c r="A733" s="2"/>
      <c r="B733" s="26"/>
    </row>
    <row r="734" spans="1:2" ht="14.25">
      <c r="A734" s="2"/>
      <c r="B734" s="26"/>
    </row>
    <row r="735" spans="1:2" ht="14.25">
      <c r="A735" s="2"/>
      <c r="B735" s="26"/>
    </row>
    <row r="736" spans="1:2" ht="14.25">
      <c r="A736" s="2"/>
      <c r="B736" s="26"/>
    </row>
    <row r="737" spans="1:2" ht="14.25">
      <c r="A737" s="2"/>
      <c r="B737" s="26"/>
    </row>
    <row r="738" spans="1:2" ht="14.25">
      <c r="A738" s="2"/>
      <c r="B738" s="26"/>
    </row>
    <row r="739" spans="1:2" ht="14.25">
      <c r="A739" s="2"/>
      <c r="B739" s="26"/>
    </row>
    <row r="740" spans="1:2" ht="14.25">
      <c r="A740" s="2"/>
      <c r="B740" s="26"/>
    </row>
    <row r="741" spans="1:2" ht="14.25">
      <c r="A741" s="2"/>
      <c r="B741" s="26"/>
    </row>
    <row r="742" spans="1:2" ht="14.25">
      <c r="A742" s="2"/>
      <c r="B742" s="26"/>
    </row>
    <row r="743" spans="1:2" ht="14.25">
      <c r="A743" s="2"/>
      <c r="B743" s="26"/>
    </row>
    <row r="744" spans="1:2" ht="14.25">
      <c r="A744" s="2"/>
      <c r="B744" s="26"/>
    </row>
    <row r="745" spans="1:2" ht="14.25">
      <c r="A745" s="2"/>
      <c r="B745" s="26"/>
    </row>
    <row r="746" spans="1:2" ht="14.25">
      <c r="A746" s="2"/>
      <c r="B746" s="26"/>
    </row>
    <row r="747" spans="1:2" ht="14.25">
      <c r="A747" s="2"/>
      <c r="B747" s="26"/>
    </row>
    <row r="748" spans="1:2" ht="14.25">
      <c r="A748" s="2"/>
      <c r="B748" s="26"/>
    </row>
    <row r="749" spans="1:2" ht="14.25">
      <c r="A749" s="2"/>
      <c r="B749" s="26"/>
    </row>
    <row r="750" spans="1:2" ht="14.25">
      <c r="A750" s="2"/>
      <c r="B750" s="26"/>
    </row>
    <row r="751" spans="1:2" ht="14.25">
      <c r="A751" s="2"/>
      <c r="B751" s="26"/>
    </row>
    <row r="752" spans="1:2" ht="14.25">
      <c r="A752" s="2"/>
      <c r="B752" s="26"/>
    </row>
    <row r="753" spans="1:2" ht="14.25">
      <c r="A753" s="2"/>
      <c r="B753" s="26"/>
    </row>
    <row r="754" spans="1:2" ht="14.25">
      <c r="A754" s="2"/>
      <c r="B754" s="26"/>
    </row>
    <row r="755" spans="1:2" ht="14.25">
      <c r="A755" s="2"/>
      <c r="B755" s="26"/>
    </row>
    <row r="756" spans="1:2" ht="14.25">
      <c r="A756" s="2"/>
      <c r="B756" s="26"/>
    </row>
    <row r="757" spans="1:2" ht="14.25">
      <c r="A757" s="2"/>
      <c r="B757" s="26"/>
    </row>
    <row r="758" spans="1:2" ht="14.25">
      <c r="A758" s="2"/>
      <c r="B758" s="26"/>
    </row>
    <row r="759" spans="1:2" ht="14.25">
      <c r="A759" s="2"/>
      <c r="B759" s="26"/>
    </row>
    <row r="760" spans="1:2" ht="14.25">
      <c r="A760" s="2"/>
      <c r="B760" s="26"/>
    </row>
    <row r="761" spans="1:2" ht="14.25">
      <c r="A761" s="2"/>
      <c r="B761" s="26"/>
    </row>
    <row r="762" spans="1:2" ht="14.25">
      <c r="A762" s="2"/>
      <c r="B762" s="26"/>
    </row>
    <row r="763" spans="1:2" ht="14.25">
      <c r="A763" s="2"/>
      <c r="B763" s="26"/>
    </row>
    <row r="764" spans="1:2" ht="14.25">
      <c r="A764" s="2"/>
      <c r="B764" s="26"/>
    </row>
    <row r="765" spans="1:2" ht="14.25">
      <c r="A765" s="2"/>
      <c r="B765" s="26"/>
    </row>
    <row r="766" spans="1:2" ht="14.25">
      <c r="A766" s="2"/>
      <c r="B766" s="26"/>
    </row>
    <row r="767" spans="1:2" ht="14.25">
      <c r="A767" s="2"/>
      <c r="B767" s="26"/>
    </row>
    <row r="768" spans="1:2" ht="14.25">
      <c r="A768" s="2"/>
      <c r="B768" s="26"/>
    </row>
    <row r="769" spans="1:2" ht="14.25">
      <c r="A769" s="2"/>
      <c r="B769" s="26"/>
    </row>
    <row r="770" spans="1:2" ht="14.25">
      <c r="A770" s="2"/>
      <c r="B770" s="26"/>
    </row>
    <row r="771" spans="1:2" ht="14.25">
      <c r="A771" s="2"/>
      <c r="B771" s="26"/>
    </row>
    <row r="772" spans="1:2" ht="14.25">
      <c r="A772" s="2"/>
      <c r="B772" s="26"/>
    </row>
    <row r="773" spans="1:2" ht="14.25">
      <c r="A773" s="2"/>
      <c r="B773" s="26"/>
    </row>
    <row r="774" spans="1:2" ht="14.25">
      <c r="A774" s="2"/>
      <c r="B774" s="26"/>
    </row>
    <row r="775" spans="1:2" ht="14.25">
      <c r="A775" s="2"/>
      <c r="B775" s="26"/>
    </row>
    <row r="776" spans="1:2" ht="14.25">
      <c r="A776" s="2"/>
      <c r="B776" s="26"/>
    </row>
    <row r="777" spans="1:2" ht="14.25">
      <c r="A777" s="2"/>
      <c r="B777" s="26"/>
    </row>
    <row r="778" spans="1:2" ht="14.25">
      <c r="A778" s="2"/>
      <c r="B778" s="26"/>
    </row>
    <row r="779" spans="1:2" ht="14.25">
      <c r="A779" s="2"/>
      <c r="B779" s="26"/>
    </row>
    <row r="780" spans="1:2" ht="14.25">
      <c r="A780" s="2"/>
      <c r="B780" s="26"/>
    </row>
    <row r="781" spans="1:2" ht="14.25">
      <c r="A781" s="2"/>
      <c r="B781" s="26"/>
    </row>
    <row r="782" spans="1:2" ht="14.25">
      <c r="A782" s="2"/>
      <c r="B782" s="26"/>
    </row>
    <row r="783" spans="1:2" ht="14.25">
      <c r="A783" s="2"/>
      <c r="B783" s="26"/>
    </row>
    <row r="784" spans="1:2" ht="14.25">
      <c r="A784" s="2"/>
      <c r="B784" s="26"/>
    </row>
    <row r="785" spans="1:2" ht="14.25">
      <c r="A785" s="2"/>
      <c r="B785" s="26"/>
    </row>
    <row r="786" spans="1:2" ht="14.25">
      <c r="A786" s="2"/>
      <c r="B786" s="26"/>
    </row>
    <row r="787" spans="1:2" ht="14.25">
      <c r="A787" s="2"/>
      <c r="B787" s="26"/>
    </row>
    <row r="788" spans="1:2" ht="14.25">
      <c r="A788" s="2"/>
      <c r="B788" s="26"/>
    </row>
    <row r="789" spans="1:2" ht="14.25">
      <c r="A789" s="2"/>
      <c r="B789" s="26"/>
    </row>
    <row r="790" spans="1:2" ht="14.25">
      <c r="A790" s="2"/>
      <c r="B790" s="26"/>
    </row>
    <row r="791" spans="1:2" ht="14.25">
      <c r="A791" s="2"/>
      <c r="B791" s="26"/>
    </row>
    <row r="792" spans="1:2" ht="14.25">
      <c r="A792" s="2"/>
      <c r="B792" s="26"/>
    </row>
    <row r="793" spans="1:2" ht="14.25">
      <c r="A793" s="2"/>
      <c r="B793" s="26"/>
    </row>
    <row r="794" spans="1:2" ht="14.25">
      <c r="A794" s="2"/>
      <c r="B794" s="26"/>
    </row>
    <row r="795" spans="1:2" ht="14.25">
      <c r="A795" s="2"/>
      <c r="B795" s="26"/>
    </row>
    <row r="796" spans="1:2" ht="14.25">
      <c r="A796" s="2"/>
      <c r="B796" s="26"/>
    </row>
    <row r="797" spans="1:2" ht="14.25">
      <c r="A797" s="2"/>
      <c r="B797" s="26"/>
    </row>
    <row r="798" spans="1:2" ht="14.25">
      <c r="A798" s="2"/>
      <c r="B798" s="26"/>
    </row>
    <row r="799" spans="1:2" ht="14.25">
      <c r="A799" s="2"/>
      <c r="B799" s="26"/>
    </row>
    <row r="800" spans="1:2" ht="14.25">
      <c r="A800" s="2"/>
      <c r="B800" s="26"/>
    </row>
    <row r="801" spans="1:2" ht="14.25">
      <c r="A801" s="2"/>
      <c r="B801" s="26"/>
    </row>
    <row r="802" spans="1:2" ht="14.25">
      <c r="A802" s="2"/>
      <c r="B802" s="26"/>
    </row>
    <row r="803" spans="1:2" ht="14.25">
      <c r="A803" s="2"/>
      <c r="B803" s="26"/>
    </row>
    <row r="804" spans="1:2" ht="14.25">
      <c r="A804" s="2"/>
      <c r="B804" s="26"/>
    </row>
    <row r="805" spans="1:2" ht="14.25">
      <c r="A805" s="2"/>
      <c r="B805" s="26"/>
    </row>
    <row r="806" spans="1:2" ht="14.25">
      <c r="A806" s="2"/>
      <c r="B806" s="26"/>
    </row>
    <row r="807" spans="1:2" ht="14.25">
      <c r="A807" s="2"/>
      <c r="B807" s="26"/>
    </row>
    <row r="808" spans="1:2" ht="14.25">
      <c r="A808" s="2"/>
      <c r="B808" s="26"/>
    </row>
    <row r="809" spans="1:2" ht="14.25">
      <c r="A809" s="2"/>
      <c r="B809" s="26"/>
    </row>
    <row r="810" spans="1:2" ht="14.25">
      <c r="A810" s="2"/>
      <c r="B810" s="26"/>
    </row>
    <row r="811" spans="1:2" ht="14.25">
      <c r="A811" s="2"/>
      <c r="B811" s="26"/>
    </row>
    <row r="812" spans="1:2" ht="14.25">
      <c r="A812" s="2"/>
      <c r="B812" s="26"/>
    </row>
    <row r="813" spans="1:2" ht="14.25">
      <c r="A813" s="2"/>
      <c r="B813" s="26"/>
    </row>
    <row r="814" spans="1:2" ht="14.25">
      <c r="A814" s="2"/>
      <c r="B814" s="26"/>
    </row>
    <row r="815" spans="1:2" ht="14.25">
      <c r="A815" s="2"/>
      <c r="B815" s="26"/>
    </row>
    <row r="816" spans="1:2" ht="14.25">
      <c r="A816" s="2"/>
      <c r="B816" s="26"/>
    </row>
    <row r="817" spans="1:2" ht="14.25">
      <c r="A817" s="2"/>
      <c r="B817" s="26"/>
    </row>
    <row r="818" spans="1:2" ht="14.25">
      <c r="A818" s="2"/>
      <c r="B818" s="26"/>
    </row>
    <row r="819" spans="1:2" ht="14.25">
      <c r="A819" s="2"/>
      <c r="B819" s="26"/>
    </row>
    <row r="820" spans="1:2" ht="14.25">
      <c r="A820" s="2"/>
      <c r="B820" s="26"/>
    </row>
    <row r="821" spans="1:2" ht="14.25">
      <c r="A821" s="2"/>
      <c r="B821" s="26"/>
    </row>
    <row r="822" spans="1:2" ht="14.25">
      <c r="A822" s="2"/>
      <c r="B822" s="26"/>
    </row>
    <row r="823" spans="1:2" ht="14.25">
      <c r="A823" s="2"/>
      <c r="B823" s="26"/>
    </row>
    <row r="824" spans="1:2" ht="14.25">
      <c r="A824" s="2"/>
      <c r="B824" s="26"/>
    </row>
    <row r="825" spans="1:2" ht="14.25">
      <c r="A825" s="2"/>
      <c r="B825" s="26"/>
    </row>
    <row r="826" spans="1:2" ht="14.25">
      <c r="A826" s="2"/>
      <c r="B826" s="26"/>
    </row>
    <row r="827" spans="1:2" ht="14.25">
      <c r="A827" s="2"/>
      <c r="B827" s="26"/>
    </row>
    <row r="828" spans="1:2" ht="14.25">
      <c r="A828" s="2"/>
      <c r="B828" s="26"/>
    </row>
    <row r="829" spans="1:2" ht="14.25">
      <c r="A829" s="2"/>
      <c r="B829" s="26"/>
    </row>
    <row r="830" spans="1:2" ht="14.25">
      <c r="A830" s="2"/>
      <c r="B830" s="26"/>
    </row>
    <row r="831" spans="1:2" ht="14.25">
      <c r="A831" s="2"/>
      <c r="B831" s="26"/>
    </row>
    <row r="832" spans="1:2" ht="14.25">
      <c r="A832" s="2"/>
      <c r="B832" s="26"/>
    </row>
    <row r="833" spans="1:2" ht="14.25">
      <c r="A833" s="2"/>
      <c r="B833" s="26"/>
    </row>
    <row r="834" spans="1:2" ht="14.25">
      <c r="A834" s="2"/>
      <c r="B834" s="26"/>
    </row>
    <row r="835" spans="1:2" ht="14.25">
      <c r="A835" s="2"/>
      <c r="B835" s="26"/>
    </row>
    <row r="836" spans="1:2" ht="14.25">
      <c r="A836" s="2"/>
      <c r="B836" s="26"/>
    </row>
    <row r="837" spans="1:2" ht="14.25">
      <c r="A837" s="2"/>
      <c r="B837" s="26"/>
    </row>
    <row r="838" spans="1:2" ht="14.25">
      <c r="A838" s="2"/>
      <c r="B838" s="26"/>
    </row>
    <row r="839" spans="1:2" ht="14.25">
      <c r="A839" s="2"/>
      <c r="B839" s="26"/>
    </row>
    <row r="840" spans="1:2" ht="14.25">
      <c r="A840" s="2"/>
      <c r="B840" s="26"/>
    </row>
    <row r="841" spans="1:2" ht="14.25">
      <c r="A841" s="2"/>
      <c r="B841" s="26"/>
    </row>
    <row r="842" spans="1:2" ht="14.25">
      <c r="A842" s="2"/>
      <c r="B842" s="26"/>
    </row>
    <row r="843" spans="1:2" ht="14.25">
      <c r="A843" s="2"/>
      <c r="B843" s="26"/>
    </row>
    <row r="844" spans="1:2" ht="14.25">
      <c r="A844" s="2"/>
      <c r="B844" s="26"/>
    </row>
    <row r="845" spans="1:2" ht="14.25">
      <c r="A845" s="2"/>
      <c r="B845" s="26"/>
    </row>
    <row r="846" spans="1:2" ht="14.25">
      <c r="A846" s="2"/>
      <c r="B846" s="26"/>
    </row>
    <row r="847" spans="1:2" ht="14.25">
      <c r="A847" s="2"/>
      <c r="B847" s="26"/>
    </row>
    <row r="848" spans="1:2" ht="14.25">
      <c r="A848" s="2"/>
      <c r="B848" s="26"/>
    </row>
    <row r="849" spans="1:2" ht="14.25">
      <c r="A849" s="2"/>
      <c r="B849" s="26"/>
    </row>
    <row r="850" spans="1:2" ht="14.25">
      <c r="A850" s="2"/>
      <c r="B850" s="26"/>
    </row>
    <row r="851" spans="1:2" ht="14.25">
      <c r="A851" s="2"/>
      <c r="B851" s="26"/>
    </row>
    <row r="852" spans="1:2" ht="14.25">
      <c r="A852" s="2"/>
      <c r="B852" s="26"/>
    </row>
    <row r="853" spans="1:2" ht="14.25">
      <c r="A853" s="2"/>
      <c r="B853" s="26"/>
    </row>
    <row r="854" spans="1:2" ht="14.25">
      <c r="A854" s="2"/>
      <c r="B854" s="26"/>
    </row>
    <row r="855" spans="1:2" ht="14.25">
      <c r="A855" s="2"/>
      <c r="B855" s="26"/>
    </row>
    <row r="856" spans="1:2" ht="14.25">
      <c r="A856" s="2"/>
      <c r="B856" s="26"/>
    </row>
    <row r="857" spans="1:2" ht="14.25">
      <c r="A857" s="2"/>
      <c r="B857" s="26"/>
    </row>
    <row r="858" spans="1:2" ht="14.25">
      <c r="A858" s="2"/>
      <c r="B858" s="26"/>
    </row>
    <row r="859" spans="1:2" ht="14.25">
      <c r="A859" s="2"/>
      <c r="B859" s="26"/>
    </row>
    <row r="860" spans="1:2" ht="14.25">
      <c r="A860" s="2"/>
      <c r="B860" s="26"/>
    </row>
    <row r="861" spans="1:2" ht="14.25">
      <c r="A861" s="2"/>
      <c r="B861" s="26"/>
    </row>
    <row r="862" spans="1:2" ht="14.25">
      <c r="A862" s="2"/>
      <c r="B862" s="26"/>
    </row>
    <row r="863" spans="1:2" ht="14.25">
      <c r="A863" s="2"/>
      <c r="B863" s="26"/>
    </row>
    <row r="864" spans="1:2" ht="14.25">
      <c r="A864" s="2"/>
      <c r="B864" s="26"/>
    </row>
    <row r="865" spans="1:2" ht="14.25">
      <c r="A865" s="2"/>
      <c r="B865" s="26"/>
    </row>
    <row r="866" spans="1:2" ht="14.25">
      <c r="A866" s="2"/>
      <c r="B866" s="26"/>
    </row>
    <row r="867" spans="1:2" ht="14.25">
      <c r="A867" s="2"/>
      <c r="B867" s="26"/>
    </row>
    <row r="868" spans="1:2" ht="14.25">
      <c r="A868" s="2"/>
      <c r="B868" s="26"/>
    </row>
    <row r="869" spans="1:2" ht="14.25">
      <c r="A869" s="2"/>
      <c r="B869" s="26"/>
    </row>
    <row r="870" spans="1:2" ht="14.25">
      <c r="A870" s="2"/>
      <c r="B870" s="26"/>
    </row>
    <row r="871" spans="1:2" ht="14.25">
      <c r="A871" s="2"/>
      <c r="B871" s="26"/>
    </row>
    <row r="872" spans="1:2" ht="14.25">
      <c r="A872" s="2"/>
      <c r="B872" s="26"/>
    </row>
    <row r="873" spans="1:2" ht="14.25">
      <c r="A873" s="2"/>
      <c r="B873" s="26"/>
    </row>
    <row r="874" spans="1:2" ht="14.25">
      <c r="A874" s="2"/>
      <c r="B874" s="26"/>
    </row>
    <row r="875" spans="1:2" ht="14.25">
      <c r="A875" s="2"/>
      <c r="B875" s="26"/>
    </row>
    <row r="876" spans="1:2" ht="14.25">
      <c r="A876" s="2"/>
      <c r="B876" s="26"/>
    </row>
    <row r="877" spans="1:2" ht="14.25">
      <c r="A877" s="2"/>
      <c r="B877" s="26"/>
    </row>
    <row r="878" spans="1:2" ht="14.25">
      <c r="A878" s="2"/>
      <c r="B878" s="26"/>
    </row>
    <row r="879" spans="1:2" ht="14.25">
      <c r="A879" s="2"/>
      <c r="B879" s="26"/>
    </row>
    <row r="880" spans="1:2" ht="14.25">
      <c r="A880" s="2"/>
      <c r="B880" s="26"/>
    </row>
    <row r="881" spans="1:2" ht="14.25">
      <c r="A881" s="2"/>
      <c r="B881" s="26"/>
    </row>
    <row r="882" spans="1:2" ht="14.25">
      <c r="A882" s="2"/>
      <c r="B882" s="26"/>
    </row>
    <row r="883" spans="1:2" ht="14.25">
      <c r="A883" s="2"/>
      <c r="B883" s="26"/>
    </row>
    <row r="884" spans="1:2" ht="14.25">
      <c r="A884" s="2"/>
      <c r="B884" s="26"/>
    </row>
    <row r="885" spans="1:2" ht="14.25">
      <c r="A885" s="2"/>
      <c r="B885" s="26"/>
    </row>
    <row r="886" spans="1:2" ht="14.25">
      <c r="A886" s="2"/>
      <c r="B886" s="26"/>
    </row>
    <row r="887" spans="1:2" ht="14.25">
      <c r="A887" s="2"/>
      <c r="B887" s="26"/>
    </row>
    <row r="888" spans="1:2" ht="14.25">
      <c r="A888" s="2"/>
      <c r="B888" s="26"/>
    </row>
    <row r="889" spans="1:2" ht="14.25">
      <c r="A889" s="2"/>
      <c r="B889" s="26"/>
    </row>
    <row r="890" spans="1:2" ht="14.25">
      <c r="A890" s="2"/>
      <c r="B890" s="26"/>
    </row>
    <row r="891" spans="1:2" ht="14.25">
      <c r="A891" s="2"/>
      <c r="B891" s="26"/>
    </row>
    <row r="892" spans="1:2" ht="14.25">
      <c r="A892" s="2"/>
      <c r="B892" s="26"/>
    </row>
    <row r="893" spans="1:2" ht="14.25">
      <c r="A893" s="2"/>
      <c r="B893" s="26"/>
    </row>
    <row r="894" spans="1:2" ht="14.25">
      <c r="A894" s="2"/>
      <c r="B894" s="26"/>
    </row>
    <row r="895" spans="1:2" ht="14.25">
      <c r="A895" s="2"/>
      <c r="B895" s="26"/>
    </row>
    <row r="896" spans="1:2" ht="14.25">
      <c r="A896" s="2"/>
      <c r="B896" s="26"/>
    </row>
    <row r="897" spans="1:2" ht="14.25">
      <c r="A897" s="2"/>
      <c r="B897" s="26"/>
    </row>
    <row r="898" spans="1:2" ht="14.25">
      <c r="A898" s="2"/>
      <c r="B898" s="26"/>
    </row>
    <row r="899" spans="1:2" ht="14.25">
      <c r="A899" s="2"/>
      <c r="B899" s="26"/>
    </row>
    <row r="900" spans="1:2" ht="14.25">
      <c r="A900" s="2"/>
      <c r="B900" s="26"/>
    </row>
    <row r="901" spans="1:2" ht="14.25">
      <c r="A901" s="2"/>
      <c r="B901" s="26"/>
    </row>
    <row r="902" spans="1:2" ht="14.25">
      <c r="A902" s="2"/>
      <c r="B902" s="26"/>
    </row>
    <row r="903" spans="1:2" ht="14.25">
      <c r="A903" s="2"/>
      <c r="B903" s="26"/>
    </row>
    <row r="904" spans="1:2" ht="14.25">
      <c r="A904" s="2"/>
      <c r="B904" s="26"/>
    </row>
    <row r="905" spans="1:2" ht="14.25">
      <c r="A905" s="2"/>
      <c r="B905" s="26"/>
    </row>
    <row r="906" spans="1:2" ht="14.25">
      <c r="A906" s="2"/>
      <c r="B906" s="26"/>
    </row>
    <row r="907" spans="1:2" ht="14.25">
      <c r="A907" s="2"/>
      <c r="B907" s="26"/>
    </row>
    <row r="908" spans="1:2" ht="14.25">
      <c r="A908" s="2"/>
      <c r="B908" s="26"/>
    </row>
    <row r="909" spans="1:2" ht="14.25">
      <c r="A909" s="2"/>
      <c r="B909" s="26"/>
    </row>
    <row r="910" spans="1:2" ht="14.25">
      <c r="A910" s="2"/>
      <c r="B910" s="26"/>
    </row>
    <row r="911" spans="1:2" ht="14.25">
      <c r="A911" s="2"/>
      <c r="B911" s="26"/>
    </row>
    <row r="912" spans="1:2" ht="14.25">
      <c r="A912" s="2"/>
      <c r="B912" s="26"/>
    </row>
    <row r="913" spans="1:2" ht="14.25">
      <c r="A913" s="2"/>
      <c r="B913" s="26"/>
    </row>
    <row r="914" spans="1:2" ht="14.25">
      <c r="A914" s="2"/>
      <c r="B914" s="26"/>
    </row>
    <row r="915" spans="1:2" ht="14.25">
      <c r="A915" s="2"/>
      <c r="B915" s="26"/>
    </row>
    <row r="916" spans="1:2" ht="14.25">
      <c r="A916" s="2"/>
      <c r="B916" s="26"/>
    </row>
    <row r="917" spans="1:2" ht="14.25">
      <c r="A917" s="2"/>
      <c r="B917" s="26"/>
    </row>
    <row r="918" spans="1:2" ht="14.25">
      <c r="A918" s="2"/>
      <c r="B918" s="26"/>
    </row>
    <row r="919" spans="1:2" ht="14.25">
      <c r="A919" s="2"/>
      <c r="B919" s="26"/>
    </row>
    <row r="920" spans="1:2" ht="14.25">
      <c r="A920" s="2"/>
      <c r="B920" s="26"/>
    </row>
    <row r="921" spans="1:2" ht="14.25">
      <c r="A921" s="2"/>
      <c r="B921" s="26"/>
    </row>
    <row r="922" spans="1:2" ht="14.25">
      <c r="A922" s="2"/>
      <c r="B922" s="26"/>
    </row>
    <row r="923" spans="1:2" ht="14.25">
      <c r="A923" s="2"/>
      <c r="B923" s="26"/>
    </row>
    <row r="924" spans="1:2" ht="14.25">
      <c r="A924" s="2"/>
      <c r="B924" s="26"/>
    </row>
    <row r="925" spans="1:2" ht="14.25">
      <c r="A925" s="2"/>
      <c r="B925" s="26"/>
    </row>
    <row r="926" spans="1:2" ht="14.25">
      <c r="A926" s="2"/>
      <c r="B926" s="26"/>
    </row>
    <row r="927" spans="1:2" ht="14.25">
      <c r="A927" s="2"/>
      <c r="B927" s="26"/>
    </row>
    <row r="928" spans="1:2" ht="14.25">
      <c r="A928" s="2"/>
      <c r="B928" s="26"/>
    </row>
    <row r="929" spans="1:2" ht="14.25">
      <c r="A929" s="2"/>
      <c r="B929" s="26"/>
    </row>
    <row r="930" spans="1:2" ht="14.25">
      <c r="A930" s="2"/>
      <c r="B930" s="26"/>
    </row>
    <row r="931" spans="1:2" ht="14.25">
      <c r="A931" s="2"/>
      <c r="B931" s="26"/>
    </row>
    <row r="932" spans="1:2" ht="14.25">
      <c r="A932" s="2"/>
      <c r="B932" s="26"/>
    </row>
    <row r="933" spans="1:2" ht="14.25">
      <c r="A933" s="2"/>
      <c r="B933" s="26"/>
    </row>
    <row r="934" spans="1:2" ht="14.25">
      <c r="A934" s="2"/>
      <c r="B934" s="26"/>
    </row>
    <row r="935" spans="1:2" ht="14.25">
      <c r="A935" s="2"/>
      <c r="B935" s="26"/>
    </row>
    <row r="936" spans="1:2" ht="14.25">
      <c r="A936" s="2"/>
      <c r="B936" s="26"/>
    </row>
    <row r="937" spans="1:2" ht="14.25">
      <c r="A937" s="2"/>
      <c r="B937" s="26"/>
    </row>
    <row r="938" spans="1:2" ht="14.25">
      <c r="A938" s="2"/>
      <c r="B938" s="26"/>
    </row>
    <row r="939" spans="1:2" ht="14.25">
      <c r="A939" s="2"/>
      <c r="B939" s="26"/>
    </row>
    <row r="940" spans="1:2" ht="14.25">
      <c r="A940" s="2"/>
      <c r="B940" s="26"/>
    </row>
    <row r="941" spans="1:2" ht="14.25">
      <c r="A941" s="2"/>
      <c r="B941" s="26"/>
    </row>
    <row r="942" spans="1:2" ht="14.25">
      <c r="A942" s="2"/>
      <c r="B942" s="26"/>
    </row>
    <row r="943" spans="1:2" ht="14.25">
      <c r="A943" s="2"/>
      <c r="B943" s="26"/>
    </row>
    <row r="944" spans="1:2" ht="14.25">
      <c r="A944" s="2"/>
      <c r="B944" s="26"/>
    </row>
    <row r="945" spans="1:2" ht="14.25">
      <c r="A945" s="2"/>
      <c r="B945" s="26"/>
    </row>
    <row r="946" spans="1:2" ht="14.25">
      <c r="A946" s="2"/>
      <c r="B946" s="26"/>
    </row>
    <row r="947" spans="1:2" ht="14.25">
      <c r="A947" s="2"/>
      <c r="B947" s="26"/>
    </row>
    <row r="948" spans="1:2" ht="14.25">
      <c r="A948" s="2"/>
      <c r="B948" s="26"/>
    </row>
    <row r="949" spans="1:2" ht="14.25">
      <c r="A949" s="2"/>
      <c r="B949" s="26"/>
    </row>
    <row r="950" spans="1:2" ht="14.25">
      <c r="A950" s="2"/>
      <c r="B950" s="26"/>
    </row>
    <row r="951" spans="1:2" ht="14.25">
      <c r="A951" s="2"/>
      <c r="B951" s="26"/>
    </row>
    <row r="952" spans="1:2" ht="14.25">
      <c r="A952" s="2"/>
      <c r="B952" s="26"/>
    </row>
    <row r="953" spans="1:2" ht="14.25">
      <c r="A953" s="2"/>
      <c r="B953" s="26"/>
    </row>
    <row r="954" spans="1:2" ht="14.25">
      <c r="A954" s="2"/>
      <c r="B954" s="26"/>
    </row>
    <row r="955" spans="1:2" ht="14.25">
      <c r="A955" s="2"/>
      <c r="B955" s="26"/>
    </row>
    <row r="956" spans="1:2" ht="14.25">
      <c r="A956" s="2"/>
      <c r="B956" s="26"/>
    </row>
    <row r="957" spans="1:2" ht="14.25">
      <c r="A957" s="2"/>
      <c r="B957" s="26"/>
    </row>
    <row r="958" spans="1:2" ht="14.25">
      <c r="A958" s="2"/>
      <c r="B958" s="26"/>
    </row>
    <row r="959" spans="1:2" ht="14.25">
      <c r="A959" s="2"/>
      <c r="B959" s="26"/>
    </row>
    <row r="960" spans="1:2" ht="14.25">
      <c r="A960" s="2"/>
      <c r="B960" s="26"/>
    </row>
    <row r="961" spans="1:2" ht="14.25">
      <c r="A961" s="2"/>
      <c r="B961" s="26"/>
    </row>
    <row r="962" spans="1:2" ht="14.25">
      <c r="A962" s="2"/>
      <c r="B962" s="26"/>
    </row>
    <row r="963" spans="1:2" ht="14.25">
      <c r="A963" s="2"/>
      <c r="B963" s="26"/>
    </row>
    <row r="964" spans="1:2" ht="14.25">
      <c r="A964" s="2"/>
      <c r="B964" s="26"/>
    </row>
    <row r="965" spans="1:2" ht="14.25">
      <c r="A965" s="2"/>
      <c r="B965" s="26"/>
    </row>
    <row r="966" spans="1:2" ht="14.25">
      <c r="A966" s="2"/>
      <c r="B966" s="26"/>
    </row>
    <row r="967" spans="1:2" ht="14.25">
      <c r="A967" s="2"/>
      <c r="B967" s="26"/>
    </row>
    <row r="968" spans="1:2" ht="14.25">
      <c r="A968" s="2"/>
      <c r="B968" s="26"/>
    </row>
    <row r="969" spans="1:2" ht="14.25">
      <c r="A969" s="2"/>
      <c r="B969" s="26"/>
    </row>
    <row r="970" spans="1:2" ht="14.25">
      <c r="A970" s="2"/>
      <c r="B970" s="26"/>
    </row>
    <row r="971" spans="1:2" ht="14.25">
      <c r="A971" s="2"/>
      <c r="B971" s="26"/>
    </row>
    <row r="972" spans="1:2" ht="14.25">
      <c r="A972" s="2"/>
      <c r="B972" s="26"/>
    </row>
    <row r="973" spans="1:2" ht="14.25">
      <c r="A973" s="2"/>
      <c r="B973" s="26"/>
    </row>
    <row r="974" spans="1:2" ht="14.25">
      <c r="A974" s="2"/>
      <c r="B974" s="26"/>
    </row>
    <row r="975" spans="1:2" ht="14.25">
      <c r="A975" s="2"/>
      <c r="B975" s="26"/>
    </row>
    <row r="976" spans="1:2" ht="14.25">
      <c r="A976" s="2"/>
      <c r="B976" s="26"/>
    </row>
    <row r="977" spans="1:2" ht="14.25">
      <c r="A977" s="2"/>
      <c r="B977" s="26"/>
    </row>
    <row r="978" spans="1:2" ht="14.25">
      <c r="A978" s="2"/>
      <c r="B978" s="26"/>
    </row>
    <row r="979" spans="1:2" ht="14.25">
      <c r="A979" s="2"/>
      <c r="B979" s="26"/>
    </row>
    <row r="980" spans="1:2" ht="14.25">
      <c r="A980" s="2"/>
      <c r="B980" s="26"/>
    </row>
    <row r="981" spans="1:2" ht="14.25">
      <c r="A981" s="2"/>
      <c r="B981" s="26"/>
    </row>
    <row r="982" spans="1:2" ht="14.25">
      <c r="A982" s="2"/>
      <c r="B982" s="26"/>
    </row>
    <row r="983" spans="1:2" ht="14.25">
      <c r="A983" s="2"/>
      <c r="B983" s="26"/>
    </row>
    <row r="984" spans="1:2" ht="14.25">
      <c r="A984" s="2"/>
      <c r="B984" s="26"/>
    </row>
    <row r="985" spans="1:2" ht="14.25">
      <c r="A985" s="2"/>
      <c r="B985" s="26"/>
    </row>
    <row r="986" spans="1:2" ht="14.25">
      <c r="A986" s="2"/>
      <c r="B986" s="26"/>
    </row>
    <row r="987" spans="1:2" ht="14.25">
      <c r="A987" s="2"/>
      <c r="B987" s="26"/>
    </row>
    <row r="988" spans="1:2" ht="14.25">
      <c r="A988" s="2"/>
      <c r="B988" s="26"/>
    </row>
    <row r="989" spans="1:2" ht="14.25">
      <c r="A989" s="2"/>
      <c r="B989" s="26"/>
    </row>
    <row r="990" spans="1:2" ht="14.25">
      <c r="A990" s="2"/>
      <c r="B990" s="26"/>
    </row>
    <row r="991" spans="1:2" ht="14.25">
      <c r="A991" s="2"/>
      <c r="B991" s="26"/>
    </row>
    <row r="992" spans="1:2" ht="14.25">
      <c r="A992" s="2"/>
      <c r="B992" s="26"/>
    </row>
    <row r="993" spans="1:2" ht="14.25">
      <c r="A993" s="2"/>
      <c r="B993" s="26"/>
    </row>
    <row r="994" spans="1:2" ht="14.25">
      <c r="A994" s="2"/>
      <c r="B994" s="26"/>
    </row>
    <row r="995" spans="1:2" ht="14.25">
      <c r="A995" s="2"/>
      <c r="B995" s="26"/>
    </row>
    <row r="996" spans="1:2" ht="14.25">
      <c r="A996" s="2"/>
      <c r="B996" s="26"/>
    </row>
    <row r="997" spans="1:2" ht="14.25">
      <c r="A997" s="2"/>
      <c r="B997" s="26"/>
    </row>
    <row r="998" spans="1:2" ht="14.25">
      <c r="A998" s="2"/>
      <c r="B998" s="26"/>
    </row>
    <row r="999" spans="1:2" ht="14.25">
      <c r="A999" s="2"/>
      <c r="B999" s="26"/>
    </row>
    <row r="1000" spans="1:2" ht="14.25">
      <c r="A1000" s="2"/>
      <c r="B1000" s="26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2.75"/>
  <cols>
    <col min="1" max="1" width="8.85546875" bestFit="1" customWidth="1"/>
    <col min="2" max="2" width="34.5703125" bestFit="1" customWidth="1"/>
  </cols>
  <sheetData>
    <row r="1" spans="1:26" ht="15">
      <c r="A1" s="30" t="s">
        <v>176</v>
      </c>
      <c r="B1" s="30" t="s">
        <v>1069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1" t="s">
        <v>83</v>
      </c>
      <c r="B2" s="31" t="s">
        <v>177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32" t="s">
        <v>154</v>
      </c>
      <c r="B3" s="32" t="s">
        <v>178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1" t="s">
        <v>19</v>
      </c>
      <c r="B4" s="31" t="s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 t="s">
        <v>148</v>
      </c>
      <c r="B5" s="32" t="s">
        <v>180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1" t="s">
        <v>7</v>
      </c>
      <c r="B6" s="31" t="s">
        <v>181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 t="s">
        <v>164</v>
      </c>
      <c r="B7" s="32" t="s">
        <v>182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1" t="s">
        <v>59</v>
      </c>
      <c r="B8" s="31" t="s">
        <v>183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2" t="s">
        <v>21</v>
      </c>
      <c r="B9" s="32" t="s">
        <v>184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1" t="s">
        <v>166</v>
      </c>
      <c r="B10" s="31" t="s">
        <v>185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2" t="s">
        <v>47</v>
      </c>
      <c r="B11" s="32" t="s">
        <v>186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1" t="s">
        <v>31</v>
      </c>
      <c r="B12" s="31" t="s">
        <v>187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2" t="s">
        <v>119</v>
      </c>
      <c r="B13" s="32" t="s">
        <v>188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1" t="s">
        <v>71</v>
      </c>
      <c r="B14" s="31" t="s">
        <v>189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2" t="s">
        <v>25</v>
      </c>
      <c r="B15" s="32" t="s">
        <v>190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1" t="s">
        <v>131</v>
      </c>
      <c r="B16" s="31" t="s">
        <v>191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2" t="s">
        <v>43</v>
      </c>
      <c r="B17" s="32" t="s">
        <v>192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1" t="s">
        <v>144</v>
      </c>
      <c r="B18" s="31" t="s">
        <v>193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2" t="s">
        <v>156</v>
      </c>
      <c r="B19" s="32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1" t="s">
        <v>35</v>
      </c>
      <c r="B20" s="31" t="s">
        <v>195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2" t="s">
        <v>162</v>
      </c>
      <c r="B21" s="32" t="s">
        <v>196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1" t="s">
        <v>197</v>
      </c>
      <c r="B22" s="31" t="s">
        <v>198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2" t="s">
        <v>199</v>
      </c>
      <c r="B23" s="32" t="s">
        <v>200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1" t="s">
        <v>11</v>
      </c>
      <c r="B24" s="31" t="s">
        <v>179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2" t="s">
        <v>67</v>
      </c>
      <c r="B25" s="32" t="s">
        <v>201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1" t="s">
        <v>91</v>
      </c>
      <c r="B26" s="31" t="s">
        <v>202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2" t="s">
        <v>203</v>
      </c>
      <c r="B27" s="32" t="s">
        <v>204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1" t="s">
        <v>136</v>
      </c>
      <c r="B28" s="31" t="s">
        <v>205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2" t="s">
        <v>73</v>
      </c>
      <c r="B29" s="32" t="s">
        <v>206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1" t="s">
        <v>207</v>
      </c>
      <c r="B30" s="31" t="s">
        <v>208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2" t="s">
        <v>57</v>
      </c>
      <c r="B31" s="32" t="s">
        <v>209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1" t="s">
        <v>17</v>
      </c>
      <c r="B32" s="31" t="s">
        <v>210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2" t="s">
        <v>211</v>
      </c>
      <c r="B33" s="32" t="s">
        <v>202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1" t="s">
        <v>53</v>
      </c>
      <c r="B34" s="31" t="s">
        <v>212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2" t="s">
        <v>97</v>
      </c>
      <c r="B35" s="32" t="s">
        <v>213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1" t="s">
        <v>214</v>
      </c>
      <c r="B36" s="31" t="s">
        <v>215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2" t="s">
        <v>216</v>
      </c>
      <c r="B37" s="32" t="s">
        <v>217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1" t="s">
        <v>218</v>
      </c>
      <c r="B38" s="31" t="s">
        <v>219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2" t="s">
        <v>37</v>
      </c>
      <c r="B39" s="32" t="s">
        <v>220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1" t="s">
        <v>49</v>
      </c>
      <c r="B40" s="31" t="s">
        <v>221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2" t="s">
        <v>146</v>
      </c>
      <c r="B41" s="32" t="s">
        <v>222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1" t="s">
        <v>105</v>
      </c>
      <c r="B42" s="31" t="s">
        <v>223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2" t="s">
        <v>224</v>
      </c>
      <c r="B43" s="32" t="s">
        <v>225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1" t="s">
        <v>89</v>
      </c>
      <c r="B44" s="31" t="s">
        <v>226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2" t="s">
        <v>51</v>
      </c>
      <c r="B45" s="32" t="s">
        <v>227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1" t="s">
        <v>93</v>
      </c>
      <c r="B46" s="31" t="s">
        <v>228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2" t="s">
        <v>87</v>
      </c>
      <c r="B47" s="32" t="s">
        <v>229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1" t="s">
        <v>230</v>
      </c>
      <c r="B48" s="31" t="s">
        <v>231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2" t="s">
        <v>9</v>
      </c>
      <c r="B49" s="32" t="s">
        <v>232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1" t="s">
        <v>233</v>
      </c>
      <c r="B50" s="31" t="s">
        <v>234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2" t="s">
        <v>235</v>
      </c>
      <c r="B51" s="32" t="s">
        <v>236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1" t="s">
        <v>140</v>
      </c>
      <c r="B52" s="31" t="s">
        <v>237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2" t="s">
        <v>238</v>
      </c>
      <c r="B53" s="32" t="s">
        <v>239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1" t="s">
        <v>240</v>
      </c>
      <c r="B54" s="31" t="s">
        <v>217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2" t="s">
        <v>95</v>
      </c>
      <c r="B55" s="32" t="s">
        <v>241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1" t="s">
        <v>242</v>
      </c>
      <c r="B56" s="31" t="s">
        <v>243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2" t="s">
        <v>75</v>
      </c>
      <c r="B57" s="32" t="s">
        <v>244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1" t="s">
        <v>111</v>
      </c>
      <c r="B58" s="31" t="s">
        <v>245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2" t="s">
        <v>41</v>
      </c>
      <c r="B59" s="32" t="s">
        <v>246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1" t="s">
        <v>23</v>
      </c>
      <c r="B60" s="31" t="s">
        <v>247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2" t="s">
        <v>77</v>
      </c>
      <c r="B61" s="32" t="s">
        <v>248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1" t="s">
        <v>63</v>
      </c>
      <c r="B62" s="31" t="s">
        <v>249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2" t="s">
        <v>250</v>
      </c>
      <c r="B63" s="32" t="s">
        <v>251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1" t="s">
        <v>158</v>
      </c>
      <c r="B64" s="31" t="s">
        <v>252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2" t="s">
        <v>45</v>
      </c>
      <c r="B65" s="32" t="s">
        <v>253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1" t="s">
        <v>254</v>
      </c>
      <c r="B66" s="31" t="s">
        <v>255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2" t="s">
        <v>150</v>
      </c>
      <c r="B67" s="32" t="s">
        <v>256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1" t="s">
        <v>257</v>
      </c>
      <c r="B68" s="31" t="s">
        <v>258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2" t="s">
        <v>85</v>
      </c>
      <c r="B69" s="32" t="s">
        <v>186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1" t="s">
        <v>39</v>
      </c>
      <c r="B70" s="31" t="s">
        <v>259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2" t="s">
        <v>260</v>
      </c>
      <c r="B71" s="32" t="s">
        <v>261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1" t="s">
        <v>160</v>
      </c>
      <c r="B72" s="31" t="s">
        <v>262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2" t="s">
        <v>13</v>
      </c>
      <c r="B73" s="32" t="s">
        <v>263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1" t="s">
        <v>264</v>
      </c>
      <c r="B74" s="31" t="s">
        <v>265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2" t="s">
        <v>65</v>
      </c>
      <c r="B75" s="32" t="s">
        <v>266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1" t="s">
        <v>267</v>
      </c>
      <c r="B76" s="31" t="s">
        <v>268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2" t="s">
        <v>99</v>
      </c>
      <c r="B77" s="32" t="s">
        <v>269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1" t="s">
        <v>270</v>
      </c>
      <c r="B78" s="31" t="s">
        <v>271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2" t="s">
        <v>272</v>
      </c>
      <c r="B79" s="32" t="s">
        <v>273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1" t="s">
        <v>274</v>
      </c>
      <c r="B80" s="31" t="s">
        <v>275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2" t="s">
        <v>276</v>
      </c>
      <c r="B81" s="32" t="s">
        <v>277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1" t="s">
        <v>61</v>
      </c>
      <c r="B82" s="31" t="s">
        <v>278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2" t="s">
        <v>33</v>
      </c>
      <c r="B83" s="32" t="s">
        <v>279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1" t="s">
        <v>142</v>
      </c>
      <c r="B84" s="31" t="s">
        <v>280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2" t="s">
        <v>129</v>
      </c>
      <c r="B85" s="32" t="s">
        <v>281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1" t="s">
        <v>27</v>
      </c>
      <c r="B86" s="31" t="s">
        <v>282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2" t="s">
        <v>152</v>
      </c>
      <c r="B87" s="32" t="s">
        <v>283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1" t="s">
        <v>284</v>
      </c>
      <c r="B88" s="31" t="s">
        <v>285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2" t="s">
        <v>286</v>
      </c>
      <c r="B89" s="32" t="s">
        <v>287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1" t="s">
        <v>125</v>
      </c>
      <c r="B90" s="31" t="s">
        <v>288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2" t="s">
        <v>289</v>
      </c>
      <c r="B91" s="32" t="s">
        <v>290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1" t="s">
        <v>109</v>
      </c>
      <c r="B92" s="31" t="s">
        <v>291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2" t="s">
        <v>69</v>
      </c>
      <c r="B93" s="32" t="s">
        <v>292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1" t="s">
        <v>293</v>
      </c>
      <c r="B94" s="31" t="s">
        <v>294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2" t="s">
        <v>117</v>
      </c>
      <c r="B95" s="32" t="s">
        <v>295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1" t="s">
        <v>79</v>
      </c>
      <c r="B96" s="31" t="s">
        <v>296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2" t="s">
        <v>29</v>
      </c>
      <c r="B97" s="32" t="s">
        <v>297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1" t="s">
        <v>298</v>
      </c>
      <c r="B98" s="31" t="s">
        <v>299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2" t="s">
        <v>135</v>
      </c>
      <c r="B99" s="32" t="s">
        <v>300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1" t="s">
        <v>301</v>
      </c>
      <c r="B100" s="31" t="s">
        <v>302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2" t="s">
        <v>303</v>
      </c>
      <c r="B101" s="32" t="s">
        <v>304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1" t="s">
        <v>15</v>
      </c>
      <c r="B102" s="31" t="s">
        <v>305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2" t="s">
        <v>306</v>
      </c>
      <c r="B103" s="32" t="s">
        <v>307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1" t="s">
        <v>308</v>
      </c>
      <c r="B104" s="31" t="s">
        <v>181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2" t="s">
        <v>127</v>
      </c>
      <c r="B105" s="32" t="s">
        <v>309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1" t="s">
        <v>310</v>
      </c>
      <c r="B106" s="31" t="s">
        <v>311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2" t="s">
        <v>312</v>
      </c>
      <c r="B107" s="32" t="s">
        <v>313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1" t="s">
        <v>81</v>
      </c>
      <c r="B108" s="31" t="s">
        <v>314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2" t="s">
        <v>101</v>
      </c>
      <c r="B109" s="32" t="s">
        <v>315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1" t="s">
        <v>316</v>
      </c>
      <c r="B110" s="31" t="s">
        <v>317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2" t="s">
        <v>138</v>
      </c>
      <c r="B111" s="32" t="s">
        <v>318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1" t="s">
        <v>113</v>
      </c>
      <c r="B112" s="31" t="s">
        <v>319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2" t="s">
        <v>320</v>
      </c>
      <c r="B113" s="32" t="s">
        <v>321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1" t="s">
        <v>322</v>
      </c>
      <c r="B114" s="31" t="s">
        <v>323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2" t="s">
        <v>115</v>
      </c>
      <c r="B115" s="32" t="s">
        <v>115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1" t="s">
        <v>133</v>
      </c>
      <c r="B116" s="31" t="s">
        <v>324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2" t="s">
        <v>103</v>
      </c>
      <c r="B117" s="32" t="s">
        <v>325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1" t="s">
        <v>326</v>
      </c>
      <c r="B118" s="31" t="s">
        <v>327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2" t="s">
        <v>328</v>
      </c>
      <c r="B119" s="32" t="s">
        <v>329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1" t="s">
        <v>330</v>
      </c>
      <c r="B120" s="31" t="s">
        <v>331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2" t="s">
        <v>55</v>
      </c>
      <c r="B121" s="32" t="s">
        <v>332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1" t="s">
        <v>333</v>
      </c>
      <c r="B122" s="31" t="s">
        <v>334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2" t="s">
        <v>335</v>
      </c>
      <c r="B123" s="32" t="s">
        <v>336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1" t="s">
        <v>337</v>
      </c>
      <c r="B124" s="31" t="s">
        <v>338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2" t="s">
        <v>339</v>
      </c>
      <c r="B125" s="32" t="s">
        <v>340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1" t="s">
        <v>341</v>
      </c>
      <c r="B126" s="31" t="s">
        <v>342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2" t="s">
        <v>343</v>
      </c>
      <c r="B127" s="32" t="s">
        <v>344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1" t="s">
        <v>345</v>
      </c>
      <c r="B128" s="31" t="s">
        <v>346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2" t="s">
        <v>347</v>
      </c>
      <c r="B129" s="32" t="s">
        <v>348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1" t="s">
        <v>121</v>
      </c>
      <c r="B130" s="31" t="s">
        <v>349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2" t="s">
        <v>123</v>
      </c>
      <c r="B131" s="32" t="s">
        <v>350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1" t="s">
        <v>351</v>
      </c>
      <c r="B132" s="31" t="s">
        <v>352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2" t="s">
        <v>353</v>
      </c>
      <c r="B133" s="32" t="s">
        <v>354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1" t="s">
        <v>355</v>
      </c>
      <c r="B134" s="31" t="s">
        <v>356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2" t="s">
        <v>357</v>
      </c>
      <c r="B135" s="32" t="s">
        <v>358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1" t="s">
        <v>359</v>
      </c>
      <c r="B136" s="31" t="s">
        <v>360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2" t="s">
        <v>361</v>
      </c>
      <c r="B137" s="32" t="s">
        <v>362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1" t="s">
        <v>363</v>
      </c>
      <c r="B138" s="31" t="s">
        <v>364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2" t="s">
        <v>365</v>
      </c>
      <c r="B139" s="32" t="s">
        <v>366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1" t="s">
        <v>367</v>
      </c>
      <c r="B140" s="31" t="s">
        <v>368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2" t="s">
        <v>369</v>
      </c>
      <c r="B141" s="32" t="s">
        <v>370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1" t="s">
        <v>371</v>
      </c>
      <c r="B142" s="31" t="s">
        <v>372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2" t="s">
        <v>373</v>
      </c>
      <c r="B143" s="32" t="s">
        <v>374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1" t="s">
        <v>375</v>
      </c>
      <c r="B144" s="31" t="s">
        <v>376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2" t="s">
        <v>377</v>
      </c>
      <c r="B145" s="32" t="s">
        <v>377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1" t="s">
        <v>378</v>
      </c>
      <c r="B146" s="31" t="s">
        <v>379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2" t="s">
        <v>380</v>
      </c>
      <c r="B147" s="32" t="s">
        <v>381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1" t="s">
        <v>382</v>
      </c>
      <c r="B148" s="31" t="s">
        <v>383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2" t="s">
        <v>384</v>
      </c>
      <c r="B149" s="32" t="s">
        <v>190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1" t="s">
        <v>385</v>
      </c>
      <c r="B150" s="31" t="s">
        <v>386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2" t="s">
        <v>387</v>
      </c>
      <c r="B151" s="32" t="s">
        <v>388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1" t="s">
        <v>389</v>
      </c>
      <c r="B152" s="31" t="s">
        <v>390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2" t="s">
        <v>391</v>
      </c>
      <c r="B153" s="32" t="s">
        <v>392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1" t="s">
        <v>393</v>
      </c>
      <c r="B154" s="31" t="s">
        <v>394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2" t="s">
        <v>395</v>
      </c>
      <c r="B155" s="32" t="s">
        <v>396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1" t="s">
        <v>397</v>
      </c>
      <c r="B156" s="31" t="s">
        <v>398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2" t="s">
        <v>399</v>
      </c>
      <c r="B157" s="32" t="s">
        <v>400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1" t="s">
        <v>401</v>
      </c>
      <c r="B158" s="31" t="s">
        <v>402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2" t="s">
        <v>403</v>
      </c>
      <c r="B159" s="32" t="s">
        <v>404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1" t="s">
        <v>405</v>
      </c>
      <c r="B160" s="31" t="s">
        <v>406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2" t="s">
        <v>407</v>
      </c>
      <c r="B161" s="32" t="s">
        <v>408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1" t="s">
        <v>409</v>
      </c>
      <c r="B162" s="31" t="s">
        <v>410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2" t="s">
        <v>411</v>
      </c>
      <c r="B163" s="32" t="s">
        <v>412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1" t="s">
        <v>413</v>
      </c>
      <c r="B164" s="31" t="s">
        <v>414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2" t="s">
        <v>415</v>
      </c>
      <c r="B165" s="32" t="s">
        <v>416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1" t="s">
        <v>417</v>
      </c>
      <c r="B166" s="31" t="s">
        <v>418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2" t="s">
        <v>419</v>
      </c>
      <c r="B167" s="32" t="s">
        <v>420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1" t="s">
        <v>421</v>
      </c>
      <c r="B168" s="31" t="s">
        <v>422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2" t="s">
        <v>423</v>
      </c>
      <c r="B169" s="32" t="s">
        <v>424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1" t="s">
        <v>425</v>
      </c>
      <c r="B170" s="31" t="s">
        <v>426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2" t="s">
        <v>427</v>
      </c>
      <c r="B171" s="32" t="s">
        <v>428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1" t="s">
        <v>429</v>
      </c>
      <c r="B172" s="31" t="s">
        <v>223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2" t="s">
        <v>107</v>
      </c>
      <c r="B173" s="32" t="s">
        <v>281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1" t="s">
        <v>430</v>
      </c>
      <c r="B174" s="31" t="s">
        <v>431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2" t="s">
        <v>432</v>
      </c>
      <c r="B175" s="32" t="s">
        <v>433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1" t="s">
        <v>434</v>
      </c>
      <c r="B176" s="31" t="s">
        <v>435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2" t="s">
        <v>436</v>
      </c>
      <c r="B177" s="32" t="s">
        <v>437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1" t="s">
        <v>438</v>
      </c>
      <c r="B178" s="31" t="s">
        <v>439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2" t="s">
        <v>440</v>
      </c>
      <c r="B179" s="32" t="s">
        <v>441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1" t="s">
        <v>442</v>
      </c>
      <c r="B180" s="31" t="s">
        <v>317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2" t="s">
        <v>443</v>
      </c>
      <c r="B181" s="32" t="s">
        <v>444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1" t="s">
        <v>445</v>
      </c>
      <c r="B182" s="31" t="s">
        <v>446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2" t="s">
        <v>447</v>
      </c>
      <c r="B183" s="32" t="s">
        <v>448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1" t="s">
        <v>449</v>
      </c>
      <c r="B184" s="31" t="s">
        <v>450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2" t="s">
        <v>451</v>
      </c>
      <c r="B185" s="32" t="s">
        <v>452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1" t="s">
        <v>453</v>
      </c>
      <c r="B186" s="31" t="s">
        <v>454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2" t="s">
        <v>455</v>
      </c>
      <c r="B187" s="32" t="s">
        <v>456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1" t="s">
        <v>457</v>
      </c>
      <c r="B188" s="31" t="s">
        <v>458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2" t="s">
        <v>459</v>
      </c>
      <c r="B189" s="32" t="s">
        <v>460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1" t="s">
        <v>461</v>
      </c>
      <c r="B190" s="31" t="s">
        <v>462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2" t="s">
        <v>463</v>
      </c>
      <c r="B191" s="32" t="s">
        <v>340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1" t="s">
        <v>464</v>
      </c>
      <c r="B192" s="31" t="s">
        <v>374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2" t="s">
        <v>465</v>
      </c>
      <c r="B193" s="32" t="s">
        <v>466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1" t="s">
        <v>467</v>
      </c>
      <c r="B194" s="31" t="s">
        <v>468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2" t="s">
        <v>469</v>
      </c>
      <c r="B195" s="32" t="s">
        <v>470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1" t="s">
        <v>471</v>
      </c>
      <c r="B196" s="31" t="s">
        <v>472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2" t="s">
        <v>473</v>
      </c>
      <c r="B197" s="32" t="s">
        <v>474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1" t="s">
        <v>475</v>
      </c>
      <c r="B198" s="31" t="s">
        <v>476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2" t="s">
        <v>477</v>
      </c>
      <c r="B199" s="32" t="s">
        <v>478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1" t="s">
        <v>479</v>
      </c>
      <c r="B200" s="31" t="s">
        <v>480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2" t="s">
        <v>481</v>
      </c>
      <c r="B201" s="32" t="s">
        <v>482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1" t="s">
        <v>483</v>
      </c>
      <c r="B202" s="31" t="s">
        <v>484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2" t="s">
        <v>485</v>
      </c>
      <c r="B203" s="32" t="s">
        <v>486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1" t="s">
        <v>487</v>
      </c>
      <c r="B204" s="31" t="s">
        <v>488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2" t="s">
        <v>489</v>
      </c>
      <c r="B205" s="32" t="s">
        <v>490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1" t="s">
        <v>491</v>
      </c>
      <c r="B206" s="31" t="s">
        <v>492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2" t="s">
        <v>493</v>
      </c>
      <c r="B207" s="32" t="s">
        <v>494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1" t="s">
        <v>495</v>
      </c>
      <c r="B208" s="31" t="s">
        <v>198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2" t="s">
        <v>496</v>
      </c>
      <c r="B209" s="32" t="s">
        <v>497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1" t="s">
        <v>498</v>
      </c>
      <c r="B210" s="31" t="s">
        <v>499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2" t="s">
        <v>500</v>
      </c>
      <c r="B211" s="32" t="s">
        <v>501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1" t="s">
        <v>502</v>
      </c>
      <c r="B212" s="31" t="s">
        <v>503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2" t="s">
        <v>504</v>
      </c>
      <c r="B213" s="32" t="s">
        <v>505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1" t="s">
        <v>506</v>
      </c>
      <c r="B214" s="31" t="s">
        <v>507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2" t="s">
        <v>508</v>
      </c>
      <c r="B215" s="32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1" t="s">
        <v>509</v>
      </c>
      <c r="B216" s="31" t="s">
        <v>510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2" t="s">
        <v>511</v>
      </c>
      <c r="B217" s="32" t="s">
        <v>512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1" t="s">
        <v>513</v>
      </c>
      <c r="B218" s="31" t="s">
        <v>514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2" t="s">
        <v>515</v>
      </c>
      <c r="B219" s="32" t="s">
        <v>189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1" t="s">
        <v>516</v>
      </c>
      <c r="B220" s="31" t="s">
        <v>517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2" t="s">
        <v>518</v>
      </c>
      <c r="B221" s="32" t="s">
        <v>519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1" t="s">
        <v>518</v>
      </c>
      <c r="B222" s="31" t="s">
        <v>520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2" t="s">
        <v>521</v>
      </c>
      <c r="B223" s="32" t="s">
        <v>522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1" t="s">
        <v>523</v>
      </c>
      <c r="B224" s="31" t="s">
        <v>524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2" t="s">
        <v>525</v>
      </c>
      <c r="B225" s="32" t="s">
        <v>526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1" t="s">
        <v>527</v>
      </c>
      <c r="B226" s="31" t="s">
        <v>528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2" t="s">
        <v>529</v>
      </c>
      <c r="B227" s="32" t="s">
        <v>530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1" t="s">
        <v>531</v>
      </c>
      <c r="B228" s="31" t="s">
        <v>532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2" t="s">
        <v>533</v>
      </c>
      <c r="B229" s="32" t="s">
        <v>534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1" t="s">
        <v>535</v>
      </c>
      <c r="B230" s="31" t="s">
        <v>532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2" t="s">
        <v>536</v>
      </c>
      <c r="B231" s="32" t="s">
        <v>537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1" t="s">
        <v>538</v>
      </c>
      <c r="B232" s="31" t="s">
        <v>539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2" t="s">
        <v>540</v>
      </c>
      <c r="B233" s="32" t="s">
        <v>541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1" t="s">
        <v>542</v>
      </c>
      <c r="B234" s="31" t="s">
        <v>543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2" t="s">
        <v>544</v>
      </c>
      <c r="B235" s="32" t="s">
        <v>505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1" t="s">
        <v>545</v>
      </c>
      <c r="B236" s="31" t="s">
        <v>546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2" t="s">
        <v>547</v>
      </c>
      <c r="B237" s="32" t="s">
        <v>548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1" t="s">
        <v>549</v>
      </c>
      <c r="B238" s="31" t="s">
        <v>229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2" t="s">
        <v>550</v>
      </c>
      <c r="B239" s="32" t="s">
        <v>551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1" t="s">
        <v>552</v>
      </c>
      <c r="B240" s="31" t="s">
        <v>522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2" t="s">
        <v>553</v>
      </c>
      <c r="B241" s="32" t="s">
        <v>554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1" t="s">
        <v>555</v>
      </c>
      <c r="B242" s="31" t="s">
        <v>556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2" t="s">
        <v>557</v>
      </c>
      <c r="B243" s="32" t="s">
        <v>558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1" t="s">
        <v>559</v>
      </c>
      <c r="B244" s="31" t="s">
        <v>248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2" t="s">
        <v>560</v>
      </c>
      <c r="B245" s="32" t="s">
        <v>561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1" t="s">
        <v>562</v>
      </c>
      <c r="B246" s="31" t="s">
        <v>476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2" t="s">
        <v>563</v>
      </c>
      <c r="B247" s="32" t="s">
        <v>564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1" t="s">
        <v>565</v>
      </c>
      <c r="B248" s="31" t="s">
        <v>566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2" t="s">
        <v>567</v>
      </c>
      <c r="B249" s="32" t="s">
        <v>568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1" t="s">
        <v>569</v>
      </c>
      <c r="B250" s="31" t="s">
        <v>570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2" t="s">
        <v>571</v>
      </c>
      <c r="B251" s="32" t="s">
        <v>572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1" t="s">
        <v>573</v>
      </c>
      <c r="B252" s="31" t="s">
        <v>323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2" t="s">
        <v>574</v>
      </c>
      <c r="B253" s="32" t="s">
        <v>575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1" t="s">
        <v>576</v>
      </c>
      <c r="B254" s="31" t="s">
        <v>577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2" t="s">
        <v>578</v>
      </c>
      <c r="B255" s="32" t="s">
        <v>579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1" t="s">
        <v>580</v>
      </c>
      <c r="B256" s="31" t="s">
        <v>266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2" t="s">
        <v>581</v>
      </c>
      <c r="B257" s="32" t="s">
        <v>297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1" t="s">
        <v>582</v>
      </c>
      <c r="B258" s="31" t="s">
        <v>583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2" t="s">
        <v>584</v>
      </c>
      <c r="B259" s="32" t="s">
        <v>585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1" t="s">
        <v>586</v>
      </c>
      <c r="B260" s="31" t="s">
        <v>577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2" t="s">
        <v>587</v>
      </c>
      <c r="B261" s="32" t="s">
        <v>588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1" t="s">
        <v>589</v>
      </c>
      <c r="B262" s="31" t="s">
        <v>590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2" t="s">
        <v>591</v>
      </c>
      <c r="B263" s="32" t="s">
        <v>592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1" t="s">
        <v>593</v>
      </c>
      <c r="B264" s="31" t="s">
        <v>594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2" t="s">
        <v>595</v>
      </c>
      <c r="B265" s="32" t="s">
        <v>596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1" t="s">
        <v>597</v>
      </c>
      <c r="B266" s="31" t="s">
        <v>598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2" t="s">
        <v>599</v>
      </c>
      <c r="B267" s="32" t="s">
        <v>600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1" t="s">
        <v>601</v>
      </c>
      <c r="B268" s="31" t="s">
        <v>501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2" t="s">
        <v>602</v>
      </c>
      <c r="B269" s="32" t="s">
        <v>603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1" t="s">
        <v>604</v>
      </c>
      <c r="B270" s="31" t="s">
        <v>603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2" t="s">
        <v>605</v>
      </c>
      <c r="B271" s="32" t="s">
        <v>606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1" t="s">
        <v>607</v>
      </c>
      <c r="B272" s="31" t="s">
        <v>608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2" t="s">
        <v>609</v>
      </c>
      <c r="B273" s="32" t="s">
        <v>610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1" t="s">
        <v>611</v>
      </c>
      <c r="B274" s="31" t="s">
        <v>612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2" t="s">
        <v>613</v>
      </c>
      <c r="B275" s="32" t="s">
        <v>614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1" t="s">
        <v>615</v>
      </c>
      <c r="B276" s="31" t="s">
        <v>616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2" t="s">
        <v>617</v>
      </c>
      <c r="B277" s="32" t="s">
        <v>618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1" t="s">
        <v>619</v>
      </c>
      <c r="B278" s="31" t="s">
        <v>620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2" t="s">
        <v>621</v>
      </c>
      <c r="B279" s="32" t="s">
        <v>618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1" t="s">
        <v>622</v>
      </c>
      <c r="B280" s="31" t="s">
        <v>482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2" t="s">
        <v>623</v>
      </c>
      <c r="B281" s="32" t="s">
        <v>624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1" t="s">
        <v>625</v>
      </c>
      <c r="B282" s="31" t="s">
        <v>618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2" t="s">
        <v>626</v>
      </c>
      <c r="B283" s="32" t="s">
        <v>627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1" t="s">
        <v>628</v>
      </c>
      <c r="B284" s="31" t="s">
        <v>360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2" t="s">
        <v>629</v>
      </c>
      <c r="B285" s="32" t="s">
        <v>630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1" t="s">
        <v>631</v>
      </c>
      <c r="B286" s="31" t="s">
        <v>592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2" t="s">
        <v>632</v>
      </c>
      <c r="B287" s="32" t="s">
        <v>568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1" t="s">
        <v>633</v>
      </c>
      <c r="B288" s="31" t="s">
        <v>634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2" t="s">
        <v>635</v>
      </c>
      <c r="B289" s="32" t="s">
        <v>636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1" t="s">
        <v>637</v>
      </c>
      <c r="B290" s="31" t="s">
        <v>638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2" t="s">
        <v>639</v>
      </c>
      <c r="B291" s="32" t="s">
        <v>640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1" t="s">
        <v>641</v>
      </c>
      <c r="B292" s="31" t="s">
        <v>642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2" t="s">
        <v>643</v>
      </c>
      <c r="B293" s="32" t="s">
        <v>644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1" t="s">
        <v>645</v>
      </c>
      <c r="B294" s="31" t="s">
        <v>646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2" t="s">
        <v>647</v>
      </c>
      <c r="B295" s="32" t="s">
        <v>648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1" t="s">
        <v>649</v>
      </c>
      <c r="B296" s="31" t="s">
        <v>650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2" t="s">
        <v>651</v>
      </c>
      <c r="B297" s="32" t="s">
        <v>652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1" t="s">
        <v>653</v>
      </c>
      <c r="B298" s="31" t="s">
        <v>654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2" t="s">
        <v>655</v>
      </c>
      <c r="B299" s="32" t="s">
        <v>656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1" t="s">
        <v>657</v>
      </c>
      <c r="B300" s="31" t="s">
        <v>658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2" t="s">
        <v>659</v>
      </c>
      <c r="B301" s="32" t="s">
        <v>660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1" t="s">
        <v>661</v>
      </c>
      <c r="B302" s="31" t="s">
        <v>662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2" t="s">
        <v>663</v>
      </c>
      <c r="B303" s="32" t="s">
        <v>349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1" t="s">
        <v>664</v>
      </c>
      <c r="B304" s="31" t="s">
        <v>665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2" t="s">
        <v>666</v>
      </c>
      <c r="B305" s="32" t="s">
        <v>667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1" t="s">
        <v>668</v>
      </c>
      <c r="B306" s="31" t="s">
        <v>669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2" t="s">
        <v>670</v>
      </c>
      <c r="B307" s="32" t="s">
        <v>671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1" t="s">
        <v>672</v>
      </c>
      <c r="B308" s="31" t="s">
        <v>673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2" t="s">
        <v>674</v>
      </c>
      <c r="B309" s="32" t="s">
        <v>390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1" t="s">
        <v>675</v>
      </c>
      <c r="B310" s="31" t="s">
        <v>676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2" t="s">
        <v>677</v>
      </c>
      <c r="B311" s="32" t="s">
        <v>634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1" t="s">
        <v>678</v>
      </c>
      <c r="B312" s="31" t="s">
        <v>679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2" t="s">
        <v>680</v>
      </c>
      <c r="B313" s="32" t="s">
        <v>640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1" t="s">
        <v>681</v>
      </c>
      <c r="B314" s="31" t="s">
        <v>583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2" t="s">
        <v>682</v>
      </c>
      <c r="B315" s="32" t="s">
        <v>683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1" t="s">
        <v>684</v>
      </c>
      <c r="B316" s="31" t="s">
        <v>685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2" t="s">
        <v>686</v>
      </c>
      <c r="B317" s="32" t="s">
        <v>687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1" t="s">
        <v>688</v>
      </c>
      <c r="B318" s="31" t="s">
        <v>689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2" t="s">
        <v>690</v>
      </c>
      <c r="B319" s="32" t="s">
        <v>691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1" t="s">
        <v>692</v>
      </c>
      <c r="B320" s="31" t="s">
        <v>693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2" t="s">
        <v>694</v>
      </c>
      <c r="B321" s="32" t="s">
        <v>627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1" t="s">
        <v>695</v>
      </c>
      <c r="B322" s="31" t="s">
        <v>696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2" t="s">
        <v>697</v>
      </c>
      <c r="B323" s="32" t="s">
        <v>698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1" t="s">
        <v>699</v>
      </c>
      <c r="B324" s="31" t="s">
        <v>700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2" t="s">
        <v>701</v>
      </c>
      <c r="B325" s="32" t="s">
        <v>702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1" t="s">
        <v>703</v>
      </c>
      <c r="B326" s="31" t="s">
        <v>648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2" t="s">
        <v>704</v>
      </c>
      <c r="B327" s="32" t="s">
        <v>406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1" t="s">
        <v>705</v>
      </c>
      <c r="B328" s="31" t="s">
        <v>706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2" t="s">
        <v>707</v>
      </c>
      <c r="B329" s="32" t="s">
        <v>608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1" t="s">
        <v>708</v>
      </c>
      <c r="B330" s="31" t="s">
        <v>709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2" t="s">
        <v>710</v>
      </c>
      <c r="B331" s="32" t="s">
        <v>711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1" t="s">
        <v>712</v>
      </c>
      <c r="B332" s="31" t="s">
        <v>713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2" t="s">
        <v>714</v>
      </c>
      <c r="B333" s="32" t="s">
        <v>715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1" t="s">
        <v>716</v>
      </c>
      <c r="B334" s="31" t="s">
        <v>717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2" t="s">
        <v>718</v>
      </c>
      <c r="B335" s="32" t="s">
        <v>610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1" t="s">
        <v>719</v>
      </c>
      <c r="B336" s="31" t="s">
        <v>720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2" t="s">
        <v>721</v>
      </c>
      <c r="B337" s="32" t="s">
        <v>636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1" t="s">
        <v>722</v>
      </c>
      <c r="B338" s="31" t="s">
        <v>723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2" t="s">
        <v>724</v>
      </c>
      <c r="B339" s="32" t="s">
        <v>725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1" t="s">
        <v>726</v>
      </c>
      <c r="B340" s="31" t="s">
        <v>727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2" t="s">
        <v>728</v>
      </c>
      <c r="B341" s="32" t="s">
        <v>696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1" t="s">
        <v>729</v>
      </c>
      <c r="B342" s="31" t="s">
        <v>564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2" t="s">
        <v>730</v>
      </c>
      <c r="B343" s="32" t="s">
        <v>667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1" t="s">
        <v>731</v>
      </c>
      <c r="B344" s="31" t="s">
        <v>723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2" t="s">
        <v>732</v>
      </c>
      <c r="B345" s="32" t="s">
        <v>733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1" t="s">
        <v>734</v>
      </c>
      <c r="B346" s="31" t="s">
        <v>735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2" t="s">
        <v>736</v>
      </c>
      <c r="B347" s="32" t="s">
        <v>737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1" t="s">
        <v>738</v>
      </c>
      <c r="B348" s="31" t="s">
        <v>612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2" t="s">
        <v>739</v>
      </c>
      <c r="B349" s="32" t="s">
        <v>683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1" t="s">
        <v>740</v>
      </c>
      <c r="B350" s="31" t="s">
        <v>717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2" t="s">
        <v>741</v>
      </c>
      <c r="B351" s="32" t="s">
        <v>742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1" t="s">
        <v>743</v>
      </c>
      <c r="B352" s="31" t="s">
        <v>744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2" t="s">
        <v>745</v>
      </c>
      <c r="B353" s="32" t="s">
        <v>202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1" t="s">
        <v>746</v>
      </c>
      <c r="B354" s="31" t="s">
        <v>709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2" t="s">
        <v>747</v>
      </c>
      <c r="B355" s="32" t="s">
        <v>541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1" t="s">
        <v>748</v>
      </c>
      <c r="B356" s="31" t="s">
        <v>514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2" t="s">
        <v>749</v>
      </c>
      <c r="B357" s="32" t="s">
        <v>318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1" t="s">
        <v>750</v>
      </c>
      <c r="B358" s="31" t="s">
        <v>751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2" t="s">
        <v>752</v>
      </c>
      <c r="B359" s="32" t="s">
        <v>753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1" t="s">
        <v>754</v>
      </c>
      <c r="B360" s="31" t="s">
        <v>755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2" t="s">
        <v>756</v>
      </c>
      <c r="B361" s="32" t="s">
        <v>757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1" t="s">
        <v>758</v>
      </c>
      <c r="B362" s="31" t="s">
        <v>702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2" t="s">
        <v>759</v>
      </c>
      <c r="B363" s="32" t="s">
        <v>669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1" t="s">
        <v>760</v>
      </c>
      <c r="B364" s="31" t="s">
        <v>652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2" t="s">
        <v>761</v>
      </c>
      <c r="B365" s="32" t="s">
        <v>762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1" t="s">
        <v>763</v>
      </c>
      <c r="B366" s="31" t="s">
        <v>737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2" t="s">
        <v>764</v>
      </c>
      <c r="B367" s="32" t="s">
        <v>765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1" t="s">
        <v>766</v>
      </c>
      <c r="B368" s="31" t="s">
        <v>767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2" t="s">
        <v>768</v>
      </c>
      <c r="B369" s="32" t="s">
        <v>769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1" t="s">
        <v>770</v>
      </c>
      <c r="B370" s="31" t="s">
        <v>771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2" t="s">
        <v>772</v>
      </c>
      <c r="B371" s="32" t="s">
        <v>765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1" t="s">
        <v>773</v>
      </c>
      <c r="B372" s="31" t="s">
        <v>774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2" t="s">
        <v>775</v>
      </c>
      <c r="B373" s="32" t="s">
        <v>673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1" t="s">
        <v>776</v>
      </c>
      <c r="B374" s="31" t="s">
        <v>777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2" t="s">
        <v>778</v>
      </c>
      <c r="B375" s="32" t="s">
        <v>779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1" t="s">
        <v>780</v>
      </c>
      <c r="B376" s="31" t="s">
        <v>781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2" t="s">
        <v>782</v>
      </c>
      <c r="B377" s="32" t="s">
        <v>779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1" t="s">
        <v>783</v>
      </c>
      <c r="B378" s="31" t="s">
        <v>784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2" t="s">
        <v>785</v>
      </c>
      <c r="B379" s="32" t="s">
        <v>501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1" t="s">
        <v>786</v>
      </c>
      <c r="B380" s="31" t="s">
        <v>676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2" t="s">
        <v>787</v>
      </c>
      <c r="B381" s="32" t="s">
        <v>788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1" t="s">
        <v>789</v>
      </c>
      <c r="B382" s="31" t="s">
        <v>790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2" t="s">
        <v>791</v>
      </c>
      <c r="B383" s="32" t="s">
        <v>737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1" t="s">
        <v>792</v>
      </c>
      <c r="B384" s="31" t="s">
        <v>520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2" t="s">
        <v>792</v>
      </c>
      <c r="B385" s="32" t="s">
        <v>519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1" t="s">
        <v>793</v>
      </c>
      <c r="B386" s="31" t="s">
        <v>794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2" t="s">
        <v>795</v>
      </c>
      <c r="B387" s="32" t="s">
        <v>744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1" t="s">
        <v>796</v>
      </c>
      <c r="B388" s="31" t="s">
        <v>652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2" t="s">
        <v>797</v>
      </c>
      <c r="B389" s="32" t="s">
        <v>798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1" t="s">
        <v>799</v>
      </c>
      <c r="B390" s="31" t="s">
        <v>800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2" t="s">
        <v>801</v>
      </c>
      <c r="B391" s="32" t="s">
        <v>650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1" t="s">
        <v>802</v>
      </c>
      <c r="B392" s="31" t="s">
        <v>771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2" t="s">
        <v>803</v>
      </c>
      <c r="B393" s="32" t="s">
        <v>650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1" t="s">
        <v>804</v>
      </c>
      <c r="B394" s="31" t="s">
        <v>805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2" t="s">
        <v>806</v>
      </c>
      <c r="B395" s="32" t="s">
        <v>733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1" t="s">
        <v>807</v>
      </c>
      <c r="B396" s="31" t="s">
        <v>808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2" t="s">
        <v>809</v>
      </c>
      <c r="B397" s="32" t="s">
        <v>810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1" t="s">
        <v>811</v>
      </c>
      <c r="B398" s="31" t="s">
        <v>771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2" t="s">
        <v>812</v>
      </c>
      <c r="B399" s="32" t="s">
        <v>800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1" t="s">
        <v>813</v>
      </c>
      <c r="B400" s="31" t="s">
        <v>650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2" t="s">
        <v>814</v>
      </c>
      <c r="B401" s="32" t="s">
        <v>781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1" t="s">
        <v>815</v>
      </c>
      <c r="B402" s="31" t="s">
        <v>816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2" t="s">
        <v>817</v>
      </c>
      <c r="B403" s="32" t="s">
        <v>706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1" t="s">
        <v>818</v>
      </c>
      <c r="B404" s="31" t="s">
        <v>794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2" t="s">
        <v>819</v>
      </c>
      <c r="B405" s="32" t="s">
        <v>820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1" t="s">
        <v>821</v>
      </c>
      <c r="B406" s="31" t="s">
        <v>822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2" t="s">
        <v>823</v>
      </c>
      <c r="B407" s="32" t="s">
        <v>281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1" t="s">
        <v>824</v>
      </c>
      <c r="B408" s="31" t="s">
        <v>737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2" t="s">
        <v>825</v>
      </c>
      <c r="B409" s="32" t="s">
        <v>820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1" t="s">
        <v>826</v>
      </c>
      <c r="B410" s="31" t="s">
        <v>820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2" t="s">
        <v>827</v>
      </c>
      <c r="B411" s="32" t="s">
        <v>297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1" t="s">
        <v>828</v>
      </c>
      <c r="B412" s="31" t="s">
        <v>181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2" t="s">
        <v>829</v>
      </c>
      <c r="B413" s="32" t="s">
        <v>830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1" t="s">
        <v>831</v>
      </c>
      <c r="B414" s="31" t="s">
        <v>832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2" t="s">
        <v>833</v>
      </c>
      <c r="B415" s="32" t="s">
        <v>700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1" t="s">
        <v>834</v>
      </c>
      <c r="B416" s="31" t="s">
        <v>662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2" t="s">
        <v>835</v>
      </c>
      <c r="B417" s="32" t="s">
        <v>713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1" t="s">
        <v>836</v>
      </c>
      <c r="B418" s="31" t="s">
        <v>832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2" t="s">
        <v>837</v>
      </c>
      <c r="B419" s="32" t="s">
        <v>838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1" t="s">
        <v>839</v>
      </c>
      <c r="B420" s="31" t="s">
        <v>360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2" t="s">
        <v>840</v>
      </c>
      <c r="B421" s="32" t="s">
        <v>822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1" t="s">
        <v>841</v>
      </c>
      <c r="B422" s="31" t="s">
        <v>737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2" t="s">
        <v>842</v>
      </c>
      <c r="B423" s="32" t="s">
        <v>843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1" t="s">
        <v>844</v>
      </c>
      <c r="B424" s="31" t="s">
        <v>845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2" t="s">
        <v>846</v>
      </c>
      <c r="B425" s="32" t="s">
        <v>845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1" t="s">
        <v>847</v>
      </c>
      <c r="B426" s="31" t="s">
        <v>798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2" t="s">
        <v>848</v>
      </c>
      <c r="B427" s="32" t="s">
        <v>636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1" t="s">
        <v>849</v>
      </c>
      <c r="B428" s="31" t="s">
        <v>850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2" t="s">
        <v>851</v>
      </c>
      <c r="B429" s="32" t="s">
        <v>852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1" t="s">
        <v>853</v>
      </c>
      <c r="B430" s="31" t="s">
        <v>737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2" t="s">
        <v>854</v>
      </c>
      <c r="B431" s="32" t="s">
        <v>855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1" t="s">
        <v>856</v>
      </c>
      <c r="B432" s="31" t="s">
        <v>857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2" t="s">
        <v>858</v>
      </c>
      <c r="B433" s="32" t="s">
        <v>737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1" t="s">
        <v>859</v>
      </c>
      <c r="B434" s="31" t="s">
        <v>860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2" t="s">
        <v>861</v>
      </c>
      <c r="B435" s="32" t="s">
        <v>862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1" t="s">
        <v>863</v>
      </c>
      <c r="B436" s="31" t="s">
        <v>687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2" t="s">
        <v>864</v>
      </c>
      <c r="B437" s="32" t="s">
        <v>865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1" t="s">
        <v>866</v>
      </c>
      <c r="B438" s="31" t="s">
        <v>865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2" t="s">
        <v>867</v>
      </c>
      <c r="B439" s="32" t="s">
        <v>798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1" t="s">
        <v>868</v>
      </c>
      <c r="B440" s="31" t="s">
        <v>868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2" t="s">
        <v>869</v>
      </c>
      <c r="B441" s="32" t="s">
        <v>810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1" t="s">
        <v>870</v>
      </c>
      <c r="B442" s="31" t="s">
        <v>715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2" t="s">
        <v>871</v>
      </c>
      <c r="B443" s="32" t="s">
        <v>872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1" t="s">
        <v>873</v>
      </c>
      <c r="B444" s="31" t="s">
        <v>874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2" t="s">
        <v>875</v>
      </c>
      <c r="B445" s="32" t="s">
        <v>644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1" t="s">
        <v>876</v>
      </c>
      <c r="B446" s="31" t="s">
        <v>774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2" t="s">
        <v>877</v>
      </c>
      <c r="B447" s="32" t="s">
        <v>878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1" t="s">
        <v>879</v>
      </c>
      <c r="B448" s="31" t="s">
        <v>630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2" t="s">
        <v>880</v>
      </c>
      <c r="B449" s="32" t="s">
        <v>881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1" t="s">
        <v>882</v>
      </c>
      <c r="B450" s="31" t="s">
        <v>882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2" t="s">
        <v>883</v>
      </c>
      <c r="B451" s="32" t="s">
        <v>884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1" t="s">
        <v>885</v>
      </c>
      <c r="B452" s="31" t="s">
        <v>886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2" t="s">
        <v>887</v>
      </c>
      <c r="B453" s="32" t="s">
        <v>888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1" t="s">
        <v>889</v>
      </c>
      <c r="B454" s="31" t="s">
        <v>890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2" t="s">
        <v>891</v>
      </c>
      <c r="B455" s="32" t="s">
        <v>892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1" t="s">
        <v>893</v>
      </c>
      <c r="B456" s="31" t="s">
        <v>893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2" t="s">
        <v>894</v>
      </c>
      <c r="B457" s="32" t="s">
        <v>894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1" t="s">
        <v>895</v>
      </c>
      <c r="B458" s="31" t="s">
        <v>886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2" t="s">
        <v>896</v>
      </c>
      <c r="B459" s="32" t="s">
        <v>897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1" t="s">
        <v>898</v>
      </c>
      <c r="B460" s="31" t="s">
        <v>899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2" t="s">
        <v>900</v>
      </c>
      <c r="B461" s="32" t="s">
        <v>901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1" t="s">
        <v>902</v>
      </c>
      <c r="B462" s="31" t="s">
        <v>901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2" t="s">
        <v>903</v>
      </c>
      <c r="B463" s="32" t="s">
        <v>904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1" t="s">
        <v>905</v>
      </c>
      <c r="B464" s="31" t="s">
        <v>904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2" t="s">
        <v>906</v>
      </c>
      <c r="B465" s="32" t="s">
        <v>907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1" t="s">
        <v>908</v>
      </c>
      <c r="B466" s="31" t="s">
        <v>909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2" t="s">
        <v>910</v>
      </c>
      <c r="B467" s="32" t="s">
        <v>909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1" t="s">
        <v>911</v>
      </c>
      <c r="B468" s="31" t="s">
        <v>907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2" t="s">
        <v>912</v>
      </c>
      <c r="B469" s="32" t="s">
        <v>912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1" t="s">
        <v>913</v>
      </c>
      <c r="B470" s="31" t="s">
        <v>914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2" t="s">
        <v>915</v>
      </c>
      <c r="B471" s="32" t="s">
        <v>916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1" t="s">
        <v>917</v>
      </c>
      <c r="B472" s="31" t="s">
        <v>916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2" t="s">
        <v>918</v>
      </c>
      <c r="B473" s="32" t="s">
        <v>878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1" t="s">
        <v>919</v>
      </c>
      <c r="B474" s="31" t="s">
        <v>919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2" t="s">
        <v>920</v>
      </c>
      <c r="B475" s="32" t="s">
        <v>458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1" t="s">
        <v>921</v>
      </c>
      <c r="B476" s="31" t="s">
        <v>922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2" t="s">
        <v>923</v>
      </c>
      <c r="B477" s="32" t="s">
        <v>923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1" t="s">
        <v>924</v>
      </c>
      <c r="B478" s="31" t="s">
        <v>742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2" t="s">
        <v>925</v>
      </c>
      <c r="B479" s="32" t="s">
        <v>753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1" t="s">
        <v>926</v>
      </c>
      <c r="B480" s="31" t="s">
        <v>927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2" t="s">
        <v>928</v>
      </c>
      <c r="B481" s="32" t="s">
        <v>929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1" t="s">
        <v>930</v>
      </c>
      <c r="B482" s="31" t="s">
        <v>929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2" t="s">
        <v>931</v>
      </c>
      <c r="B483" s="32" t="s">
        <v>932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1" t="s">
        <v>933</v>
      </c>
      <c r="B484" s="31" t="s">
        <v>932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2" t="s">
        <v>934</v>
      </c>
      <c r="B485" s="32" t="s">
        <v>934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1" t="s">
        <v>935</v>
      </c>
      <c r="B486" s="31" t="s">
        <v>832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2" t="s">
        <v>936</v>
      </c>
      <c r="B487" s="32" t="s">
        <v>937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1" t="s">
        <v>938</v>
      </c>
      <c r="B488" s="31" t="s">
        <v>937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2" t="s">
        <v>939</v>
      </c>
      <c r="B489" s="32" t="s">
        <v>937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1" t="s">
        <v>940</v>
      </c>
      <c r="B490" s="31" t="s">
        <v>941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2" t="s">
        <v>942</v>
      </c>
      <c r="B491" s="32" t="s">
        <v>943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1" t="s">
        <v>944</v>
      </c>
      <c r="B492" s="31" t="s">
        <v>945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2" t="s">
        <v>946</v>
      </c>
      <c r="B493" s="32" t="s">
        <v>941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1" t="s">
        <v>947</v>
      </c>
      <c r="B494" s="31" t="s">
        <v>948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2" t="s">
        <v>949</v>
      </c>
      <c r="B495" s="32" t="s">
        <v>950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1" t="s">
        <v>951</v>
      </c>
      <c r="B496" s="31" t="s">
        <v>950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2" t="s">
        <v>952</v>
      </c>
      <c r="B497" s="32" t="s">
        <v>953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1" t="s">
        <v>954</v>
      </c>
      <c r="B498" s="31" t="s">
        <v>954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2" t="s">
        <v>955</v>
      </c>
      <c r="B499" s="32" t="s">
        <v>955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1" t="s">
        <v>956</v>
      </c>
      <c r="B500" s="31" t="s">
        <v>956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2" t="s">
        <v>957</v>
      </c>
      <c r="B501" s="32" t="s">
        <v>957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1" t="s">
        <v>958</v>
      </c>
      <c r="B502" s="31" t="s">
        <v>958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2" t="s">
        <v>959</v>
      </c>
      <c r="B503" s="32" t="s">
        <v>960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1" t="s">
        <v>961</v>
      </c>
      <c r="B504" s="31" t="s">
        <v>961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2" t="s">
        <v>962</v>
      </c>
      <c r="B505" s="32" t="s">
        <v>962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1" t="s">
        <v>963</v>
      </c>
      <c r="B506" s="31" t="s">
        <v>963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2" t="s">
        <v>964</v>
      </c>
      <c r="B507" s="32" t="s">
        <v>456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1" t="s">
        <v>965</v>
      </c>
      <c r="B508" s="31" t="s">
        <v>561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2" t="s">
        <v>966</v>
      </c>
      <c r="B509" s="32" t="s">
        <v>966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1" t="s">
        <v>967</v>
      </c>
      <c r="B510" s="31" t="s">
        <v>968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2" t="s">
        <v>969</v>
      </c>
      <c r="B511" s="32" t="s">
        <v>969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1" t="s">
        <v>970</v>
      </c>
      <c r="B512" s="31" t="s">
        <v>970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2" t="s">
        <v>971</v>
      </c>
      <c r="B513" s="32" t="s">
        <v>971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1" t="s">
        <v>972</v>
      </c>
      <c r="B514" s="31" t="s">
        <v>973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2" t="s">
        <v>974</v>
      </c>
      <c r="B515" s="32" t="s">
        <v>975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1" t="s">
        <v>976</v>
      </c>
      <c r="B516" s="31" t="s">
        <v>977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2" t="s">
        <v>978</v>
      </c>
      <c r="B517" s="32" t="s">
        <v>978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1" t="s">
        <v>979</v>
      </c>
      <c r="B518" s="31" t="s">
        <v>980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2" t="s">
        <v>981</v>
      </c>
      <c r="B519" s="32" t="s">
        <v>980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1" t="s">
        <v>982</v>
      </c>
      <c r="B520" s="31" t="s">
        <v>983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2" t="s">
        <v>984</v>
      </c>
      <c r="B521" s="32" t="s">
        <v>907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1" t="s">
        <v>985</v>
      </c>
      <c r="B522" s="31" t="s">
        <v>816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2" t="s">
        <v>986</v>
      </c>
      <c r="B523" s="32" t="s">
        <v>577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1" t="s">
        <v>987</v>
      </c>
      <c r="B524" s="31" t="s">
        <v>892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2" t="s">
        <v>988</v>
      </c>
      <c r="B525" s="32" t="s">
        <v>685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1" t="s">
        <v>989</v>
      </c>
      <c r="B526" s="31" t="s">
        <v>990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2" t="s">
        <v>991</v>
      </c>
      <c r="B527" s="32" t="s">
        <v>992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1" t="s">
        <v>993</v>
      </c>
      <c r="B528" s="31" t="s">
        <v>994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2" t="s">
        <v>995</v>
      </c>
      <c r="B529" s="32" t="s">
        <v>914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1" t="s">
        <v>996</v>
      </c>
      <c r="B530" s="31" t="s">
        <v>922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2" t="s">
        <v>997</v>
      </c>
      <c r="B531" s="32" t="s">
        <v>805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1" t="s">
        <v>998</v>
      </c>
      <c r="B532" s="31" t="s">
        <v>767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2" t="s">
        <v>999</v>
      </c>
      <c r="B533" s="32" t="s">
        <v>644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1" t="s">
        <v>1000</v>
      </c>
      <c r="B534" s="31" t="s">
        <v>735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2" t="s">
        <v>1001</v>
      </c>
      <c r="B535" s="32" t="s">
        <v>568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1" t="s">
        <v>1002</v>
      </c>
      <c r="B536" s="31" t="s">
        <v>1003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Analysis</vt:lpstr>
      <vt:lpstr>ChatGPT</vt:lpstr>
      <vt:lpstr>Total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Rubia Archanjo</cp:lastModifiedBy>
  <dcterms:modified xsi:type="dcterms:W3CDTF">2024-03-26T13:48:18Z</dcterms:modified>
</cp:coreProperties>
</file>