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ihayashida/Documents/Class_Folder/Crowdfunding Analysis/"/>
    </mc:Choice>
  </mc:AlternateContent>
  <xr:revisionPtr revIDLastSave="0" documentId="13_ncr:1_{014D21A2-5FB4-D645-97C0-7DFA75CE6420}" xr6:coauthVersionLast="45" xr6:coauthVersionMax="45" xr10:uidLastSave="{00000000-0000-0000-0000-000000000000}"/>
  <bookViews>
    <workbookView xWindow="-3080" yWindow="-20820" windowWidth="37160" windowHeight="20420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Descriptive Statistics" sheetId="10" r:id="rId4"/>
    <sheet name="Edinburgh Research" sheetId="7" r:id="rId5"/>
    <sheet name="Category Statistics" sheetId="3" r:id="rId6"/>
    <sheet name="Subcategory Statistics" sheetId="5" r:id="rId7"/>
  </sheets>
  <definedNames>
    <definedName name="_xlnm._FilterDatabase" localSheetId="0" hidden="1">Kickstarter!$A$1:$T$4116</definedName>
  </definedNames>
  <calcPr calcId="191029"/>
  <pivotCaches>
    <pivotCache cacheId="28" r:id="rId8"/>
    <pivotCache cacheId="3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0" l="1"/>
  <c r="D10" i="14"/>
  <c r="E10" i="14" s="1"/>
  <c r="B13" i="14"/>
  <c r="B11" i="14"/>
  <c r="D3" i="14"/>
  <c r="C3" i="14"/>
  <c r="B3" i="14"/>
  <c r="H4" i="14"/>
  <c r="H5" i="14"/>
  <c r="H6" i="14"/>
  <c r="H7" i="14"/>
  <c r="H8" i="14"/>
  <c r="H9" i="14"/>
  <c r="H12" i="14"/>
  <c r="H2" i="14"/>
  <c r="G4" i="14"/>
  <c r="G5" i="14"/>
  <c r="G6" i="14"/>
  <c r="G7" i="14"/>
  <c r="G8" i="14"/>
  <c r="G9" i="14"/>
  <c r="G12" i="14"/>
  <c r="G2" i="14"/>
  <c r="F4" i="14"/>
  <c r="F5" i="14"/>
  <c r="F6" i="14"/>
  <c r="F7" i="14"/>
  <c r="F8" i="14"/>
  <c r="F9" i="14"/>
  <c r="F12" i="14"/>
  <c r="F2" i="14"/>
  <c r="E4" i="14"/>
  <c r="E5" i="14"/>
  <c r="E6" i="14"/>
  <c r="E7" i="14"/>
  <c r="E8" i="14"/>
  <c r="E9" i="14"/>
  <c r="E12" i="14"/>
  <c r="E2" i="14"/>
  <c r="D13" i="14"/>
  <c r="D12" i="14"/>
  <c r="D11" i="14"/>
  <c r="D9" i="14"/>
  <c r="D8" i="14"/>
  <c r="D7" i="14"/>
  <c r="D6" i="14"/>
  <c r="D5" i="14"/>
  <c r="D4" i="14"/>
  <c r="D2" i="14"/>
  <c r="C13" i="14"/>
  <c r="C12" i="14"/>
  <c r="C11" i="14"/>
  <c r="C10" i="14"/>
  <c r="C9" i="14"/>
  <c r="C8" i="14"/>
  <c r="C7" i="14"/>
  <c r="C6" i="14"/>
  <c r="C5" i="14"/>
  <c r="C4" i="14"/>
  <c r="C2" i="14"/>
  <c r="B12" i="14"/>
  <c r="B10" i="14"/>
  <c r="B9" i="14"/>
  <c r="B8" i="14"/>
  <c r="B7" i="14"/>
  <c r="B6" i="14"/>
  <c r="B5" i="14"/>
  <c r="B4" i="14"/>
  <c r="B2" i="14"/>
  <c r="G10" i="14" l="1"/>
  <c r="F10" i="14"/>
  <c r="H10" i="14"/>
  <c r="F13" i="14"/>
  <c r="E13" i="14"/>
  <c r="E11" i="14"/>
  <c r="E3" i="14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2" i="1"/>
  <c r="U2" i="1" s="1"/>
  <c r="H13" i="14" l="1"/>
  <c r="G13" i="14"/>
  <c r="G11" i="14"/>
  <c r="H11" i="14"/>
  <c r="F11" i="14"/>
  <c r="H3" i="14"/>
  <c r="G3" i="14"/>
  <c r="F3" i="14"/>
  <c r="C6" i="10"/>
  <c r="C5" i="10"/>
  <c r="C4" i="10"/>
  <c r="C13" i="10"/>
  <c r="C12" i="10"/>
  <c r="C11" i="10"/>
  <c r="B12" i="10"/>
  <c r="B13" i="10"/>
  <c r="B11" i="10"/>
  <c r="B6" i="10"/>
  <c r="B5" i="10"/>
  <c r="B7" i="10" s="1"/>
  <c r="B4" i="10"/>
  <c r="C10" i="10"/>
  <c r="C9" i="10"/>
  <c r="B10" i="10"/>
  <c r="B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" i="1"/>
  <c r="B14" i="10" l="1"/>
  <c r="C14" i="10"/>
  <c r="C7" i="10"/>
</calcChain>
</file>

<file path=xl/sharedStrings.xml><?xml version="1.0" encoding="utf-8"?>
<sst xmlns="http://schemas.openxmlformats.org/spreadsheetml/2006/main" count="33022" uniqueCount="8417">
  <si>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</si>
  <si>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</si>
  <si>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</si>
  <si>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</si>
  <si>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</si>
  <si>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</si>
  <si>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</si>
  <si>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</si>
  <si>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</si>
  <si>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</si>
  <si>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</si>
  <si>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</si>
  <si>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</si>
  <si>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</si>
  <si>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</si>
  <si>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</si>
  <si>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</si>
  <si>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</si>
  <si>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</si>
  <si>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</si>
  <si>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</si>
  <si>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</si>
  <si>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</si>
  <si>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</si>
  <si>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</si>
  <si>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</si>
  <si>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</si>
  <si>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</si>
  <si>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</si>
  <si>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</si>
  <si>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</si>
  <si>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</si>
  <si>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</si>
  <si>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</si>
  <si>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</si>
  <si>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</si>
  <si>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</si>
  <si>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</si>
  <si>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</si>
  <si>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</si>
  <si>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</si>
  <si>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</si>
  <si>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</si>
  <si>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</si>
  <si>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</si>
  <si>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</si>
  <si>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</si>
  <si>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</si>
  <si>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</si>
  <si>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</si>
  <si>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</si>
  <si>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</si>
  <si>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</si>
  <si>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</si>
  <si>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</si>
  <si>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</si>
  <si>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</si>
  <si>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</si>
  <si>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</si>
  <si>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</si>
  <si>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</si>
  <si>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</si>
  <si>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</si>
  <si>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</si>
  <si>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</si>
  <si>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</si>
  <si>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</si>
  <si>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</si>
  <si>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</si>
  <si>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</si>
  <si>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</si>
  <si>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</si>
  <si>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</si>
  <si>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</si>
  <si>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</si>
  <si>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</si>
  <si>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</si>
  <si>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</si>
  <si>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</si>
  <si>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</si>
  <si>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</si>
  <si>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</si>
  <si>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</si>
  <si>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</si>
  <si>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</si>
  <si>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</si>
  <si>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</si>
  <si>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</si>
  <si>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</si>
  <si>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</si>
  <si>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</si>
  <si>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</si>
  <si>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</si>
  <si>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</si>
  <si>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</si>
  <si>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</si>
  <si>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</si>
  <si>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</si>
  <si>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</si>
  <si>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</si>
  <si>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</si>
  <si>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</si>
  <si>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</si>
  <si>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</si>
  <si>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</si>
  <si>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</si>
  <si>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</si>
  <si>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</si>
  <si>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</si>
  <si>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</si>
  <si>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</si>
  <si>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</si>
  <si>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</si>
  <si>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</si>
  <si>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</si>
  <si>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</si>
  <si>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</si>
  <si>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</si>
  <si>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</si>
  <si>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</si>
  <si>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</si>
  <si>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</si>
  <si>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</si>
  <si>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</si>
  <si>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</si>
  <si>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</si>
  <si>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</si>
  <si>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</si>
  <si>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</si>
  <si>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</si>
  <si>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</si>
  <si>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</si>
  <si>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</si>
  <si>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</si>
  <si>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</si>
  <si>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</si>
  <si>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</si>
  <si>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</si>
  <si>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</si>
  <si>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</si>
  <si>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</si>
  <si>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</si>
  <si>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</si>
  <si>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</si>
  <si>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</si>
  <si>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</si>
  <si>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</si>
  <si>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</si>
  <si>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</si>
  <si>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</si>
  <si>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</si>
  <si>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</si>
  <si>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</si>
  <si>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</si>
  <si>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</si>
  <si>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</si>
  <si>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</si>
  <si>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</si>
  <si>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</si>
  <si>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</si>
  <si>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</si>
  <si>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</si>
  <si>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</si>
  <si>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</si>
  <si>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</si>
  <si>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</si>
  <si>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</si>
  <si>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</si>
  <si>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</si>
  <si>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</si>
  <si>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</si>
  <si>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</si>
  <si>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</si>
  <si>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</si>
  <si>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</si>
  <si>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</si>
  <si>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</si>
  <si>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</si>
  <si>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</si>
  <si>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</si>
  <si>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</si>
  <si>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</si>
  <si>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</si>
  <si>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</si>
  <si>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</si>
  <si>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</si>
  <si>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</si>
  <si>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</si>
  <si>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</si>
  <si>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</si>
  <si>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</si>
  <si>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</si>
  <si>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</si>
  <si>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</si>
  <si>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</si>
  <si>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</si>
  <si>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</si>
  <si>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</si>
  <si>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</si>
  <si>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</si>
  <si>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</si>
  <si>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</si>
  <si>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</si>
  <si>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</si>
  <si>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</si>
  <si>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</si>
  <si>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</si>
  <si>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</si>
  <si>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</si>
  <si>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</si>
  <si>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</si>
  <si>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</si>
  <si>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</si>
  <si>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</si>
  <si>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</si>
  <si>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</si>
  <si>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</si>
  <si>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</si>
  <si>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</si>
  <si>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</si>
  <si>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</si>
  <si>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</si>
  <si>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</si>
  <si>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</si>
  <si>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</si>
  <si>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</si>
  <si>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</si>
  <si>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</si>
  <si>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</si>
  <si>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</si>
  <si>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</si>
  <si>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</si>
  <si>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</si>
  <si>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</si>
  <si>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</si>
  <si>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</si>
  <si>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</si>
  <si>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</si>
  <si>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</si>
  <si>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</si>
  <si>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</si>
  <si>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</si>
  <si>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</si>
  <si>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</si>
  <si>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</si>
  <si>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</si>
  <si>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</si>
  <si>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</si>
  <si>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</si>
  <si>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</si>
  <si>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</si>
  <si>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</si>
  <si>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</si>
  <si>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</si>
  <si>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</si>
  <si>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</si>
  <si>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</si>
  <si>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</si>
  <si>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</si>
  <si>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</si>
  <si>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</si>
  <si>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</si>
  <si>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</si>
  <si>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</si>
  <si>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</si>
  <si>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</si>
  <si>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</si>
  <si>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</si>
  <si>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</si>
  <si>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</si>
  <si>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</si>
  <si>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</si>
  <si>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</si>
  <si>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</si>
  <si>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</si>
  <si>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</si>
  <si>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</si>
  <si>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</si>
  <si>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</si>
  <si>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</si>
  <si>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</si>
  <si>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</si>
  <si>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</si>
  <si>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</si>
  <si>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</si>
  <si>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</si>
  <si>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</si>
  <si>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</si>
  <si>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</si>
  <si>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</si>
  <si>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</si>
  <si>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</si>
  <si>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</si>
  <si>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</si>
  <si>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</si>
  <si>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</si>
  <si>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</si>
  <si>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</si>
  <si>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</si>
  <si>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</si>
  <si>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</si>
  <si>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</si>
  <si>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</si>
  <si>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</si>
  <si>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</si>
  <si>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</si>
  <si>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</si>
  <si>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</si>
  <si>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</si>
  <si>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</si>
  <si>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</si>
  <si>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</si>
  <si>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</si>
  <si>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</si>
  <si>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</si>
  <si>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</si>
  <si>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</si>
  <si>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</si>
  <si>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</si>
  <si>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</si>
  <si>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</si>
  <si>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</si>
  <si>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</si>
  <si>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</si>
  <si>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</si>
  <si>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</si>
  <si>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</si>
  <si>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</si>
  <si>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</si>
  <si>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</si>
  <si>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</si>
  <si>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</si>
  <si>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</si>
  <si>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</si>
  <si>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</si>
  <si>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</si>
  <si>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</si>
  <si>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</si>
  <si>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</si>
  <si>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</si>
  <si>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</si>
  <si>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</si>
  <si>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</si>
  <si>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</si>
  <si>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</si>
  <si>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</si>
  <si>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</si>
  <si>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</si>
  <si>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</si>
  <si>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</si>
  <si>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</si>
  <si>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</si>
  <si>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</si>
  <si>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</si>
  <si>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</si>
  <si>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</si>
  <si>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</si>
  <si>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</si>
  <si>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</si>
  <si>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</si>
  <si>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</si>
  <si>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</si>
  <si>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</si>
  <si>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</si>
  <si>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</si>
  <si>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</si>
  <si>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</si>
  <si>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</si>
  <si>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</si>
  <si>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</si>
  <si>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</si>
  <si>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</si>
  <si>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</si>
  <si>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</si>
  <si>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</si>
  <si>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</si>
  <si>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</si>
  <si>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</si>
  <si>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</si>
  <si>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</si>
  <si>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</si>
  <si>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</si>
  <si>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</si>
  <si>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</si>
  <si>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</si>
  <si>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</si>
  <si>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</si>
  <si>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</si>
  <si>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</si>
  <si>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</si>
  <si>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</si>
  <si>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</si>
  <si>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</si>
  <si>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</si>
  <si>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</si>
  <si>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</si>
  <si>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</si>
  <si>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</si>
  <si>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</si>
  <si>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</si>
  <si>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</si>
  <si>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</si>
  <si>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</si>
  <si>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</si>
  <si>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</si>
  <si>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</si>
  <si>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</si>
  <si>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</si>
  <si>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</si>
  <si>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</si>
  <si>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</si>
  <si>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</si>
  <si>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</si>
  <si>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</si>
  <si>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</si>
  <si>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</si>
  <si>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</si>
  <si>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</si>
  <si>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</si>
  <si>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</si>
  <si>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</si>
  <si>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</si>
  <si>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</si>
  <si>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</si>
  <si>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</si>
  <si>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</si>
  <si>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</si>
  <si>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</si>
  <si>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</si>
  <si>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</si>
  <si>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</si>
  <si>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</si>
  <si>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</si>
  <si>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</si>
  <si>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</si>
  <si>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</si>
  <si>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</si>
  <si>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</si>
  <si>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</si>
  <si>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</si>
  <si>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</si>
  <si>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</si>
  <si>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</si>
  <si>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</si>
  <si>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</si>
  <si>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</si>
  <si>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</si>
  <si>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</si>
  <si>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</si>
  <si>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</si>
  <si>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</si>
  <si>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</si>
  <si>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</si>
  <si>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</si>
  <si>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</si>
  <si>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</si>
  <si>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</si>
  <si>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</si>
  <si>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</si>
  <si>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</si>
  <si>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</si>
  <si>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</si>
  <si>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</si>
  <si>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</si>
  <si>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</si>
  <si>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</si>
  <si>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</si>
  <si>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</si>
  <si>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</si>
  <si>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</si>
  <si>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</si>
  <si>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</si>
  <si>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</si>
  <si>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</si>
  <si>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</si>
  <si>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</si>
  <si>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</si>
  <si>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</si>
  <si>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</si>
  <si>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</si>
  <si>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</si>
  <si>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</si>
  <si>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</si>
  <si>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</si>
  <si>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</si>
  <si>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</si>
  <si>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</si>
  <si>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</si>
  <si>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</si>
  <si>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</si>
  <si>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</si>
  <si>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</si>
  <si>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</si>
  <si>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</si>
  <si>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</si>
  <si>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</si>
  <si>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</si>
  <si>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</si>
  <si>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</si>
  <si>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</si>
  <si>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</si>
  <si>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</si>
  <si>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</si>
  <si>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</si>
  <si>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</si>
  <si>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</si>
  <si>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</si>
  <si>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</si>
  <si>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</si>
  <si>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</si>
  <si>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</si>
  <si>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</si>
  <si>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</si>
  <si>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</si>
  <si>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</si>
  <si>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</si>
  <si>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</si>
  <si>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</si>
  <si>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</si>
  <si>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</si>
  <si>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</si>
  <si>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</si>
  <si>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</si>
  <si>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</si>
  <si>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</si>
  <si>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</si>
  <si>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</si>
  <si>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</si>
  <si>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</si>
  <si>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</si>
  <si>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</si>
  <si>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</si>
  <si>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</si>
  <si>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</si>
  <si>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</si>
  <si>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</si>
  <si>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</si>
  <si>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</si>
  <si>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</si>
  <si>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</si>
  <si>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</si>
  <si>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</si>
  <si>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</si>
  <si>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</si>
  <si>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</si>
  <si>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</si>
  <si>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</si>
  <si>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</si>
  <si>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</si>
  <si>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</si>
  <si>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</si>
  <si>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</si>
  <si>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</si>
  <si>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</si>
  <si>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</si>
  <si>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</si>
  <si>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</si>
  <si>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</si>
  <si>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</si>
  <si>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</si>
  <si>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</si>
  <si>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</si>
  <si>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</si>
  <si>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</si>
  <si>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</si>
  <si>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</si>
  <si>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</si>
  <si>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</si>
  <si>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</si>
  <si>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</si>
  <si>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</si>
  <si>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</si>
  <si>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</si>
  <si>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</si>
  <si>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</si>
  <si>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</si>
  <si>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</si>
  <si>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</si>
  <si>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</si>
  <si>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</si>
  <si>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</si>
  <si>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</si>
  <si>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</si>
  <si>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</si>
  <si>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</si>
  <si>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</si>
  <si>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</si>
  <si>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</si>
  <si>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</si>
  <si>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</si>
  <si>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</si>
  <si>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</si>
  <si>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</si>
  <si>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</si>
  <si>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</si>
  <si>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</si>
  <si>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</si>
  <si>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</si>
  <si>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</si>
  <si>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</si>
  <si>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</si>
  <si>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</si>
  <si>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</si>
  <si>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</si>
  <si>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</si>
  <si>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</si>
  <si>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</si>
  <si>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</si>
  <si>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</si>
  <si>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</si>
  <si>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</si>
  <si>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</si>
  <si>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</si>
  <si>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</si>
  <si>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</si>
  <si>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</si>
  <si>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</si>
  <si>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</si>
  <si>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</si>
  <si>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</si>
  <si>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</si>
  <si>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</si>
  <si>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</si>
  <si>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</si>
  <si>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</si>
  <si>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</si>
  <si>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</si>
  <si>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</si>
  <si>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</si>
  <si>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</si>
  <si>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</si>
  <si>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</si>
  <si>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</si>
  <si>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</si>
  <si>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</si>
  <si>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</si>
  <si>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</si>
  <si>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</si>
  <si>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</si>
  <si>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</si>
  <si>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</si>
  <si>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</si>
  <si>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</si>
  <si>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</si>
  <si>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</si>
  <si>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</si>
  <si>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</si>
  <si>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</si>
  <si>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</si>
  <si>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</si>
  <si>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</si>
  <si>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</si>
  <si>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</si>
  <si>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</si>
  <si>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</si>
  <si>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</si>
  <si>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</si>
  <si>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</si>
  <si>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</si>
  <si>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</si>
  <si>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</si>
  <si>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</si>
  <si>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</si>
  <si>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</si>
  <si>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</si>
  <si>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</si>
  <si>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</si>
  <si>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</si>
  <si>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</si>
  <si>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</si>
  <si>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</si>
  <si>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</si>
  <si>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</si>
  <si>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</si>
  <si>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</si>
  <si>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</si>
  <si>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</si>
  <si>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</si>
  <si>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</si>
  <si>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</si>
  <si>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</si>
  <si>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</si>
  <si>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</si>
  <si>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</si>
  <si>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</si>
  <si>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</si>
  <si>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</si>
  <si>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</si>
  <si>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</si>
  <si>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</si>
  <si>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</si>
  <si>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</si>
  <si>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</si>
  <si>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</si>
  <si>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</si>
  <si>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</si>
  <si>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</si>
  <si>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</si>
  <si>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</si>
  <si>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</si>
  <si>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</si>
  <si>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</si>
  <si>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</si>
  <si>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</si>
  <si>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</si>
  <si>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</si>
  <si>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</si>
  <si>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</si>
  <si>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</si>
  <si>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</si>
  <si>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</si>
  <si>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</si>
  <si>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</si>
  <si>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</si>
  <si>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</si>
  <si>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</si>
  <si>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</si>
  <si>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</si>
  <si>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</si>
  <si>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</si>
  <si>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</si>
  <si>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</si>
  <si>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</si>
  <si>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</si>
  <si>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</si>
  <si>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</si>
  <si>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</si>
  <si>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</si>
  <si>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</si>
  <si>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</si>
  <si>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</si>
  <si>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</si>
  <si>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</si>
  <si>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</si>
  <si>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</si>
  <si>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</si>
  <si>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</si>
  <si>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</si>
  <si>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</si>
  <si>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</si>
  <si>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</si>
  <si>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</si>
  <si>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</si>
  <si>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</si>
  <si>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</si>
  <si>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</si>
  <si>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</si>
  <si>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</si>
  <si>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</si>
  <si>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</si>
  <si>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</si>
  <si>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</si>
  <si>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</si>
  <si>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</si>
  <si>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</si>
  <si>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</si>
  <si>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</si>
  <si>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</si>
  <si>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</si>
  <si>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</si>
  <si>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</si>
  <si>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</si>
  <si>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</si>
  <si>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</si>
  <si>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</si>
  <si>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</si>
  <si>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</si>
  <si>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</si>
  <si>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</si>
  <si>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</si>
  <si>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</si>
  <si>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</si>
  <si>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</si>
  <si>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</si>
  <si>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</si>
  <si>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</si>
  <si>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</si>
  <si>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</si>
  <si>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</si>
  <si>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</si>
  <si>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</si>
  <si>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</si>
  <si>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</si>
  <si>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</si>
  <si>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</si>
  <si>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</si>
  <si>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</si>
  <si>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</si>
  <si>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</si>
  <si>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</si>
  <si>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</si>
  <si>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</si>
  <si>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</si>
  <si>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</si>
  <si>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</si>
  <si>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</si>
  <si>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</si>
  <si>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</si>
  <si>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</si>
  <si>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</si>
  <si>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</si>
  <si>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</si>
  <si>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</si>
  <si>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</si>
  <si>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</si>
  <si>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</si>
  <si>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</si>
  <si>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</si>
  <si>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</si>
  <si>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</si>
  <si>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</si>
  <si>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</si>
  <si>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</si>
  <si>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</si>
  <si>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</si>
  <si>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</si>
  <si>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</si>
  <si>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</si>
  <si>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</si>
  <si>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</si>
  <si>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</si>
  <si>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</si>
  <si>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</si>
  <si>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</si>
  <si>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</si>
  <si>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</si>
  <si>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</si>
  <si>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</si>
  <si>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</si>
  <si>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</si>
  <si>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</si>
  <si>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</si>
  <si>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</si>
  <si>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</si>
  <si>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</si>
  <si>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</si>
  <si>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</si>
  <si>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</si>
  <si>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</si>
  <si>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</si>
  <si>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</si>
  <si>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</si>
  <si>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</si>
  <si>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</si>
  <si>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</si>
  <si>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</si>
  <si>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</si>
  <si>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</si>
  <si>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</si>
  <si>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</si>
  <si>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</si>
  <si>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</si>
  <si>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</si>
  <si>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</si>
  <si>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</si>
  <si>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</si>
  <si>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</si>
  <si>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</si>
  <si>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</si>
  <si>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</si>
  <si>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</si>
  <si>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</si>
  <si>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</si>
  <si>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</si>
  <si>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</si>
  <si>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</si>
  <si>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</si>
  <si>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</si>
  <si>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</si>
  <si>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</si>
  <si>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</si>
  <si>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</si>
  <si>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</si>
  <si>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</si>
  <si>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</si>
  <si>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</si>
  <si>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</si>
  <si>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</si>
  <si>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</si>
  <si>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</si>
  <si>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</si>
  <si>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</si>
  <si>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</si>
  <si>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</si>
  <si>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</si>
  <si>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</si>
  <si>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</si>
  <si>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</si>
  <si>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</si>
  <si>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</si>
  <si>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</si>
  <si>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</si>
  <si>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</si>
  <si>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</si>
  <si>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</si>
  <si>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</si>
  <si>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</si>
  <si>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</si>
  <si>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</si>
  <si>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</si>
  <si>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</si>
  <si>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</si>
  <si>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</si>
  <si>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</si>
  <si>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</si>
  <si>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</si>
  <si>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</si>
  <si>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</si>
  <si>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</si>
  <si>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</si>
  <si>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</si>
  <si>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</si>
  <si>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</si>
  <si>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</si>
  <si>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</si>
  <si>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</si>
  <si>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</si>
  <si>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</si>
  <si>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</si>
  <si>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</si>
  <si>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</si>
  <si>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</si>
  <si>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</si>
  <si>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</si>
  <si>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</si>
  <si>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</si>
  <si>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</si>
  <si>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</si>
  <si>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</si>
  <si>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</si>
  <si>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</si>
  <si>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</si>
  <si>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</si>
  <si>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</si>
  <si>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</si>
  <si>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</si>
  <si>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</si>
  <si>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</si>
  <si>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</si>
  <si>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</si>
  <si>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</si>
  <si>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</si>
  <si>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</si>
  <si>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</si>
  <si>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</si>
  <si>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</si>
  <si>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</si>
  <si>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</si>
  <si>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</si>
  <si>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</si>
  <si>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</si>
  <si>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</si>
  <si>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</si>
  <si>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</si>
  <si>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</si>
  <si>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</si>
  <si>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</si>
  <si>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</si>
  <si>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</si>
  <si>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</si>
  <si>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</si>
  <si>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</si>
  <si>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</si>
  <si>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</si>
  <si>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</si>
  <si>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</si>
  <si>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</si>
  <si>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</si>
  <si>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</si>
  <si>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</si>
  <si>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</si>
  <si>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</si>
  <si>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</si>
  <si>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</si>
  <si>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</si>
  <si>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</si>
  <si>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</si>
  <si>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</si>
  <si>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</si>
  <si>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</si>
  <si>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</si>
  <si>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</si>
  <si>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</si>
  <si>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</si>
  <si>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</si>
  <si>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</si>
  <si>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</si>
  <si>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</si>
  <si>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</si>
  <si>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</si>
  <si>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</si>
  <si>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</si>
  <si>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</si>
  <si>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</si>
  <si>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</si>
  <si>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</si>
  <si>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</si>
  <si>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</si>
  <si>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</si>
  <si>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</si>
  <si>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</si>
  <si>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</si>
  <si>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</si>
  <si>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</si>
  <si>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</si>
  <si>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</si>
  <si>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</si>
  <si>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</si>
  <si>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</si>
  <si>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</si>
  <si>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</si>
  <si>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</si>
  <si>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</si>
  <si>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</si>
  <si>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</si>
  <si>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</si>
  <si>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</si>
  <si>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</si>
  <si>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</si>
  <si>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</si>
  <si>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</si>
  <si>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</si>
  <si>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</si>
  <si>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</si>
  <si>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</si>
  <si>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</si>
  <si>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</si>
  <si>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</si>
  <si>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</si>
  <si>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</si>
  <si>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</si>
  <si>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</si>
  <si>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</si>
  <si>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</si>
  <si>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</si>
  <si>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</si>
  <si>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</si>
  <si>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</si>
  <si>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</si>
  <si>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</si>
  <si>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</si>
  <si>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</si>
  <si>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</si>
  <si>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</si>
  <si>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</si>
  <si>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</si>
  <si>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</si>
  <si>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</si>
  <si>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</si>
  <si>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</si>
  <si>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</si>
  <si>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</si>
  <si>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</si>
  <si>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</si>
  <si>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</si>
  <si>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</si>
  <si>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</si>
  <si>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</si>
  <si>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</si>
  <si>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</si>
  <si>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</si>
  <si>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</si>
  <si>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</si>
  <si>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</si>
  <si>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</si>
  <si>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</si>
  <si>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</si>
  <si>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</si>
  <si>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</si>
  <si>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</si>
  <si>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</si>
  <si>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</si>
  <si>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</si>
  <si>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</si>
  <si>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</si>
  <si>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</si>
  <si>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</si>
  <si>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</si>
  <si>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</si>
  <si>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</si>
  <si>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</si>
  <si>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</si>
  <si>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</si>
  <si>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</si>
  <si>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</si>
  <si>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</si>
  <si>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</si>
  <si>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</si>
  <si>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</si>
  <si>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</si>
  <si>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</si>
  <si>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</si>
  <si>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</si>
  <si>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</si>
  <si>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</si>
  <si>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</si>
  <si>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</si>
  <si>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</si>
  <si>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</si>
  <si>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</si>
  <si>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</si>
  <si>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</si>
  <si>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</si>
  <si>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</si>
  <si>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</si>
  <si>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</si>
  <si>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</si>
  <si>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</si>
  <si>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</si>
  <si>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</si>
  <si>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</si>
  <si>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</si>
  <si>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</si>
  <si>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</si>
  <si>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</si>
  <si>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</si>
  <si>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</si>
  <si>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</si>
  <si>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</si>
  <si>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</si>
  <si>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</si>
  <si>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</si>
  <si>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</si>
  <si>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</si>
  <si>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</si>
  <si>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</si>
  <si>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</si>
  <si>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</si>
  <si>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</si>
  <si>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</si>
  <si>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</si>
  <si>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</si>
  <si>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</si>
  <si>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</si>
  <si>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</si>
  <si>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</si>
  <si>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</si>
  <si>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</si>
  <si>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</si>
  <si>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</si>
  <si>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</si>
  <si>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</si>
  <si>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</si>
  <si>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</si>
  <si>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</si>
  <si>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</si>
  <si>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</si>
  <si>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</si>
  <si>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</si>
  <si>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</si>
  <si>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</si>
  <si>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</si>
  <si>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</si>
  <si>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</si>
  <si>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</si>
  <si>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</si>
  <si>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</si>
  <si>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</si>
  <si>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</si>
  <si>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</si>
  <si>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</si>
  <si>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</si>
  <si>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</si>
  <si>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</si>
  <si>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</si>
  <si>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</si>
  <si>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</si>
  <si>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</si>
  <si>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</si>
  <si>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</si>
  <si>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</si>
  <si>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</si>
  <si>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</si>
  <si>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</si>
  <si>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</si>
  <si>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</si>
  <si>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</si>
  <si>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</si>
  <si>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</si>
  <si>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</si>
  <si>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</si>
  <si>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</si>
  <si>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</si>
  <si>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</si>
  <si>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</si>
  <si>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</si>
  <si>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</si>
  <si>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</si>
  <si>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</si>
  <si>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</si>
  <si>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</si>
  <si>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</si>
  <si>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</si>
  <si>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</si>
  <si>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</si>
  <si>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</si>
  <si>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</si>
  <si>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</si>
  <si>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</si>
  <si>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</si>
  <si>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</si>
  <si>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</si>
  <si>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</si>
  <si>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</si>
  <si>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</si>
  <si>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</si>
  <si>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</si>
  <si>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</si>
  <si>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</si>
  <si>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</si>
  <si>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</si>
  <si>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</si>
  <si>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</si>
  <si>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</si>
  <si>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</si>
  <si>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</si>
  <si>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</si>
  <si>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</si>
  <si>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</si>
  <si>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</si>
  <si>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</si>
  <si>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</si>
  <si>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</si>
  <si>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</si>
  <si>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</si>
  <si>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</si>
  <si>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</si>
  <si>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</si>
  <si>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</si>
  <si>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</si>
  <si>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</si>
  <si>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</si>
  <si>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</si>
  <si>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</si>
  <si>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</si>
  <si>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</si>
  <si>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</si>
  <si>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</si>
  <si>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</si>
  <si>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</si>
  <si>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</si>
  <si>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</si>
  <si>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</si>
  <si>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</si>
  <si>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</si>
  <si>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</si>
  <si>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</si>
  <si>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</si>
  <si>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</si>
  <si>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</si>
  <si>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</si>
  <si>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</si>
  <si>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</si>
  <si>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</si>
  <si>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</si>
  <si>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</si>
  <si>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</si>
  <si>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</si>
  <si>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</si>
  <si>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</si>
  <si>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</si>
  <si>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</si>
  <si>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</si>
  <si>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</si>
  <si>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</si>
  <si>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</si>
  <si>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</si>
  <si>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</si>
  <si>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</si>
  <si>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</si>
  <si>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</si>
  <si>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</si>
  <si>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</si>
  <si>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</si>
  <si>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</si>
  <si>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</si>
  <si>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</si>
  <si>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</si>
  <si>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</si>
  <si>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</si>
  <si>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</si>
  <si>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</si>
  <si>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</si>
  <si>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</si>
  <si>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</si>
  <si>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</si>
  <si>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</si>
  <si>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</si>
  <si>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</si>
  <si>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</si>
  <si>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</si>
  <si>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</si>
  <si>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</si>
  <si>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</si>
  <si>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</si>
  <si>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</si>
  <si>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</si>
  <si>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</si>
  <si>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</si>
  <si>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</si>
  <si>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</si>
  <si>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</si>
  <si>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</si>
  <si>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</si>
  <si>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</si>
  <si>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</si>
  <si>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</si>
  <si>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</si>
  <si>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</si>
  <si>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</si>
  <si>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</si>
  <si>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</si>
  <si>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</si>
  <si>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</si>
  <si>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</si>
  <si>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</si>
  <si>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</si>
  <si>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</si>
  <si>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</si>
  <si>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</si>
  <si>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</si>
  <si>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</si>
  <si>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</si>
  <si>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</si>
  <si>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</si>
  <si>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</si>
  <si>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</si>
  <si>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</si>
  <si>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</si>
  <si>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</si>
  <si>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</si>
  <si>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</si>
  <si>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</si>
  <si>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</si>
  <si>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</si>
  <si>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</si>
  <si>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</si>
  <si>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</si>
  <si>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</si>
  <si>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</si>
  <si>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</si>
  <si>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</si>
  <si>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</si>
  <si>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</si>
  <si>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</si>
  <si>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</si>
  <si>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</si>
  <si>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</si>
  <si>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</si>
  <si>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</si>
  <si>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</si>
  <si>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</si>
  <si>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</si>
  <si>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</si>
  <si>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</si>
  <si>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</si>
  <si>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</si>
  <si>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</si>
  <si>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</si>
  <si>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</si>
  <si>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</si>
  <si>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</si>
  <si>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</si>
  <si>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</si>
  <si>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</si>
  <si>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</si>
  <si>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</si>
  <si>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</si>
  <si>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</si>
  <si>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</si>
  <si>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</si>
  <si>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</si>
  <si>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</si>
  <si>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</si>
  <si>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</si>
  <si>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</si>
  <si>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</si>
  <si>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</si>
  <si>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</si>
  <si>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</si>
  <si>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</si>
  <si>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</si>
  <si>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</si>
  <si>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</si>
  <si>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</si>
  <si>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</si>
  <si>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</si>
  <si>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</si>
  <si>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</si>
  <si>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</si>
  <si>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</si>
  <si>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</si>
  <si>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</si>
  <si>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</si>
  <si>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</si>
  <si>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</si>
  <si>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</si>
  <si>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</si>
  <si>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</si>
  <si>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</si>
  <si>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</si>
  <si>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</si>
  <si>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</si>
  <si>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</si>
  <si>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</si>
  <si>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</si>
  <si>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</si>
  <si>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</si>
  <si>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</si>
  <si>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</si>
  <si>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</si>
  <si>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</si>
  <si>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</si>
  <si>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</si>
  <si>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</si>
  <si>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</si>
  <si>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</si>
  <si>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</si>
  <si>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</si>
  <si>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</si>
  <si>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</si>
  <si>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</si>
  <si>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</si>
  <si>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</si>
  <si>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</si>
  <si>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</si>
  <si>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</si>
  <si>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</si>
  <si>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</si>
  <si>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</si>
  <si>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</si>
  <si>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</si>
  <si>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</si>
  <si>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</si>
  <si>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</si>
  <si>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</si>
  <si>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</si>
  <si>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</si>
  <si>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</si>
  <si>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</si>
  <si>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</si>
  <si>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</si>
  <si>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</si>
  <si>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</si>
  <si>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</si>
  <si>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</si>
  <si>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</si>
  <si>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</si>
  <si>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</si>
  <si>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</si>
  <si>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</si>
  <si>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</si>
  <si>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</si>
  <si>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</si>
  <si>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</si>
  <si>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</si>
  <si>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</si>
  <si>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</si>
  <si>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</si>
  <si>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</si>
  <si>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</si>
  <si>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</si>
  <si>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</si>
  <si>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</si>
  <si>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</si>
  <si>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</si>
  <si>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</si>
  <si>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</si>
  <si>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</si>
  <si>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</si>
  <si>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</si>
  <si>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</si>
  <si>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</si>
  <si>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</si>
  <si>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</si>
  <si>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</si>
  <si>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</si>
  <si>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</si>
  <si>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</si>
  <si>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</si>
  <si>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</si>
  <si>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</si>
  <si>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</si>
  <si>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</si>
  <si>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</si>
  <si>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</si>
  <si>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</si>
  <si>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</si>
  <si>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</si>
  <si>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</si>
  <si>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</si>
  <si>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</si>
  <si>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</si>
  <si>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</si>
  <si>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</si>
  <si>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</si>
  <si>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</si>
  <si>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</si>
  <si>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</si>
  <si>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</si>
  <si>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</si>
  <si>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</si>
  <si>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</si>
  <si>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</si>
  <si>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</si>
  <si>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</si>
  <si>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</si>
  <si>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</si>
  <si>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</si>
  <si>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</si>
  <si>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</si>
  <si>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</si>
  <si>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</si>
  <si>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</si>
  <si>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</si>
  <si>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</si>
  <si>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</si>
  <si>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</si>
  <si>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</si>
  <si>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</si>
  <si>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</si>
  <si>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</si>
  <si>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</si>
  <si>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</si>
  <si>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</si>
  <si>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</si>
  <si>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</si>
  <si>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</si>
  <si>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</si>
  <si>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</si>
  <si>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</si>
  <si>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</si>
  <si>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</si>
  <si>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</si>
  <si>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</si>
  <si>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</si>
  <si>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</si>
  <si>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</si>
  <si>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</si>
  <si>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</si>
  <si>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</si>
  <si>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</si>
  <si>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</si>
  <si>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</si>
  <si>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</si>
  <si>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</si>
  <si>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</si>
  <si>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</si>
  <si>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</si>
  <si>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</si>
  <si>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</si>
  <si>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</si>
  <si>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</si>
  <si>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</si>
  <si>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</si>
  <si>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</si>
  <si>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</si>
  <si>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</si>
  <si>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</si>
  <si>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</si>
  <si>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</si>
  <si>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</si>
  <si>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</si>
  <si>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</si>
  <si>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</si>
  <si>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</si>
  <si>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</si>
  <si>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</si>
  <si>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</si>
  <si>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</si>
  <si>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</si>
  <si>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</si>
  <si>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</si>
  <si>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</si>
  <si>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</si>
  <si>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</si>
  <si>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</si>
  <si>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</si>
  <si>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</si>
  <si>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</si>
  <si>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</si>
  <si>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</si>
  <si>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</si>
  <si>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</si>
  <si>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</si>
  <si>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</si>
  <si>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</si>
  <si>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</si>
  <si>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</si>
  <si>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</si>
  <si>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</si>
  <si>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</si>
  <si>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</si>
  <si>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</si>
  <si>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</si>
  <si>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</si>
  <si>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</si>
  <si>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</si>
  <si>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</si>
  <si>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</si>
  <si>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</si>
  <si>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</si>
  <si>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</si>
  <si>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</si>
  <si>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</si>
  <si>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</si>
  <si>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</si>
  <si>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</si>
  <si>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</si>
  <si>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</si>
  <si>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</si>
  <si>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</si>
  <si>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</si>
  <si>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</si>
  <si>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</si>
  <si>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</si>
  <si>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</si>
  <si>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</si>
  <si>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</si>
  <si>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</si>
  <si>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</si>
  <si>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</si>
  <si>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</si>
  <si>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</si>
  <si>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</si>
  <si>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</si>
  <si>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</si>
  <si>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</si>
  <si>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</si>
  <si>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</si>
  <si>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</si>
  <si>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</si>
  <si>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</si>
  <si>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</si>
  <si>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</si>
  <si>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</si>
  <si>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</si>
  <si>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</si>
  <si>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</si>
  <si>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</si>
  <si>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</si>
  <si>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</si>
  <si>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</si>
  <si>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</si>
  <si>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</si>
  <si>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</si>
  <si>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</si>
  <si>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</si>
  <si>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</si>
  <si>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</si>
  <si>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</si>
  <si>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</si>
  <si>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</si>
  <si>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</si>
  <si>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</si>
  <si>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</si>
  <si>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</si>
  <si>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</si>
  <si>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</si>
  <si>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</si>
  <si>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</si>
  <si>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</si>
  <si>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</si>
  <si>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</si>
  <si>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</si>
  <si>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</si>
  <si>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</si>
  <si>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</si>
  <si>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</si>
  <si>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</si>
  <si>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</si>
  <si>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</si>
  <si>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</si>
  <si>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</si>
  <si>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</si>
  <si>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</si>
  <si>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</si>
  <si>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</si>
  <si>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</si>
  <si>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</si>
  <si>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</si>
  <si>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</si>
  <si>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</si>
  <si>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</si>
  <si>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</si>
  <si>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</si>
  <si>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</si>
  <si>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</si>
  <si>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</si>
  <si>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</si>
  <si>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</si>
  <si>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</si>
  <si>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</si>
  <si>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</si>
  <si>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</si>
  <si>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</si>
  <si>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</si>
  <si>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</si>
  <si>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</si>
  <si>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</si>
  <si>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</si>
  <si>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</si>
  <si>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</si>
  <si>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</si>
  <si>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</si>
  <si>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</si>
  <si>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</si>
  <si>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</si>
  <si>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</si>
  <si>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</si>
  <si>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</si>
  <si>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</si>
  <si>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</si>
  <si>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</si>
  <si>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</si>
  <si>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</si>
  <si>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</si>
  <si>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</si>
  <si>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</si>
  <si>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</si>
  <si>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</si>
  <si>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</si>
  <si>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</si>
  <si>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</si>
  <si>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</si>
  <si>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</si>
  <si>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</si>
  <si>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</si>
  <si>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</si>
  <si>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</si>
  <si>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</si>
  <si>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</si>
  <si>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</si>
  <si>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</si>
  <si>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</si>
  <si>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</si>
  <si>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</si>
  <si>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</si>
  <si>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</si>
  <si>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</si>
  <si>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</si>
  <si>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</si>
  <si>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</si>
  <si>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</si>
  <si>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</si>
  <si>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</si>
  <si>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</si>
  <si>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</si>
  <si>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</si>
  <si>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</si>
  <si>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</si>
  <si>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</si>
  <si>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</si>
  <si>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</si>
  <si>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</si>
  <si>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</si>
  <si>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</si>
  <si>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</si>
  <si>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</si>
  <si>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</si>
  <si>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</si>
  <si>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</si>
  <si>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</si>
  <si>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</si>
  <si>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</si>
  <si>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</si>
  <si>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</si>
  <si>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</si>
  <si>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</si>
  <si>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</si>
  <si>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</si>
  <si>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</si>
  <si>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</si>
  <si>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</si>
  <si>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</si>
  <si>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</si>
  <si>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</si>
  <si>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</si>
  <si>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</si>
  <si>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</si>
  <si>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</si>
  <si>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</si>
  <si>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</si>
  <si>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</si>
  <si>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</si>
  <si>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</si>
  <si>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</si>
  <si>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</si>
  <si>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</si>
  <si>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</si>
  <si>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</si>
  <si>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</si>
  <si>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</si>
  <si>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</si>
  <si>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</si>
  <si>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</si>
  <si>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</si>
  <si>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</si>
  <si>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</si>
  <si>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</si>
  <si>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</si>
  <si>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</si>
  <si>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</si>
  <si>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</si>
  <si>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</si>
  <si>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</si>
  <si>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</si>
  <si>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</si>
  <si>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</si>
  <si>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</si>
  <si>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</si>
  <si>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</si>
  <si>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</si>
  <si>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</si>
  <si>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</si>
  <si>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</si>
  <si>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</si>
  <si>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</si>
  <si>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</si>
  <si>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</si>
  <si>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</si>
  <si>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</si>
  <si>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</si>
  <si>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</si>
  <si>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</si>
  <si>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</si>
  <si>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</si>
  <si>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</si>
  <si>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</si>
  <si>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</si>
  <si>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</si>
  <si>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</si>
  <si>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</si>
  <si>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</si>
  <si>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</si>
  <si>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</si>
  <si>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</si>
  <si>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</si>
  <si>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</si>
  <si>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</si>
  <si>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</si>
  <si>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</si>
  <si>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</si>
  <si>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</si>
  <si>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</si>
  <si>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</si>
  <si>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</si>
  <si>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</si>
  <si>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</si>
  <si>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</si>
  <si>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</si>
  <si>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</si>
  <si>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</si>
  <si>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</si>
  <si>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</si>
  <si>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</si>
  <si>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</si>
  <si>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</si>
  <si>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</si>
  <si>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</si>
  <si>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</si>
  <si>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</si>
  <si>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</si>
  <si>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</si>
  <si>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</si>
  <si>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</si>
  <si>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</si>
  <si>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</si>
  <si>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</si>
  <si>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</si>
  <si>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</si>
  <si>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</si>
  <si>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</si>
  <si>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</si>
  <si>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</si>
  <si>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</si>
  <si>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</si>
  <si>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</si>
  <si>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</si>
  <si>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</si>
  <si>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</si>
  <si>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</si>
  <si>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</si>
  <si>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</si>
  <si>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</si>
  <si>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</si>
  <si>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</si>
  <si>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</si>
  <si>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</si>
  <si>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</si>
  <si>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</si>
  <si>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</si>
  <si>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</si>
  <si>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</si>
  <si>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</si>
  <si>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</si>
  <si>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</si>
  <si>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</si>
  <si>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</si>
  <si>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</si>
  <si>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</si>
  <si>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</si>
  <si>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</si>
  <si>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</si>
  <si>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</si>
  <si>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</si>
  <si>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</si>
  <si>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</si>
  <si>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</si>
  <si>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</si>
  <si>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</si>
  <si>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</si>
  <si>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</si>
  <si>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</si>
  <si>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</si>
  <si>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</si>
  <si>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</si>
  <si>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</si>
  <si>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</si>
  <si>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</si>
  <si>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</si>
  <si>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</si>
  <si>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</si>
  <si>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</si>
  <si>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</si>
  <si>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</si>
  <si>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</si>
  <si>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</si>
  <si>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</si>
  <si>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</si>
  <si>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</si>
  <si>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</si>
  <si>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</si>
  <si>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</si>
  <si>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</si>
  <si>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</si>
  <si>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</si>
  <si>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</si>
  <si>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</si>
  <si>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</si>
  <si>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</si>
  <si>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</si>
  <si>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</si>
  <si>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</si>
  <si>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</si>
  <si>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</si>
  <si>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</si>
  <si>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</si>
  <si>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</si>
  <si>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</si>
  <si>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</si>
  <si>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</si>
  <si>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</si>
  <si>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</si>
  <si>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</si>
  <si>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</si>
  <si>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</si>
  <si>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</si>
  <si>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</si>
  <si>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</si>
  <si>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</si>
  <si>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</si>
  <si>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</si>
  <si>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</si>
  <si>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</si>
  <si>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</si>
  <si>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</si>
  <si>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</si>
  <si>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</si>
  <si>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</si>
  <si>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</si>
  <si>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</si>
  <si>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</si>
  <si>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</si>
  <si>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</si>
  <si>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</si>
  <si>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</si>
  <si>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</si>
  <si>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</si>
  <si>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</si>
  <si>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</si>
  <si>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</si>
  <si>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</si>
  <si>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</si>
  <si>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</si>
  <si>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</si>
  <si>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</si>
  <si>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</si>
  <si>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</si>
  <si>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</si>
  <si>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</si>
  <si>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</si>
  <si>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</si>
  <si>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</si>
  <si>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</si>
  <si>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</si>
  <si>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</si>
  <si>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</si>
  <si>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</si>
  <si>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</si>
  <si>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</si>
  <si>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</si>
  <si>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</si>
  <si>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</si>
  <si>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</si>
  <si>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</si>
  <si>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</si>
  <si>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</si>
  <si>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</si>
  <si>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</si>
  <si>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</si>
  <si>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</si>
  <si>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</si>
  <si>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</si>
  <si>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</si>
  <si>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</si>
  <si>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</si>
  <si>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</si>
  <si>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</si>
  <si>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</si>
  <si>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</si>
  <si>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</si>
  <si>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</si>
  <si>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</si>
  <si>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</si>
  <si>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</si>
  <si>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</si>
  <si>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</si>
  <si>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</si>
  <si>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</si>
  <si>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</si>
  <si>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</si>
  <si>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</si>
  <si>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</si>
  <si>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</si>
  <si>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</si>
  <si>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</si>
  <si>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</si>
  <si>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</si>
  <si>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</si>
  <si>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</si>
  <si>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</si>
  <si>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</si>
  <si>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</si>
  <si>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</si>
  <si>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</si>
  <si>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</si>
  <si>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</si>
  <si>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</si>
  <si>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</si>
  <si>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</si>
  <si>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</si>
  <si>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</si>
  <si>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</si>
  <si>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</si>
  <si>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</si>
  <si>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</si>
  <si>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</si>
  <si>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</si>
  <si>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</si>
  <si>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</si>
  <si>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</si>
  <si>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</si>
  <si>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</si>
  <si>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</si>
  <si>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</si>
  <si>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</si>
  <si>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</si>
  <si>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</si>
  <si>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</si>
  <si>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</si>
  <si>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</si>
  <si>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</si>
  <si>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</si>
  <si>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</si>
  <si>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</si>
  <si>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</si>
  <si>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</si>
  <si>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</si>
  <si>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</si>
  <si>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</si>
  <si>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</si>
  <si>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</si>
  <si>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</si>
  <si>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</si>
  <si>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</si>
  <si>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</si>
  <si>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</si>
  <si>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</si>
  <si>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</si>
  <si>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</si>
  <si>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</si>
  <si>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</si>
  <si>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</si>
  <si>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</si>
  <si>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</si>
  <si>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</si>
  <si>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</si>
  <si>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</si>
  <si>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</si>
  <si>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</si>
  <si>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</si>
  <si>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</si>
  <si>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</si>
  <si>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</si>
  <si>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</si>
  <si>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</si>
  <si>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</si>
  <si>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</si>
  <si>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</si>
  <si>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</si>
  <si>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</si>
  <si>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</si>
  <si>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</si>
  <si>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</si>
  <si>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</si>
  <si>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</si>
  <si>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</si>
  <si>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</si>
  <si>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</si>
  <si>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</si>
  <si>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</si>
  <si>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</si>
  <si>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</si>
  <si>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</si>
  <si>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</si>
  <si>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</si>
  <si>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</si>
  <si>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</si>
  <si>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</si>
  <si>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</si>
  <si>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</si>
  <si>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</si>
  <si>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</si>
  <si>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</si>
  <si>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</si>
  <si>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</si>
  <si>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</si>
  <si>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</si>
  <si>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</si>
  <si>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</si>
  <si>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</si>
  <si>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</si>
  <si>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</si>
  <si>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</si>
  <si>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</si>
  <si>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</si>
  <si>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</si>
  <si>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</si>
  <si>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</si>
  <si>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</si>
  <si>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</si>
  <si>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</si>
  <si>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</si>
  <si>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</si>
  <si>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</si>
  <si>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</si>
  <si>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</si>
  <si>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</si>
  <si>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</si>
  <si>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</si>
  <si>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</si>
  <si>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</si>
  <si>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</si>
  <si>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</si>
  <si>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</si>
  <si>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</si>
  <si>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</si>
  <si>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</si>
  <si>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</si>
  <si>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</si>
  <si>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</si>
  <si>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</si>
  <si>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</si>
  <si>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</si>
  <si>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</si>
  <si>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</si>
  <si>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</si>
  <si>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</si>
  <si>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</si>
  <si>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</si>
  <si>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</si>
  <si>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</si>
  <si>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</si>
  <si>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</si>
  <si>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</si>
  <si>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</si>
  <si>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</si>
  <si>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</si>
  <si>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</si>
  <si>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</si>
  <si>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</si>
  <si>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</si>
  <si>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</si>
  <si>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</si>
  <si>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</si>
  <si>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</si>
  <si>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</si>
  <si>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</si>
  <si>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</si>
  <si>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</si>
  <si>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</si>
  <si>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</si>
  <si>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</si>
  <si>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</si>
  <si>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</si>
  <si>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</si>
  <si>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</si>
  <si>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</si>
  <si>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</si>
  <si>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</si>
  <si>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</si>
  <si>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</si>
  <si>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</si>
  <si>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</si>
  <si>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</si>
  <si>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</si>
  <si>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</si>
  <si>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</si>
  <si>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</si>
  <si>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</si>
  <si>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</si>
  <si>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</si>
  <si>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</si>
  <si>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</si>
  <si>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</si>
  <si>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</si>
  <si>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</si>
  <si>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</si>
  <si>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</si>
  <si>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</si>
  <si>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</si>
  <si>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</si>
  <si>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</si>
  <si>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</si>
  <si>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</si>
  <si>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</si>
  <si>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</si>
  <si>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</si>
  <si>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</si>
  <si>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</si>
  <si>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</si>
  <si>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</si>
  <si>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</si>
  <si>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</si>
  <si>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</si>
  <si>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</si>
  <si>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</si>
  <si>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</si>
  <si>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</si>
  <si>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</si>
  <si>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</si>
  <si>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</si>
  <si>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</si>
  <si>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</si>
  <si>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</si>
  <si>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</si>
  <si>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</si>
  <si>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</si>
  <si>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</si>
  <si>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</si>
  <si>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</si>
  <si>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</si>
  <si>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</si>
  <si>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</si>
  <si>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</si>
  <si>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</si>
  <si>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</si>
  <si>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</si>
  <si>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</si>
  <si>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</si>
  <si>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</si>
  <si>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</si>
  <si>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</si>
  <si>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</si>
  <si>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</si>
  <si>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</si>
  <si>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</si>
  <si>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</si>
  <si>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</si>
  <si>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</si>
  <si>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</si>
  <si>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</si>
  <si>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</si>
  <si>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</si>
  <si>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</si>
  <si>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</si>
  <si>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</si>
  <si>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</si>
  <si>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</si>
  <si>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</si>
  <si>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</si>
  <si>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</si>
  <si>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</si>
  <si>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</si>
  <si>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</si>
  <si>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</si>
  <si>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</si>
  <si>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</si>
  <si>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</si>
  <si>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</si>
  <si>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</si>
  <si>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</si>
  <si>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</si>
  <si>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</si>
  <si>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</si>
  <si>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</si>
  <si>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</si>
  <si>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</si>
  <si>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</si>
  <si>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</si>
  <si>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</si>
  <si>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</si>
  <si>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</si>
  <si>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</si>
  <si>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</si>
  <si>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</si>
  <si>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</si>
  <si>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</si>
  <si>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</si>
  <si>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</si>
  <si>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</si>
  <si>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</si>
  <si>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</si>
  <si>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</si>
  <si>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</si>
  <si>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</si>
  <si>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</si>
  <si>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</si>
  <si>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</si>
  <si>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</si>
  <si>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</si>
  <si>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</si>
  <si>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</si>
  <si>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</si>
  <si>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</si>
  <si>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</si>
  <si>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</si>
  <si>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</si>
  <si>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</si>
  <si>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</si>
  <si>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</si>
  <si>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</si>
  <si>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</si>
  <si>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</si>
  <si>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</si>
  <si>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</si>
  <si>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</si>
  <si>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</si>
  <si>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</si>
  <si>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</si>
  <si>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</si>
  <si>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</si>
  <si>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</si>
  <si>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</si>
  <si>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</si>
  <si>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</si>
  <si>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</si>
  <si>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</si>
  <si>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</si>
  <si>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</si>
  <si>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</si>
  <si>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</si>
  <si>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</si>
  <si>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</si>
  <si>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</si>
  <si>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</si>
  <si>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</si>
  <si>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</si>
  <si>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</si>
  <si>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</si>
  <si>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</si>
  <si>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</si>
  <si>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</si>
  <si>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</si>
  <si>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</si>
  <si>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</si>
  <si>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</si>
  <si>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</si>
  <si>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</si>
  <si>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</si>
  <si>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</si>
  <si>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</si>
  <si>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</si>
  <si>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</si>
  <si>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</si>
  <si>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</si>
  <si>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</si>
  <si>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</si>
  <si>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</si>
  <si>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</si>
  <si>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</si>
  <si>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</si>
  <si>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</si>
  <si>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</si>
  <si>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</si>
  <si>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</si>
  <si>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</si>
  <si>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</si>
  <si>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</si>
  <si>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</si>
  <si>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</si>
  <si>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</si>
  <si>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</si>
  <si>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</si>
  <si>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</si>
  <si>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</si>
  <si>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</si>
  <si>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</si>
  <si>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</si>
  <si>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</si>
  <si>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</si>
  <si>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</si>
  <si>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</si>
  <si>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</si>
  <si>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</si>
  <si>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</si>
  <si>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</si>
  <si>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</si>
  <si>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</si>
  <si>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</si>
  <si>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</si>
  <si>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</si>
  <si>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</si>
  <si>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</si>
  <si>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</si>
  <si>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</si>
  <si>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</si>
  <si>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</si>
  <si>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</si>
  <si>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</si>
  <si>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</si>
  <si>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</si>
  <si>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</si>
  <si>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</si>
  <si>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</si>
  <si>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</si>
  <si>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</si>
  <si>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</si>
  <si>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</si>
  <si>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</si>
  <si>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</si>
  <si>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</si>
  <si>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</si>
  <si>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</si>
  <si>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</si>
  <si>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</si>
  <si>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</si>
  <si>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</si>
  <si>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</si>
  <si>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</si>
  <si>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</si>
  <si>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</si>
  <si>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</si>
  <si>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</si>
  <si>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</si>
  <si>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</si>
  <si>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</si>
  <si>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</si>
  <si>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</si>
  <si>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</si>
  <si>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</si>
  <si>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</si>
  <si>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</si>
  <si>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</si>
  <si>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</si>
  <si>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</si>
  <si>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</si>
  <si>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</si>
  <si>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</si>
  <si>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</si>
  <si>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</si>
  <si>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</si>
  <si>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</si>
  <si>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</si>
  <si>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</si>
  <si>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</si>
  <si>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</si>
  <si>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</si>
  <si>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</si>
  <si>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</si>
  <si>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</si>
  <si>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</si>
  <si>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</si>
  <si>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</si>
  <si>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</si>
  <si>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</si>
  <si>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</si>
  <si>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</si>
  <si>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</si>
  <si>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</si>
  <si>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</si>
  <si>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</si>
  <si>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</si>
  <si>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</si>
  <si>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</si>
  <si>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</si>
  <si>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</si>
  <si>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</si>
  <si>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</si>
  <si>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</si>
  <si>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</si>
  <si>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</si>
  <si>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</si>
  <si>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</si>
  <si>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</si>
  <si>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</si>
  <si>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</si>
  <si>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</si>
  <si>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</si>
  <si>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</si>
  <si>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</si>
  <si>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</si>
  <si>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</si>
  <si>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</si>
  <si>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</si>
  <si>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</si>
  <si>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</si>
  <si>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</si>
  <si>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</si>
  <si>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</si>
  <si>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</si>
  <si>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</si>
  <si>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</si>
  <si>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</si>
  <si>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</si>
  <si>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</si>
  <si>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</si>
  <si>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</si>
  <si>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</si>
  <si>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</si>
  <si>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</si>
  <si>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</si>
  <si>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</si>
  <si>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</si>
  <si>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</si>
  <si>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</si>
  <si>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</si>
  <si>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</si>
  <si>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</si>
  <si>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</si>
  <si>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</si>
  <si>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</si>
  <si>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</si>
  <si>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</si>
  <si>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</si>
  <si>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</si>
  <si>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</si>
  <si>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</si>
  <si>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</si>
  <si>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</si>
  <si>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</si>
  <si>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</si>
  <si>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</si>
  <si>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</si>
  <si>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</si>
  <si>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</si>
  <si>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</si>
  <si>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</si>
  <si>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</si>
  <si>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</si>
  <si>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</si>
  <si>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</si>
  <si>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</si>
  <si>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</si>
  <si>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</si>
  <si>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</si>
  <si>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</si>
  <si>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</si>
  <si>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</si>
  <si>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</si>
  <si>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</si>
  <si>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</si>
  <si>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</si>
  <si>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</si>
  <si>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</si>
  <si>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</si>
  <si>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</si>
  <si>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</si>
  <si>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</si>
  <si>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</si>
  <si>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</si>
  <si>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</si>
  <si>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</si>
  <si>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</si>
  <si>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</si>
  <si>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</si>
  <si>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</si>
  <si>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</si>
  <si>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</si>
  <si>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</si>
  <si>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</si>
  <si>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</si>
  <si>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</si>
  <si>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</si>
  <si>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</si>
  <si>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</si>
  <si>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</si>
  <si>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</si>
  <si>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</si>
  <si>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</si>
  <si>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</si>
  <si>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</si>
  <si>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</si>
  <si>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</si>
  <si>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</si>
  <si>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</si>
  <si>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</si>
  <si>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</si>
  <si>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</si>
  <si>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</si>
  <si>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</si>
  <si>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</si>
  <si>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</si>
  <si>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</si>
  <si>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</si>
  <si>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</si>
  <si>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</si>
  <si>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</si>
  <si>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</si>
  <si>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</si>
  <si>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</si>
  <si>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</si>
  <si>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</si>
  <si>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</si>
  <si>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</si>
  <si>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</si>
  <si>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</si>
  <si>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</si>
  <si>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</si>
  <si>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</si>
  <si>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</si>
  <si>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</si>
  <si>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</si>
  <si>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</si>
  <si>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</si>
  <si>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</si>
  <si>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</si>
  <si>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</si>
  <si>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</si>
  <si>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</si>
  <si>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</si>
  <si>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</si>
  <si>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</si>
  <si>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</si>
  <si>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</si>
  <si>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</si>
  <si>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</si>
  <si>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</si>
  <si>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</si>
  <si>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</si>
  <si>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</si>
  <si>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</si>
  <si>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</si>
  <si>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</si>
  <si>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</si>
  <si>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</si>
  <si>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</si>
  <si>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</si>
  <si>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</si>
  <si>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</si>
  <si>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</si>
  <si>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</si>
  <si>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</si>
  <si>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</si>
  <si>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</si>
  <si>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</si>
  <si>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</si>
  <si>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</si>
  <si>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</si>
  <si>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</si>
  <si>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</si>
  <si>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</si>
  <si>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</si>
  <si>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</si>
  <si>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</si>
  <si>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</si>
  <si>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</si>
  <si>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</si>
  <si>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</si>
  <si>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</si>
  <si>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</si>
  <si>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</si>
  <si>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</si>
  <si>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</si>
  <si>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</si>
  <si>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</si>
  <si>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</si>
  <si>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</si>
  <si>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</si>
  <si>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</si>
  <si>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</si>
  <si>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</si>
  <si>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</si>
  <si>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</si>
  <si>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</si>
  <si>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</si>
  <si>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</si>
  <si>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</si>
  <si>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</si>
  <si>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</si>
  <si>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</si>
  <si>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</si>
  <si>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</si>
  <si>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</si>
  <si>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</si>
  <si>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</si>
  <si>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</si>
  <si>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</si>
  <si>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</si>
  <si>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</si>
  <si>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</si>
  <si>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</si>
  <si>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</si>
  <si>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</si>
  <si>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</si>
  <si>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</si>
  <si>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</si>
  <si>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</si>
  <si>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</si>
  <si>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</si>
  <si>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</si>
  <si>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</si>
  <si>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</si>
  <si>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</si>
  <si>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</si>
  <si>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</si>
  <si>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</si>
  <si>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</si>
  <si>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</si>
  <si>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</si>
  <si>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</si>
  <si>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</si>
  <si>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</si>
  <si>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</si>
  <si>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</si>
  <si>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</si>
  <si>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</si>
  <si>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</si>
  <si>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</si>
  <si>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</si>
  <si>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</si>
  <si>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</si>
  <si>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</si>
  <si>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</si>
  <si>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</si>
  <si>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</si>
  <si>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</si>
  <si>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</si>
  <si>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</si>
  <si>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</si>
  <si>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</si>
  <si>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</si>
  <si>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</si>
  <si>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</si>
  <si>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</si>
  <si>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</si>
  <si>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</si>
  <si>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</si>
  <si>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</si>
  <si>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</si>
  <si>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</si>
  <si>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</si>
  <si>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</si>
  <si>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</si>
  <si>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</si>
  <si>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</si>
  <si>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</si>
  <si>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</si>
  <si>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</si>
  <si>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</si>
  <si>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</si>
  <si>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</si>
  <si>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</si>
  <si>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</si>
  <si>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</si>
  <si>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</si>
  <si>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</si>
  <si>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</si>
  <si>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</si>
  <si>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</si>
  <si>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</si>
  <si>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</si>
  <si>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</si>
  <si>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</si>
  <si>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</si>
  <si>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</si>
  <si>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</si>
  <si>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</si>
  <si>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</si>
  <si>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</si>
  <si>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</si>
  <si>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</si>
  <si>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</si>
  <si>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</si>
  <si>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</si>
  <si>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</si>
  <si>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</si>
  <si>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</si>
  <si>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</si>
  <si>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</si>
  <si>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</si>
  <si>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</si>
  <si>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</si>
  <si>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</si>
  <si>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</si>
  <si>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</si>
  <si>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</si>
  <si>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</si>
  <si>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</si>
  <si>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</si>
  <si>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</si>
  <si>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</si>
  <si>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</si>
  <si>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</si>
  <si>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</si>
  <si>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</si>
  <si>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</si>
  <si>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</si>
  <si>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</si>
  <si>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</si>
  <si>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</si>
  <si>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</si>
  <si>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</si>
  <si>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</si>
  <si>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</si>
  <si>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</si>
  <si>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</si>
  <si>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</si>
  <si>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</si>
  <si>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</si>
  <si>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</si>
  <si>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</si>
  <si>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</si>
  <si>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</si>
  <si>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</si>
  <si>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</si>
  <si>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</si>
  <si>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</si>
  <si>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</si>
  <si>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</si>
  <si>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</si>
  <si>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</si>
  <si>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</si>
  <si>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</si>
  <si>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</si>
  <si>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</si>
  <si>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</si>
  <si>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</si>
  <si>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</si>
  <si>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</si>
  <si>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</si>
  <si>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</si>
  <si>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</si>
  <si>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</si>
  <si>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</si>
  <si>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</si>
  <si>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</si>
  <si>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</si>
  <si>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</si>
  <si>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</si>
  <si>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</si>
  <si>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</si>
  <si>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</si>
  <si>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</si>
  <si>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</si>
  <si>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</si>
  <si>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</si>
  <si>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</si>
  <si>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</si>
  <si>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</si>
  <si>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</si>
  <si>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</si>
  <si>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</si>
  <si>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</si>
  <si>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</si>
  <si>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</si>
  <si>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</si>
  <si>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</si>
  <si>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</si>
  <si>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</si>
  <si>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</si>
  <si>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</si>
  <si>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</si>
  <si>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</si>
  <si>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</si>
  <si>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</si>
  <si>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</si>
  <si>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</si>
  <si>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</si>
  <si>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</si>
  <si>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</si>
  <si>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</si>
  <si>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</si>
  <si>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</si>
  <si>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</si>
  <si>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</si>
  <si>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</si>
  <si>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</si>
  <si>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</si>
  <si>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</si>
  <si>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</si>
  <si>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</si>
  <si>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</si>
  <si>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</si>
  <si>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</si>
  <si>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</si>
  <si>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</si>
  <si>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</si>
  <si>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</si>
  <si>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</si>
  <si>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</si>
  <si>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</si>
  <si>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</si>
  <si>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</si>
  <si>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</si>
  <si>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</si>
  <si>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</si>
  <si>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</si>
  <si>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</si>
  <si>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</si>
  <si>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</si>
  <si>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</si>
  <si>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</si>
  <si>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</si>
  <si>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</si>
  <si>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</si>
  <si>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</si>
  <si>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</si>
  <si>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</si>
  <si>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</si>
  <si>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</si>
  <si>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</si>
  <si>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</si>
  <si>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</si>
  <si>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</si>
  <si>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</si>
  <si>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</si>
  <si>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</si>
  <si>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</si>
  <si>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</si>
  <si>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</si>
  <si>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</si>
  <si>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</si>
  <si>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</si>
  <si>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</si>
  <si>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</si>
  <si>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</si>
  <si>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</si>
  <si>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</si>
  <si>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</si>
  <si>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</si>
  <si>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</si>
  <si>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</si>
  <si>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</si>
  <si>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</si>
  <si>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</si>
  <si>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</si>
  <si>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</si>
  <si>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</si>
  <si>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</si>
  <si>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</si>
  <si>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</si>
  <si>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</si>
  <si>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</si>
  <si>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</si>
  <si>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</si>
  <si>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</si>
  <si>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</si>
  <si>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</si>
  <si>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</si>
  <si>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</si>
  <si>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</si>
  <si>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</si>
  <si>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</si>
  <si>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</si>
  <si>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</si>
  <si>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</si>
  <si>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</si>
  <si>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</si>
  <si>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</si>
  <si>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</si>
  <si>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</si>
  <si>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</si>
  <si>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</si>
  <si>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</si>
  <si>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</si>
  <si>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</si>
  <si>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</si>
  <si>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</si>
  <si>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</si>
  <si>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</si>
  <si>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</si>
  <si>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</si>
  <si>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</si>
  <si>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</si>
  <si>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</si>
  <si>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</si>
  <si>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</si>
  <si>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</si>
  <si>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</si>
  <si>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</si>
  <si>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</si>
  <si>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</si>
  <si>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</si>
  <si>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</si>
  <si>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</si>
  <si>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</si>
  <si>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</si>
  <si>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</si>
  <si>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</si>
  <si>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</si>
  <si>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</si>
  <si>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</si>
  <si>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</si>
  <si>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</si>
  <si>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</si>
  <si>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</si>
  <si>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</si>
  <si>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</si>
  <si>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</si>
  <si>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</si>
  <si>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</si>
  <si>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</si>
  <si>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</si>
  <si>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</si>
  <si>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</si>
  <si>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</si>
  <si>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</si>
  <si>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</si>
  <si>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</si>
  <si>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</si>
  <si>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</si>
  <si>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</si>
  <si>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</si>
  <si>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</si>
  <si>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</si>
  <si>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</si>
  <si>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</si>
  <si>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</si>
  <si>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</si>
  <si>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</si>
  <si>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</si>
  <si>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</si>
  <si>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</si>
  <si>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</si>
  <si>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</si>
  <si>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</si>
  <si>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</si>
  <si>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</si>
  <si>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</si>
  <si>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</si>
  <si>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</si>
  <si>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</si>
  <si>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</si>
  <si>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</si>
  <si>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</si>
  <si>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</si>
  <si>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</si>
  <si>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</si>
  <si>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</si>
  <si>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</si>
  <si>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</si>
  <si>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</si>
  <si>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</si>
  <si>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</si>
  <si>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</si>
  <si>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</si>
  <si>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</si>
  <si>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</si>
  <si>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</si>
  <si>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</si>
  <si>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</si>
  <si>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</si>
  <si>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</si>
  <si>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</si>
  <si>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</si>
  <si>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</si>
  <si>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</si>
  <si>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</si>
  <si>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</si>
  <si>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</si>
  <si>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</si>
  <si>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</si>
  <si>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</si>
  <si>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</si>
  <si>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</si>
  <si>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</si>
  <si>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</si>
  <si>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</si>
  <si>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</si>
  <si>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</si>
  <si>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</si>
  <si>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</si>
  <si>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</si>
  <si>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</si>
  <si>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</si>
  <si>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</si>
  <si>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</si>
  <si>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</si>
  <si>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</si>
  <si>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</si>
  <si>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</si>
  <si>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</si>
  <si>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</si>
  <si>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</si>
  <si>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</si>
  <si>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</si>
  <si>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</si>
  <si>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</si>
  <si>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</si>
  <si>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</si>
  <si>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</si>
  <si>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</si>
  <si>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</si>
  <si>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</si>
  <si>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</si>
  <si>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</si>
  <si>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</si>
  <si>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</si>
  <si>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</si>
  <si>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</si>
  <si>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</si>
  <si>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</si>
  <si>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</si>
  <si>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</si>
  <si>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</si>
  <si>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</si>
  <si>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</si>
  <si>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</si>
  <si>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</si>
  <si>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</si>
  <si>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</si>
  <si>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</si>
  <si>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</si>
  <si>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</si>
  <si>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</si>
  <si>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</si>
  <si>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</si>
  <si>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</si>
  <si>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</si>
  <si>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</si>
  <si>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</si>
  <si>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</si>
  <si>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</si>
  <si>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</si>
  <si>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</si>
  <si>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</si>
  <si>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</si>
  <si>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</si>
  <si>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</si>
  <si>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</si>
  <si>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</si>
  <si>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</si>
  <si>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</si>
  <si>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</si>
  <si>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</si>
  <si>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</si>
  <si>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</si>
  <si>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</si>
  <si>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</si>
  <si>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</si>
  <si>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</si>
  <si>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</si>
  <si>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</si>
  <si>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</si>
  <si>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</si>
  <si>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</si>
  <si>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</si>
  <si>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</si>
  <si>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</si>
  <si>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</si>
  <si>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</si>
  <si>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</si>
  <si>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</si>
  <si>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</si>
  <si>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</si>
  <si>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</si>
  <si>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</si>
  <si>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</si>
  <si>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</si>
  <si>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</si>
  <si>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</si>
  <si>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</si>
  <si>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</si>
  <si>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</si>
  <si>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</si>
  <si>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</si>
  <si>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</si>
  <si>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</si>
  <si>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</si>
  <si>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</si>
  <si>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</si>
  <si>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</si>
  <si>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</si>
  <si>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</si>
  <si>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</si>
  <si>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</si>
  <si>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</si>
  <si>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</si>
  <si>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</si>
  <si>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</si>
  <si>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</si>
  <si>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</si>
  <si>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</si>
  <si>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</si>
  <si>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</si>
  <si>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</si>
  <si>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</si>
  <si>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</si>
  <si>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</si>
  <si>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</si>
  <si>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</si>
  <si>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</si>
  <si>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</si>
  <si>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</si>
  <si>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</si>
  <si>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</si>
  <si>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</si>
  <si>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</si>
  <si>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</si>
  <si>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</si>
  <si>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</si>
  <si>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</si>
  <si>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</si>
  <si>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</si>
  <si>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</si>
  <si>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</si>
  <si>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</si>
  <si>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</si>
  <si>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</si>
  <si>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</si>
  <si>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</si>
  <si>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</si>
  <si>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</si>
  <si>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</si>
  <si>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</si>
  <si>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</si>
  <si>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</si>
  <si>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</si>
  <si>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</si>
  <si>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</si>
  <si>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</si>
  <si>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</si>
  <si>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</si>
  <si>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</si>
  <si>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</si>
  <si>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</si>
  <si>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</si>
  <si>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</si>
  <si>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</si>
  <si>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</si>
  <si>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</si>
  <si>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</si>
  <si>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</si>
  <si>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</si>
  <si>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</si>
  <si>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</si>
  <si>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</si>
  <si>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</si>
  <si>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</si>
  <si>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</si>
  <si>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</si>
  <si>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</si>
  <si>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</si>
  <si>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</si>
  <si>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</si>
  <si>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</si>
  <si>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</si>
  <si>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</si>
  <si>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</si>
  <si>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</si>
  <si>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</si>
  <si>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</si>
  <si>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</si>
  <si>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</si>
  <si>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</si>
  <si>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</si>
  <si>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</si>
  <si>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</si>
  <si>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</si>
  <si>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</si>
  <si>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</si>
  <si>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</si>
  <si>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</si>
  <si>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</si>
  <si>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</si>
  <si>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</si>
  <si>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</si>
  <si>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</si>
  <si>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</si>
  <si>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</si>
  <si>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</si>
  <si>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</si>
  <si>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</si>
  <si>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</si>
  <si>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</si>
  <si>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</si>
  <si>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</si>
  <si>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</si>
  <si>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</si>
  <si>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</si>
  <si>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</si>
  <si>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</si>
  <si>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</si>
  <si>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</si>
  <si>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</si>
  <si>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</si>
  <si>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</si>
  <si>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</si>
  <si>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</si>
  <si>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</si>
  <si>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</si>
  <si>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</si>
  <si>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</si>
  <si>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</si>
  <si>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</si>
  <si>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</si>
  <si>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</si>
  <si>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</si>
  <si>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</si>
  <si>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</si>
  <si>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</si>
  <si>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</si>
  <si>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</si>
  <si>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</si>
  <si>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</si>
  <si>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</si>
  <si>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</si>
  <si>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</si>
  <si>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</si>
  <si>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</si>
  <si>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</si>
  <si>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</si>
  <si>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</si>
  <si>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</si>
  <si>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</si>
  <si>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</si>
  <si>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</si>
  <si>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</si>
  <si>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</si>
  <si>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</si>
  <si>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</si>
  <si>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</si>
  <si>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</si>
  <si>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</si>
  <si>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</si>
  <si>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</si>
  <si>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</si>
  <si>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</si>
  <si>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</si>
  <si>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</si>
  <si>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</si>
  <si>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</si>
  <si>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</si>
  <si>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</si>
  <si>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</si>
  <si>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</si>
  <si>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</si>
  <si>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</si>
  <si>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</si>
  <si>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</si>
  <si>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</si>
  <si>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</si>
  <si>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</si>
  <si>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</si>
  <si>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</si>
  <si>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</si>
  <si>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</si>
  <si>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</si>
  <si>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</si>
  <si>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</si>
  <si>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</si>
  <si>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</si>
  <si>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</si>
  <si>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</si>
  <si>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</si>
  <si>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</si>
  <si>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</si>
  <si>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</si>
  <si>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</si>
  <si>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</si>
  <si>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</si>
  <si>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</si>
  <si>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</si>
  <si>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</si>
  <si>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</si>
  <si>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</si>
  <si>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</si>
  <si>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</si>
  <si>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</si>
  <si>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</si>
  <si>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</si>
  <si>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</si>
  <si>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</si>
  <si>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</si>
  <si>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</si>
  <si>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</si>
  <si>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</si>
  <si>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</si>
  <si>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</si>
  <si>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</si>
  <si>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</si>
  <si>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</si>
  <si>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</si>
  <si>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</si>
  <si>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</si>
  <si>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</si>
  <si>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</si>
  <si>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</si>
  <si>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</si>
  <si>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</si>
  <si>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</si>
  <si>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</si>
  <si>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</si>
  <si>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</si>
  <si>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</si>
  <si>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</si>
  <si>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</si>
  <si>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</si>
  <si>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</si>
  <si>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</si>
  <si>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</si>
  <si>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</si>
  <si>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</si>
  <si>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</si>
  <si>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</si>
  <si>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</si>
  <si>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</si>
  <si>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</si>
  <si>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</si>
  <si>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</si>
  <si>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</si>
  <si>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</si>
  <si>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</si>
  <si>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</si>
  <si>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</si>
  <si>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</si>
  <si>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</si>
  <si>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</si>
  <si>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</si>
  <si>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</si>
  <si>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</si>
  <si>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</si>
  <si>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</si>
  <si>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</si>
  <si>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</si>
  <si>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</si>
  <si>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</si>
  <si>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</si>
  <si>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</si>
  <si>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</si>
  <si>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</si>
  <si>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</si>
  <si>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</si>
  <si>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</si>
  <si>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</si>
  <si>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</si>
  <si>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</si>
  <si>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</si>
  <si>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</si>
  <si>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</si>
  <si>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</si>
  <si>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</si>
  <si>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</si>
  <si>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</si>
  <si>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</si>
  <si>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</si>
  <si>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</si>
  <si>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</si>
  <si>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</si>
  <si>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</si>
  <si>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</si>
  <si>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</si>
  <si>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</si>
  <si>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</si>
  <si>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</si>
  <si>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</si>
  <si>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</si>
  <si>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</si>
  <si>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</si>
  <si>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</si>
  <si>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</si>
  <si>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</si>
  <si>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</si>
  <si>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</si>
  <si>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</si>
  <si>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</si>
  <si>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</si>
  <si>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</si>
  <si>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</si>
  <si>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</si>
  <si>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</si>
  <si>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</si>
  <si>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</si>
  <si>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</si>
  <si>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</si>
  <si>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</si>
  <si>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</si>
  <si>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</si>
  <si>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</si>
  <si>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</si>
  <si>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</si>
  <si>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</si>
  <si>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</si>
  <si>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</si>
  <si>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</si>
  <si>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</si>
  <si>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</si>
  <si>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</si>
  <si>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</si>
  <si>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</si>
  <si>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</si>
  <si>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</si>
  <si>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</si>
  <si>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</si>
  <si>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</si>
  <si>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</si>
  <si>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</si>
  <si>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</si>
  <si>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</si>
  <si>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</si>
  <si>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</si>
  <si>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</si>
  <si>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</si>
  <si>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</si>
  <si>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</si>
  <si>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</si>
  <si>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</si>
  <si>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</si>
  <si>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</si>
  <si>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</si>
  <si>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</si>
  <si>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</si>
  <si>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</si>
  <si>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</si>
  <si>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</si>
  <si>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</si>
  <si>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</si>
  <si>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</si>
  <si>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</si>
  <si>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</si>
  <si>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</si>
  <si>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</si>
  <si>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</si>
  <si>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</si>
  <si>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</si>
  <si>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</si>
  <si>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</si>
  <si>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</si>
  <si>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</si>
  <si>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</si>
  <si>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</si>
  <si>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</si>
  <si>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</si>
  <si>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</si>
  <si>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</si>
  <si>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</si>
  <si>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</si>
  <si>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</si>
  <si>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</si>
  <si>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</si>
  <si>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</si>
  <si>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</si>
  <si>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</si>
  <si>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</si>
  <si>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</si>
  <si>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</si>
  <si>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</si>
  <si>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</si>
  <si>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</si>
  <si>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</si>
  <si>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</si>
  <si>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</si>
  <si>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</si>
  <si>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</si>
  <si>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</si>
  <si>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</si>
  <si>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</si>
  <si>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</si>
  <si>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</si>
  <si>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</si>
  <si>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</si>
  <si>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</si>
  <si>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</si>
  <si>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</si>
  <si>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</si>
  <si>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</si>
  <si>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</si>
  <si>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</si>
  <si>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</si>
  <si>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</si>
  <si>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</si>
  <si>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</si>
  <si>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</si>
  <si>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</si>
  <si>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</si>
  <si>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</si>
  <si>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</si>
  <si>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</si>
  <si>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</si>
  <si>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</si>
  <si>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</si>
  <si>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</si>
  <si>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</si>
  <si>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</si>
  <si>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</si>
  <si>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</si>
  <si>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</si>
  <si>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</si>
  <si>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</si>
  <si>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</si>
  <si>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</si>
  <si>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</si>
  <si>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</si>
  <si>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</si>
  <si>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</si>
  <si>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</si>
  <si>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</si>
  <si>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</si>
  <si>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</si>
  <si>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</si>
  <si>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</si>
  <si>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</si>
  <si>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</si>
  <si>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</si>
  <si>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</si>
  <si>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</si>
  <si>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</si>
  <si>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</si>
  <si>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</si>
  <si>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</si>
  <si>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</si>
  <si>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</si>
  <si>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</si>
  <si>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</si>
  <si>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</si>
  <si>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</si>
  <si>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</si>
  <si>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</si>
  <si>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</si>
  <si>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</si>
  <si>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</si>
  <si>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</si>
  <si>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</si>
  <si>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</si>
  <si>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</si>
  <si>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</si>
  <si>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</si>
  <si>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</si>
  <si>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</si>
  <si>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</si>
  <si>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</si>
  <si>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</si>
  <si>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</si>
  <si>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</si>
  <si>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</si>
  <si>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</si>
  <si>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</si>
  <si>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</si>
  <si>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</si>
  <si>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</si>
  <si>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</si>
  <si>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</si>
  <si>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</si>
  <si>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</si>
  <si>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</si>
  <si>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</si>
  <si>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</si>
  <si>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</si>
  <si>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</si>
  <si>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</si>
  <si>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</si>
  <si>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</si>
  <si>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</si>
  <si>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</si>
  <si>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</si>
  <si>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</si>
  <si>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</si>
  <si>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</si>
  <si>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</si>
  <si>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</si>
  <si>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</si>
  <si>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</si>
  <si>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</si>
  <si>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</si>
  <si>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</si>
  <si>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</si>
  <si>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</si>
  <si>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</si>
  <si>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</si>
  <si>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</si>
  <si>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</si>
  <si>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</si>
  <si>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</si>
  <si>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</si>
  <si>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</si>
  <si>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</si>
  <si>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</si>
  <si>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</si>
  <si>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</si>
  <si>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</si>
  <si>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</si>
  <si>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</si>
  <si>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</si>
  <si>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</si>
  <si>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</si>
  <si>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</si>
  <si>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</si>
  <si>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</si>
  <si>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</si>
  <si>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</si>
  <si>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</si>
  <si>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</si>
  <si>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</si>
  <si>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</si>
  <si>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</si>
  <si>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</si>
  <si>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</si>
  <si>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</si>
  <si>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</si>
  <si>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</si>
  <si>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</si>
  <si>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</si>
  <si>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</si>
  <si>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</si>
  <si>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</si>
  <si>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</si>
  <si>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</si>
  <si>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</si>
  <si>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</si>
  <si>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</si>
  <si>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</si>
  <si>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</si>
  <si>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</si>
  <si>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</si>
  <si>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</si>
  <si>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</si>
  <si>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</si>
  <si>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</si>
  <si>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</si>
  <si>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</si>
  <si>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</si>
  <si>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</si>
  <si>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</si>
  <si>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</si>
  <si>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</si>
  <si>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</si>
  <si>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</si>
  <si>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</si>
  <si>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</si>
  <si>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</si>
  <si>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</si>
  <si>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</si>
  <si>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</si>
  <si>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</si>
  <si>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</si>
  <si>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</si>
  <si>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</si>
  <si>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</si>
  <si>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</si>
  <si>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</si>
  <si>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</si>
  <si>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</si>
  <si>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</si>
  <si>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</si>
  <si>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</si>
  <si>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</si>
  <si>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</si>
  <si>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</si>
  <si>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</si>
  <si>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</si>
  <si>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</si>
  <si>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</si>
  <si>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</si>
  <si>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</si>
  <si>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</si>
  <si>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</si>
  <si>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</si>
  <si>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</si>
  <si>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</si>
  <si>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</si>
  <si>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</si>
  <si>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</si>
  <si>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</si>
  <si>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</si>
  <si>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</si>
  <si>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</si>
  <si>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</si>
  <si>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</si>
  <si>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</si>
  <si>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</si>
  <si>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</si>
  <si>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</si>
  <si>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</si>
  <si>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</si>
  <si>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</si>
  <si>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</si>
  <si>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</si>
  <si>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</si>
  <si>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</si>
  <si>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</si>
  <si>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</si>
  <si>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</si>
  <si>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</si>
  <si>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</si>
  <si>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</si>
  <si>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</si>
  <si>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</si>
  <si>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</si>
  <si>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</si>
  <si>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</si>
  <si>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</si>
  <si>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</si>
  <si>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</si>
  <si>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</si>
  <si>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</si>
  <si>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</si>
  <si>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</si>
  <si>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</si>
  <si>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</si>
  <si>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</si>
  <si>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</si>
  <si>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</si>
  <si>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</si>
  <si>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</si>
  <si>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</si>
  <si>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</si>
  <si>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</si>
  <si>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</si>
  <si>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</si>
  <si>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</si>
  <si>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</si>
  <si>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</si>
  <si>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</si>
  <si>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</si>
  <si>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</si>
  <si>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</si>
  <si>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</si>
  <si>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</si>
  <si>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</si>
  <si>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</si>
  <si>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</si>
  <si>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</si>
  <si>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</si>
  <si>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</si>
  <si>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</si>
  <si>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</si>
  <si>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</si>
  <si>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</si>
  <si>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</si>
  <si>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</si>
  <si>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</si>
  <si>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</si>
  <si>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</si>
  <si>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</si>
  <si>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</si>
  <si>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</si>
  <si>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</si>
  <si>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</si>
  <si>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</si>
  <si>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</si>
  <si>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</si>
  <si>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</si>
  <si>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</si>
  <si>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</si>
  <si>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</si>
  <si>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</si>
  <si>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</si>
  <si>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</si>
  <si>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</si>
  <si>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</si>
  <si>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</si>
  <si>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</si>
  <si>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</si>
  <si>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</si>
  <si>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</si>
  <si>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</si>
  <si>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</si>
  <si>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</si>
  <si>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</si>
  <si>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</si>
  <si>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</si>
  <si>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</si>
  <si>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</si>
  <si>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</si>
  <si>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</si>
  <si>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</si>
  <si>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</si>
  <si>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</si>
  <si>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</si>
  <si>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</si>
  <si>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</si>
  <si>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</si>
  <si>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</si>
  <si>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</si>
  <si>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</si>
  <si>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</si>
  <si>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</si>
  <si>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</si>
  <si>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</si>
  <si>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</si>
  <si>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</si>
  <si>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</si>
  <si>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</si>
  <si>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</si>
  <si>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</si>
  <si>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</si>
  <si>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</si>
  <si>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</si>
  <si>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</si>
  <si>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</si>
  <si>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</si>
  <si>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</si>
  <si>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</si>
  <si>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</si>
  <si>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</si>
  <si>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</si>
  <si>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</si>
  <si>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</si>
  <si>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</si>
  <si>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</si>
  <si>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</si>
  <si>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</si>
  <si>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</si>
  <si>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</si>
  <si>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</si>
  <si>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</si>
  <si>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</si>
  <si>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</si>
  <si>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</si>
  <si>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</si>
  <si>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</si>
  <si>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</si>
  <si>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</si>
  <si>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</si>
  <si>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</si>
  <si>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</si>
  <si>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</si>
  <si>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</si>
  <si>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</si>
  <si>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</si>
  <si>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</si>
  <si>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</si>
  <si>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</si>
  <si>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</si>
  <si>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</si>
  <si>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</si>
  <si>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</si>
  <si>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</si>
  <si>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</si>
  <si>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</si>
  <si>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</si>
  <si>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</si>
  <si>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</si>
  <si>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</si>
  <si>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</si>
  <si>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</si>
  <si>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</si>
  <si>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</si>
  <si>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</si>
  <si>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</si>
  <si>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</si>
  <si>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</si>
  <si>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</si>
  <si>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</si>
  <si>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</si>
  <si>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</si>
  <si>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</si>
  <si>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</si>
  <si>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</si>
  <si>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</si>
  <si>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</si>
  <si>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</si>
  <si>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</si>
  <si>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</si>
  <si>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</si>
  <si>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</si>
  <si>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</si>
  <si>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</si>
  <si>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</si>
  <si>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</si>
  <si>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</si>
  <si>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</si>
  <si>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</si>
  <si>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</si>
  <si>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</si>
  <si>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</si>
  <si>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</si>
  <si>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</si>
  <si>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</si>
  <si>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</si>
  <si>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</si>
  <si>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</si>
  <si>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</si>
  <si>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</si>
  <si>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</si>
  <si>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</si>
  <si>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</si>
  <si>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</si>
  <si>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</si>
  <si>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</si>
  <si>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</si>
  <si>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</si>
  <si>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</si>
  <si>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</si>
  <si>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</si>
  <si>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</si>
  <si>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</si>
  <si>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</si>
  <si>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</si>
  <si>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</si>
  <si>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</si>
  <si>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</si>
  <si>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</si>
  <si>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</si>
  <si>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</si>
  <si>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</si>
  <si>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</si>
  <si>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</si>
  <si>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</si>
  <si>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</si>
  <si>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</si>
  <si>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</si>
  <si>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</si>
  <si>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</si>
  <si>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</si>
  <si>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</si>
  <si>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</si>
  <si>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</si>
  <si>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</si>
  <si>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</si>
  <si>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</si>
  <si>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</si>
  <si>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</si>
  <si>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</si>
  <si>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</si>
  <si>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</si>
  <si>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</si>
  <si>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</si>
  <si>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</si>
  <si>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</si>
  <si>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</si>
  <si>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</si>
  <si>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</si>
  <si>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</si>
  <si>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</si>
  <si>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</si>
  <si>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</si>
  <si>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</si>
  <si>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</si>
  <si>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</si>
  <si>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</si>
  <si>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</si>
  <si>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</si>
  <si>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</si>
  <si>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</si>
  <si>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</si>
  <si>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</si>
  <si>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</si>
  <si>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</si>
  <si>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</si>
  <si>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</si>
  <si>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</si>
  <si>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</si>
  <si>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</si>
  <si>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</si>
  <si>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</si>
  <si>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</si>
  <si>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</si>
  <si>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</si>
  <si>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</si>
  <si>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</si>
  <si>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</si>
  <si>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</si>
  <si>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</si>
  <si>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</si>
  <si>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</si>
  <si>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</si>
  <si>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</si>
  <si>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</si>
  <si>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</si>
  <si>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</si>
  <si>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</si>
  <si>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</si>
  <si>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</si>
  <si>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</si>
  <si>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</si>
  <si>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</si>
  <si>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</si>
  <si>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</si>
  <si>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</si>
  <si>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</si>
  <si>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</si>
  <si>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</si>
  <si>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</si>
  <si>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</si>
  <si>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</si>
  <si>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</si>
  <si>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</si>
  <si>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</si>
  <si>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</si>
  <si>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</si>
  <si>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</si>
  <si>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</si>
  <si>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</si>
  <si>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</si>
  <si>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</si>
  <si>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</si>
  <si>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</si>
  <si>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</si>
  <si>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</si>
  <si>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</si>
  <si>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</si>
  <si>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</si>
  <si>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</si>
  <si>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</si>
  <si>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</si>
  <si>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</si>
  <si>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</si>
  <si>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</si>
  <si>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</si>
  <si>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</si>
  <si>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</si>
  <si>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</si>
  <si>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</si>
  <si>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</si>
  <si>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</si>
  <si>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</si>
  <si>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</si>
  <si>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</si>
  <si>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</si>
  <si>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</si>
  <si>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</si>
  <si>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</si>
  <si>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</si>
  <si>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</si>
  <si>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</si>
  <si>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</si>
  <si>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</si>
  <si>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</si>
  <si>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</si>
  <si>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</si>
  <si>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</si>
  <si>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</si>
  <si>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</si>
  <si>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</si>
  <si>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</si>
  <si>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</si>
  <si>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</si>
  <si>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</si>
  <si>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</si>
  <si>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</si>
  <si>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</si>
  <si>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</si>
  <si>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</si>
  <si>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</si>
  <si>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</si>
  <si>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</si>
  <si>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</si>
  <si>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</si>
  <si>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</si>
  <si>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</si>
  <si>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</si>
  <si>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</si>
  <si>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</si>
  <si>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</si>
  <si>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</si>
  <si>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</si>
  <si>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</si>
  <si>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</si>
  <si>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</si>
  <si>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</si>
  <si>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</si>
  <si>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</si>
  <si>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</si>
  <si>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</si>
  <si>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</si>
  <si>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</si>
  <si>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</si>
  <si>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</si>
  <si>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</si>
  <si>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</si>
  <si>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</si>
  <si>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</si>
  <si>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</si>
  <si>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</si>
  <si>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</si>
  <si>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</si>
  <si>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</si>
  <si>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</si>
  <si>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</si>
  <si>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</si>
  <si>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</si>
  <si>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</si>
  <si>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</si>
  <si>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</si>
  <si>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</si>
  <si>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</si>
  <si>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</si>
  <si>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</si>
  <si>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</si>
  <si>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</si>
  <si>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</si>
  <si>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</si>
  <si>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</si>
  <si>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</si>
  <si>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</si>
  <si>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</si>
  <si>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</si>
  <si>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</si>
  <si>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</si>
  <si>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</si>
  <si>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</si>
  <si>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</si>
  <si>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</si>
  <si>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</si>
  <si>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</si>
  <si>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</si>
  <si>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</si>
  <si>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</si>
  <si>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</si>
  <si>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</si>
  <si>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</si>
  <si>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</si>
  <si>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</si>
  <si>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</si>
  <si>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</si>
  <si>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</si>
  <si>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</si>
  <si>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</si>
  <si>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</si>
  <si>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</si>
  <si>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</si>
  <si>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</si>
  <si>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</si>
  <si>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</si>
  <si>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</si>
  <si>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</si>
  <si>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</si>
  <si>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</si>
  <si>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</si>
  <si>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</si>
  <si>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</si>
  <si>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</si>
  <si>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</si>
  <si>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</si>
  <si>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</si>
  <si>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</si>
  <si>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</si>
  <si>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</si>
  <si>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</si>
  <si>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</si>
  <si>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</si>
  <si>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</si>
  <si>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</si>
  <si>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</si>
  <si>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</si>
  <si>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</si>
  <si>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</si>
  <si>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</si>
  <si>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</si>
  <si>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</si>
  <si>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</si>
  <si>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</si>
  <si>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</si>
  <si>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</si>
  <si>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</si>
  <si>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</si>
  <si>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</si>
  <si>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</si>
  <si>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</si>
  <si>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</si>
  <si>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</si>
  <si>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</si>
  <si>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</si>
  <si>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</si>
  <si>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</si>
  <si>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</si>
  <si>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</si>
  <si>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</si>
  <si>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</si>
  <si>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</si>
  <si>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</si>
  <si>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</si>
  <si>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</si>
  <si>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</si>
  <si>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</si>
  <si>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</si>
  <si>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</si>
  <si>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</si>
  <si>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</si>
  <si>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</si>
  <si>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</si>
  <si>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</si>
  <si>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</si>
  <si>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</si>
  <si>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</si>
  <si>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</si>
  <si>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</si>
  <si>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</si>
  <si>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</si>
  <si>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</si>
  <si>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</si>
  <si>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</si>
  <si>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</si>
  <si>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</si>
  <si>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</si>
  <si>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</si>
  <si>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</si>
  <si>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</si>
  <si>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</si>
  <si>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</si>
  <si>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</si>
  <si>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</si>
  <si>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</si>
  <si>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</si>
  <si>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</si>
  <si>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</si>
  <si>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</si>
  <si>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</si>
  <si>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</si>
  <si>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</si>
  <si>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</si>
  <si>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</si>
  <si>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</si>
  <si>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</si>
  <si>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</si>
  <si>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</si>
  <si>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</si>
  <si>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</si>
  <si>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</si>
  <si>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</si>
  <si>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</si>
  <si>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</si>
  <si>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</si>
  <si>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</si>
  <si>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</si>
  <si>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</si>
  <si>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</si>
  <si>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</si>
  <si>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</si>
  <si>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</si>
  <si>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</si>
  <si>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</si>
  <si>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</si>
  <si>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</si>
  <si>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</si>
  <si>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</si>
  <si>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</si>
  <si>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</si>
  <si>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</si>
  <si>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</si>
  <si>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</si>
  <si>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</si>
  <si>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</si>
  <si>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</si>
  <si>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</si>
  <si>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</si>
  <si>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</si>
  <si>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</si>
  <si>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</si>
  <si>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</si>
  <si>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</si>
  <si>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</si>
  <si>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</si>
  <si>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</si>
  <si>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</si>
  <si>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</si>
  <si>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</si>
  <si>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</si>
  <si>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</si>
  <si>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</si>
  <si>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</si>
  <si>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</si>
  <si>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</si>
  <si>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</si>
  <si>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</si>
  <si>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</si>
  <si>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</si>
  <si>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</si>
  <si>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</si>
  <si>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</si>
  <si>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</si>
  <si>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</si>
  <si>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</si>
  <si>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</si>
  <si>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</si>
  <si>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</si>
  <si>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</si>
  <si>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</si>
  <si>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</si>
  <si>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</si>
  <si>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</si>
  <si>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</si>
  <si>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</si>
  <si>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</si>
  <si>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</si>
  <si>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</si>
  <si>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</si>
  <si>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</si>
  <si>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</si>
  <si>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</si>
  <si>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</si>
  <si>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</si>
  <si>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</si>
  <si>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</si>
  <si>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</si>
  <si>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</si>
  <si>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</si>
  <si>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</si>
  <si>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</si>
  <si>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</si>
  <si>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</si>
  <si>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</si>
  <si>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</si>
  <si>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</si>
  <si>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</si>
  <si>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</si>
  <si>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</si>
  <si>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</si>
  <si>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</si>
  <si>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</si>
  <si>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</si>
  <si>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</si>
  <si>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</si>
  <si>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</si>
  <si>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</si>
  <si>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</si>
  <si>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</si>
  <si>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</si>
  <si>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</si>
  <si>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</si>
  <si>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</si>
  <si>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</si>
  <si>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</si>
  <si>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</si>
  <si>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</si>
  <si>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</si>
  <si>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</si>
  <si>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</si>
  <si>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</si>
  <si>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</si>
  <si>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</si>
  <si>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</si>
  <si>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</si>
  <si>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</si>
  <si>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</si>
  <si>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</si>
  <si>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</si>
  <si>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</si>
  <si>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</si>
  <si>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</si>
  <si>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</si>
  <si>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</si>
  <si>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</si>
  <si>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</si>
  <si>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</si>
  <si>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</si>
  <si>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</si>
  <si>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</si>
  <si>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</si>
  <si>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</si>
  <si>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</si>
  <si>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</si>
  <si>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</si>
  <si>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</si>
  <si>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</si>
  <si>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</si>
  <si>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</si>
  <si>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</si>
  <si>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</si>
  <si>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</si>
  <si>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</si>
  <si>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</si>
  <si>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</si>
  <si>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</si>
  <si>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</si>
  <si>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</si>
  <si>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</si>
  <si>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</si>
  <si>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</si>
  <si>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</si>
  <si>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</si>
  <si>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</si>
  <si>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</si>
  <si>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</si>
  <si>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</si>
  <si>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</si>
  <si>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</si>
  <si>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</si>
  <si>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</si>
  <si>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</si>
  <si>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</si>
  <si>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</si>
  <si>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</si>
  <si>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</si>
  <si>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</si>
  <si>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</si>
  <si>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</si>
  <si>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</si>
  <si>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</si>
  <si>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</si>
  <si>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</si>
  <si>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</si>
  <si>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</si>
  <si>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</si>
  <si>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</si>
  <si>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</si>
  <si>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</si>
  <si>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</si>
  <si>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</si>
  <si>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</si>
  <si>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</si>
  <si>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</si>
  <si>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</si>
  <si>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</si>
  <si>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</si>
  <si>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</si>
  <si>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</si>
  <si>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</si>
  <si>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</si>
  <si>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</si>
  <si>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</si>
  <si>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</si>
  <si>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</si>
  <si>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</si>
  <si>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</si>
  <si>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</si>
  <si>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</si>
  <si>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</si>
  <si>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</si>
  <si>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</si>
  <si>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</si>
  <si>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</si>
  <si>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</si>
  <si>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</si>
  <si>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</si>
  <si>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</si>
  <si>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</si>
  <si>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</si>
  <si>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</si>
  <si>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</si>
  <si>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</si>
  <si>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</si>
  <si>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</si>
  <si>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</si>
  <si>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</si>
  <si>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</si>
  <si>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</si>
  <si>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</si>
  <si>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</si>
  <si>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</si>
  <si>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</si>
  <si>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</si>
  <si>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</si>
  <si>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</si>
  <si>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</si>
  <si>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</si>
  <si>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</si>
  <si>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</si>
  <si>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</si>
  <si>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</si>
  <si>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</si>
  <si>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</si>
  <si>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</si>
  <si>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</si>
  <si>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</si>
  <si>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</si>
  <si>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</si>
  <si>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</si>
  <si>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</si>
  <si>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</si>
  <si>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</si>
  <si>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</si>
  <si>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</si>
  <si>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</si>
  <si>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</si>
  <si>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</si>
  <si>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</si>
  <si>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</si>
  <si>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</si>
  <si>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</si>
  <si>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</si>
  <si>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</si>
  <si>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</si>
  <si>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</si>
  <si>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</si>
  <si>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</si>
  <si>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</si>
  <si>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</si>
  <si>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</si>
  <si>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</si>
  <si>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</si>
  <si>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</si>
  <si>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</si>
  <si>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</si>
  <si>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</si>
  <si>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</si>
  <si>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</si>
  <si>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</si>
  <si>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</si>
  <si>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</si>
  <si>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</si>
  <si>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</si>
  <si>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</si>
  <si>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</si>
  <si>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</si>
  <si>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</si>
  <si>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</si>
  <si>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</si>
  <si>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</si>
  <si>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</si>
  <si>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</si>
  <si>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</si>
  <si>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</si>
  <si>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</si>
  <si>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</si>
  <si>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</si>
  <si>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</si>
  <si>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</si>
  <si>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</si>
  <si>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</si>
  <si>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</si>
  <si>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</si>
  <si>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</si>
  <si>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</si>
  <si>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</si>
  <si>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</si>
  <si>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</si>
  <si>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</si>
  <si>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</si>
  <si>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</si>
  <si>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</si>
  <si>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</si>
  <si>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</si>
  <si>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</si>
  <si>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</si>
  <si>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</si>
  <si>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</si>
  <si>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</si>
  <si>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</si>
  <si>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</si>
  <si>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</si>
  <si>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</si>
  <si>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</si>
  <si>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</si>
  <si>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</si>
  <si>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</si>
  <si>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</si>
  <si>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</si>
  <si>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</si>
  <si>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</si>
  <si>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</si>
  <si>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</si>
  <si>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</si>
  <si>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</si>
  <si>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</si>
  <si>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</si>
  <si>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</si>
  <si>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</si>
  <si>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</si>
  <si>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</si>
  <si>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</si>
  <si>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</si>
  <si>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</si>
  <si>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</si>
  <si>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</si>
  <si>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</si>
  <si>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</si>
  <si>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</si>
  <si>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</si>
  <si>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</si>
  <si>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</si>
  <si>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</si>
  <si>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</si>
  <si>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</si>
  <si>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</si>
  <si>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</si>
  <si>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</si>
  <si>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</si>
  <si>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</si>
  <si>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</si>
  <si>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</si>
  <si>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</si>
  <si>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</si>
  <si>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</si>
  <si>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</si>
  <si>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</si>
  <si>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</si>
  <si>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</si>
  <si>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</si>
  <si>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</si>
  <si>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</si>
  <si>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</si>
  <si>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</si>
  <si>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</si>
  <si>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</si>
  <si>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</si>
  <si>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</si>
  <si>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</si>
  <si>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</si>
  <si>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</si>
  <si>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</si>
  <si>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</si>
  <si>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</si>
  <si>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</si>
  <si>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</si>
  <si>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</si>
  <si>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</si>
  <si>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</si>
  <si>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</si>
  <si>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</si>
  <si>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</si>
  <si>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</si>
  <si>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</si>
  <si>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</si>
  <si>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</si>
  <si>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</si>
  <si>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</si>
  <si>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</si>
  <si>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</si>
  <si>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</si>
  <si>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</si>
  <si>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</si>
  <si>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</si>
  <si>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</si>
  <si>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</si>
  <si>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</si>
  <si>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</si>
  <si>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</si>
  <si>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</si>
  <si>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</si>
  <si>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</si>
  <si>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</si>
  <si>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</si>
  <si>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</si>
  <si>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</si>
  <si>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</si>
  <si>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</si>
  <si>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</si>
  <si>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</si>
  <si>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</si>
  <si>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</si>
  <si>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</si>
  <si>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</si>
  <si>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</si>
  <si>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</si>
  <si>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</si>
  <si>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</si>
  <si>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</si>
  <si>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</si>
  <si>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</si>
  <si>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</si>
  <si>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</si>
  <si>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</si>
  <si>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</si>
  <si>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</si>
  <si>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</si>
  <si>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</si>
  <si>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</si>
  <si>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</si>
  <si>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</si>
  <si>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</si>
  <si>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</si>
  <si>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</si>
  <si>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</si>
  <si>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</si>
  <si>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</si>
  <si>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</si>
  <si>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</si>
  <si>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</si>
  <si>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</si>
  <si>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</si>
  <si>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</si>
  <si>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</si>
  <si>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</si>
  <si>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</si>
  <si>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</si>
  <si>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</si>
  <si>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</si>
  <si>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</si>
  <si>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</si>
  <si>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</si>
  <si>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</si>
  <si>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</si>
  <si>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</si>
  <si>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</si>
  <si>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</si>
  <si>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</si>
  <si>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</si>
  <si>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</si>
  <si>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</si>
  <si>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</si>
  <si>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</si>
  <si>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</si>
  <si>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</si>
  <si>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</si>
  <si>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</si>
  <si>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</si>
  <si>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</si>
  <si>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</si>
  <si>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</si>
  <si>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</si>
  <si>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</si>
  <si>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</si>
  <si>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</si>
  <si>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</si>
  <si>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</si>
  <si>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</si>
  <si>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</si>
  <si>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</si>
  <si>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</si>
  <si>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</si>
  <si>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</si>
  <si>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</si>
  <si>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</si>
  <si>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</si>
  <si>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</si>
  <si>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</si>
  <si>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</si>
  <si>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</si>
  <si>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</si>
  <si>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</si>
  <si>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</si>
  <si>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</si>
  <si>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</si>
  <si>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</si>
  <si>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</si>
  <si>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</si>
  <si>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</si>
  <si>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</si>
  <si>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</si>
  <si>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</si>
  <si>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</si>
  <si>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</si>
  <si>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</si>
  <si>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</si>
  <si>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</si>
  <si>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</si>
  <si>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</si>
  <si>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</si>
  <si>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</si>
  <si>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</si>
  <si>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</si>
  <si>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</si>
  <si>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</si>
  <si>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</si>
  <si>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</si>
  <si>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</si>
  <si>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</si>
  <si>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</si>
  <si>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</si>
  <si>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</si>
  <si>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</si>
  <si>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</si>
  <si>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</si>
  <si>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</si>
  <si>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</si>
  <si>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</si>
  <si>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</si>
  <si>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</si>
  <si>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</si>
  <si>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</si>
  <si>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</si>
  <si>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</si>
  <si>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</si>
  <si>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</si>
  <si>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</si>
  <si>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</si>
  <si>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</si>
  <si>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</si>
  <si>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</si>
  <si>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</si>
  <si>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</si>
  <si>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</si>
  <si>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</si>
  <si>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</si>
  <si>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</si>
  <si>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</si>
  <si>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</si>
  <si>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</si>
  <si>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</si>
  <si>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</si>
  <si>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</si>
  <si>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</si>
  <si>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</si>
  <si>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</si>
  <si>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</si>
  <si>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</si>
  <si>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</si>
  <si>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</si>
  <si>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</si>
  <si>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</si>
  <si>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</si>
  <si>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</si>
  <si>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</si>
  <si>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</si>
  <si>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</si>
  <si>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</si>
  <si>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</si>
  <si>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</si>
  <si>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</si>
  <si>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</si>
  <si>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</si>
  <si>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</si>
  <si>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</si>
  <si>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</si>
  <si>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</si>
  <si>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</si>
  <si>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</si>
  <si>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</si>
  <si>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</si>
  <si>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</si>
  <si>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</si>
  <si>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</si>
  <si>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</si>
  <si>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</si>
  <si>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</si>
  <si>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</si>
  <si>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</si>
  <si>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</si>
  <si>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</si>
  <si>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</si>
  <si>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</si>
  <si>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</si>
  <si>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</si>
  <si>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</si>
  <si>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</si>
  <si>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</si>
  <si>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</si>
  <si>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</si>
  <si>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</si>
  <si>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</si>
  <si>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</si>
  <si>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</si>
  <si>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</si>
  <si>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</si>
  <si>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</si>
  <si>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</si>
  <si>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</si>
  <si>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</si>
  <si>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</si>
  <si>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</si>
  <si>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</si>
  <si>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</si>
  <si>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</si>
  <si>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</si>
  <si>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</si>
  <si>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</si>
  <si>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</si>
  <si>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</si>
  <si>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</si>
  <si>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</si>
  <si>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</si>
  <si>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</si>
  <si>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</si>
  <si>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</si>
  <si>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</si>
  <si>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</si>
  <si>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</si>
  <si>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</si>
  <si>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</si>
  <si>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</si>
  <si>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</si>
  <si>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</si>
  <si>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</si>
  <si>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</si>
  <si>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</si>
  <si>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</si>
  <si>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</si>
  <si>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</si>
  <si>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</si>
  <si>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</si>
  <si>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</si>
  <si>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</si>
  <si>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</si>
  <si>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</si>
  <si>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</si>
  <si>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</si>
  <si>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</si>
  <si>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</si>
  <si>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</si>
  <si>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</si>
  <si>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</si>
  <si>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</si>
  <si>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</si>
  <si>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</si>
  <si>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</si>
  <si>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</si>
  <si>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</si>
  <si>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</si>
  <si>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</si>
  <si>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</si>
  <si>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</si>
  <si>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</si>
  <si>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</si>
  <si>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</si>
  <si>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</si>
  <si>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</si>
  <si>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</si>
  <si>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</si>
  <si>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</si>
  <si>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</si>
  <si>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</si>
  <si>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</si>
  <si>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</si>
  <si>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</si>
  <si>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</si>
  <si>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</si>
  <si>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</si>
  <si>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</si>
  <si>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</si>
  <si>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</si>
  <si>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</si>
  <si>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</si>
  <si>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</si>
  <si>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</si>
  <si>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</si>
  <si>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</si>
  <si>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</si>
  <si>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</si>
  <si>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</si>
  <si>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</si>
  <si>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</si>
  <si>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</si>
  <si>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</si>
  <si>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</si>
  <si>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</si>
  <si>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</si>
  <si>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</si>
  <si>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</si>
  <si>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</si>
  <si>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</si>
  <si>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</si>
  <si>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</si>
  <si>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</si>
  <si>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</si>
  <si>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</si>
  <si>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</si>
  <si>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</si>
  <si>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</si>
  <si>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</si>
  <si>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</si>
  <si>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</si>
  <si>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</si>
  <si>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</si>
  <si>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</si>
  <si>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</si>
  <si>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</si>
  <si>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</si>
  <si>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</si>
  <si>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</si>
  <si>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</si>
  <si>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</si>
  <si>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</si>
  <si>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</si>
  <si>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</si>
  <si>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</si>
  <si>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</si>
  <si>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</si>
  <si>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</si>
  <si>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</si>
  <si>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</si>
  <si>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</si>
  <si>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</si>
  <si>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</si>
  <si>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</si>
  <si>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</si>
  <si>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</si>
  <si>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</si>
  <si>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</si>
  <si>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</si>
  <si>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</si>
  <si>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</si>
  <si>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</si>
  <si>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</si>
  <si>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</si>
  <si>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</si>
  <si>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</si>
  <si>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</si>
  <si>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</si>
  <si>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</si>
  <si>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</si>
  <si>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</si>
  <si>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</si>
  <si>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</si>
  <si>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</si>
  <si>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</si>
  <si>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</si>
  <si>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</si>
  <si>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</si>
  <si>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</si>
  <si>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</si>
  <si>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</si>
  <si>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</si>
  <si>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</si>
  <si>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</si>
  <si>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</si>
  <si>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</si>
  <si>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</si>
  <si>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</si>
  <si>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</si>
  <si>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</si>
  <si>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</si>
  <si>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</si>
  <si>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</si>
  <si>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</si>
  <si>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</si>
  <si>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</si>
  <si>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</si>
  <si>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</si>
  <si>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</si>
  <si>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</si>
  <si>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</si>
  <si>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</si>
  <si>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</si>
  <si>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</si>
  <si>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</si>
  <si>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</si>
  <si>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</si>
  <si>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</si>
  <si>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</si>
  <si>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</si>
  <si>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</si>
  <si>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</si>
  <si>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</si>
  <si>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</si>
  <si>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</si>
  <si>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</si>
  <si>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</si>
  <si>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</si>
  <si>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</si>
  <si>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</si>
  <si>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</si>
  <si>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</si>
  <si>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</si>
  <si>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</si>
  <si>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</si>
  <si>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</si>
  <si>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</si>
  <si>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</si>
  <si>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</si>
  <si>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</si>
  <si>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</si>
  <si>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</si>
  <si>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</si>
  <si>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</si>
  <si>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</si>
  <si>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</si>
  <si>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</si>
  <si>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</si>
  <si>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</si>
  <si>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</si>
  <si>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</si>
  <si>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</si>
  <si>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</si>
  <si>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</si>
  <si>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</si>
  <si>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</si>
  <si>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</si>
  <si>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</si>
  <si>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</si>
  <si>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</si>
  <si>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</si>
  <si>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</si>
  <si>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</si>
  <si>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</si>
  <si>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</si>
  <si>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</si>
  <si>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</si>
  <si>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</si>
  <si>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</si>
  <si>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</si>
  <si>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</si>
  <si>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</si>
  <si>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</si>
  <si>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</si>
  <si>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</si>
  <si>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</si>
  <si>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</si>
  <si>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</si>
  <si>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</si>
  <si>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</si>
  <si>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</si>
  <si>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</si>
  <si>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</si>
  <si>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</si>
  <si>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</si>
  <si>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</si>
  <si>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</si>
  <si>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</si>
  <si>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</si>
  <si>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</si>
  <si>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</si>
  <si>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</si>
  <si>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</si>
  <si>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</si>
  <si>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</si>
  <si>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</si>
  <si>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</si>
  <si>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</si>
  <si>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</si>
  <si>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</si>
  <si>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</si>
  <si>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</si>
  <si>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</si>
  <si>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</si>
  <si>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</si>
  <si>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</si>
  <si>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</si>
  <si>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</si>
  <si>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</si>
  <si>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</si>
  <si>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</si>
  <si>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</si>
  <si>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</si>
  <si>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</si>
  <si>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</si>
  <si>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</si>
  <si>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</si>
  <si>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</si>
  <si>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</si>
  <si>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</si>
  <si>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</si>
  <si>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</si>
  <si>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</si>
  <si>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</si>
  <si>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</si>
  <si>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</si>
  <si>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</si>
  <si>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</si>
  <si>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</si>
  <si>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</si>
  <si>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</si>
  <si>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</si>
  <si>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</si>
  <si>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</si>
  <si>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</si>
  <si>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</si>
  <si>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</si>
  <si>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</si>
  <si>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</si>
  <si>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</si>
  <si>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</si>
  <si>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</si>
  <si>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</si>
  <si>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</si>
  <si>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</si>
  <si>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</si>
  <si>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</si>
  <si>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</si>
  <si>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</si>
  <si>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</si>
  <si>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</si>
  <si>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</si>
  <si>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</si>
  <si>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</si>
  <si>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</si>
  <si>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</si>
  <si>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</si>
  <si>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</si>
  <si>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</si>
  <si>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</si>
  <si>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</si>
  <si>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</si>
  <si>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</si>
  <si>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</si>
  <si>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</si>
  <si>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</si>
  <si>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</si>
  <si>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</si>
  <si>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</si>
  <si>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</si>
  <si>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</si>
  <si>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</si>
  <si>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</si>
  <si>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</si>
  <si>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</si>
  <si>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</si>
  <si>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</si>
  <si>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</si>
  <si>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</si>
  <si>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</si>
  <si>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</si>
  <si>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</si>
  <si>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</si>
  <si>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</si>
  <si>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</si>
  <si>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</si>
  <si>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</si>
  <si>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</si>
  <si>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</si>
  <si>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</si>
  <si>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</si>
  <si>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</si>
  <si>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</si>
  <si>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</si>
  <si>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</si>
  <si>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</si>
  <si>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</si>
  <si>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</si>
  <si>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</si>
  <si>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</si>
  <si>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</si>
  <si>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</si>
  <si>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</si>
  <si>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</si>
  <si>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</si>
  <si>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</si>
  <si>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</si>
  <si>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</si>
  <si>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</si>
  <si>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</si>
  <si>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</si>
  <si>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</si>
  <si>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</si>
  <si>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</si>
  <si>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</si>
  <si>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</si>
  <si>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</si>
  <si>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</si>
  <si>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</si>
  <si>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</si>
  <si>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</si>
  <si>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</si>
  <si>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</si>
  <si>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</si>
  <si>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</si>
  <si>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</si>
  <si>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</si>
  <si>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</si>
  <si>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</si>
  <si>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</si>
  <si>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</si>
  <si>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</si>
  <si>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</si>
  <si>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</si>
  <si>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</si>
  <si>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</si>
  <si>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</si>
  <si>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</si>
  <si>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</si>
  <si>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</si>
  <si>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</si>
  <si>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</si>
  <si>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</si>
  <si>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</si>
  <si>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</si>
  <si>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</si>
  <si>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</si>
  <si>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</si>
  <si>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</si>
  <si>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</si>
  <si>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</si>
  <si>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</si>
  <si>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</si>
  <si>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</si>
  <si>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</si>
  <si>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</si>
  <si>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</si>
  <si>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</si>
  <si>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</si>
  <si>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</si>
  <si>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</si>
  <si>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</si>
  <si>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</si>
  <si>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</si>
  <si>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</si>
  <si>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</si>
  <si>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</si>
  <si>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</si>
  <si>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</si>
  <si>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</si>
  <si>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</si>
  <si>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</si>
  <si>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</si>
  <si>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</si>
  <si>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</si>
  <si>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</si>
  <si>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</si>
  <si>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</si>
  <si>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</si>
  <si>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</si>
  <si>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</si>
  <si>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</si>
  <si>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</si>
  <si>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</si>
  <si>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</si>
  <si>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</si>
  <si>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</si>
  <si>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</si>
  <si>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</si>
  <si>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</si>
  <si>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</si>
  <si>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</si>
  <si>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</si>
  <si>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</si>
  <si>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</si>
  <si>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</si>
  <si>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</si>
  <si>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</si>
  <si>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</si>
  <si>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</si>
  <si>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</si>
  <si>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</si>
  <si>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</si>
  <si>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</si>
  <si>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</si>
  <si>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</si>
  <si>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</si>
  <si>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</si>
  <si>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</si>
  <si>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</si>
  <si>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</si>
  <si>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</si>
  <si>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</si>
  <si>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</si>
  <si>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</si>
  <si>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</si>
  <si>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</si>
  <si>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</si>
  <si>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</si>
  <si>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</si>
  <si>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</si>
  <si>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</si>
  <si>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</si>
  <si>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</si>
  <si>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</si>
  <si>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</si>
  <si>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</si>
  <si>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</si>
  <si>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</si>
  <si>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</si>
  <si>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</si>
  <si>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</si>
  <si>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</si>
  <si>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</si>
  <si>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</si>
  <si>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</si>
  <si>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</si>
  <si>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</si>
  <si>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</si>
  <si>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</si>
  <si>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</si>
  <si>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</si>
  <si>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</si>
  <si>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</si>
  <si>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</si>
  <si>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</si>
  <si>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</si>
  <si>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</si>
  <si>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</si>
  <si>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</si>
  <si>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</si>
  <si>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</si>
  <si>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</si>
  <si>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</si>
  <si>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</si>
  <si>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</si>
  <si>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</si>
  <si>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</si>
  <si>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</si>
  <si>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</si>
  <si>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</si>
  <si>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</si>
  <si>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</si>
  <si>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</si>
  <si>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</si>
  <si>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</si>
  <si>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</si>
  <si>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</si>
  <si>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</si>
  <si>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</si>
  <si>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</si>
  <si>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</si>
  <si>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</si>
  <si>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</si>
  <si>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</si>
  <si>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</si>
  <si>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</si>
  <si>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</si>
  <si>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</si>
  <si>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</si>
  <si>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</si>
  <si>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</si>
  <si>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</si>
  <si>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</si>
  <si>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</si>
  <si>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</si>
  <si>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</si>
  <si>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</si>
  <si>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</si>
  <si>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</si>
  <si>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</si>
  <si>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</si>
  <si>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</si>
  <si>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</si>
  <si>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</si>
  <si>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</si>
  <si>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</si>
  <si>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</si>
  <si>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</si>
  <si>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</si>
  <si>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</si>
  <si>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</si>
  <si>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</si>
  <si>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</si>
  <si>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</si>
  <si>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</si>
  <si>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</si>
  <si>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</si>
  <si>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</si>
  <si>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</si>
  <si>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</si>
  <si>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</si>
  <si>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</si>
  <si>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</si>
  <si>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</si>
  <si>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</si>
  <si>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</si>
  <si>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</si>
  <si>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</si>
  <si>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</si>
  <si>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</si>
  <si>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</si>
  <si>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</si>
  <si>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</si>
  <si>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</si>
  <si>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</si>
  <si>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</si>
  <si>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</si>
  <si>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</si>
  <si>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</si>
  <si>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</si>
  <si>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</si>
  <si>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</si>
  <si>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</si>
  <si>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</si>
  <si>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</si>
  <si>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</si>
  <si>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</si>
  <si>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</si>
  <si>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</si>
  <si>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</si>
  <si>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</si>
  <si>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</si>
  <si>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</si>
  <si>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</si>
  <si>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</si>
  <si>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</si>
  <si>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</si>
  <si>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</si>
  <si>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</si>
  <si>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</si>
  <si>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</si>
  <si>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</si>
  <si>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</si>
  <si>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</si>
  <si>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</si>
  <si>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</si>
  <si>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</si>
  <si>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</si>
  <si>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</si>
  <si>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</si>
  <si>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</si>
  <si>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</si>
  <si>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</si>
  <si>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</si>
  <si>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</si>
  <si>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</si>
  <si>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</si>
  <si>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</si>
  <si>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</si>
  <si>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</si>
  <si>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</si>
  <si>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</si>
  <si>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</si>
  <si>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</si>
  <si>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</si>
  <si>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</si>
  <si>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</si>
  <si>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</si>
  <si>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</si>
  <si>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</si>
  <si>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</si>
  <si>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</si>
  <si>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</si>
  <si>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</si>
  <si>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</si>
  <si>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</si>
  <si>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</si>
  <si>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</si>
  <si>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</si>
  <si>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</si>
  <si>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</si>
  <si>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</si>
  <si>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</si>
  <si>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</si>
  <si>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</si>
  <si>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</si>
  <si>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</si>
  <si>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</si>
  <si>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</si>
  <si>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</si>
  <si>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</si>
  <si>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</si>
  <si>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</si>
  <si>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</si>
  <si>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</si>
  <si>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</si>
  <si>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</si>
  <si>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</si>
  <si>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</si>
  <si>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</si>
  <si>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</si>
  <si>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</si>
  <si>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</si>
  <si>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</si>
  <si>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</si>
  <si>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</si>
  <si>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</si>
  <si>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</si>
  <si>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</si>
  <si>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</si>
  <si>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</si>
  <si>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</si>
  <si>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</si>
  <si>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</si>
  <si>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</si>
  <si>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</si>
  <si>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</si>
  <si>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</si>
  <si>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</si>
  <si>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</si>
  <si>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</si>
  <si>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</si>
  <si>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</si>
  <si>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</si>
  <si>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</si>
  <si>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</si>
  <si>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</si>
  <si>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</si>
  <si>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</si>
  <si>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</si>
  <si>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</si>
  <si>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</si>
  <si>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</si>
  <si>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</si>
  <si>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</si>
  <si>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</si>
  <si>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</si>
  <si>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</si>
  <si>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</si>
  <si>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</si>
  <si>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</si>
  <si>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</si>
  <si>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</si>
  <si>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</si>
  <si>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</si>
  <si>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</si>
  <si>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</si>
  <si>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</si>
  <si>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</si>
  <si>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</si>
  <si>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</si>
  <si>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</si>
  <si>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</si>
  <si>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</si>
  <si>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</si>
  <si>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</si>
  <si>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</si>
  <si>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</si>
  <si>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</si>
  <si>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</si>
  <si>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</si>
  <si>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</si>
  <si>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</si>
  <si>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</si>
  <si>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</si>
  <si>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</si>
  <si>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</si>
  <si>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</si>
  <si>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</si>
  <si>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</si>
  <si>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</si>
  <si>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</si>
  <si>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</si>
  <si>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</si>
  <si>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</si>
  <si>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</si>
  <si>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</si>
  <si>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</si>
  <si>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</si>
  <si>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</si>
  <si>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</si>
  <si>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</si>
  <si>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</si>
  <si>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</si>
  <si>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</si>
  <si>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</si>
  <si>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</si>
  <si>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</si>
  <si>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</si>
  <si>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</si>
  <si>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</si>
  <si>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</si>
  <si>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</si>
  <si>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</si>
  <si>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</si>
  <si>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</si>
  <si>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</si>
  <si>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</si>
  <si>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</si>
  <si>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</si>
  <si>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</si>
  <si>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</si>
  <si>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</si>
  <si>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</si>
  <si>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</si>
  <si>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</si>
  <si>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</si>
  <si>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</si>
  <si>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</si>
  <si>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</si>
  <si>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</si>
  <si>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</si>
  <si>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</si>
  <si>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</si>
  <si>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</si>
  <si>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</si>
  <si>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</si>
  <si>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</si>
  <si>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</si>
  <si>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</si>
  <si>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</si>
  <si>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</si>
  <si>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</si>
  <si>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</si>
  <si>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</si>
  <si>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</si>
  <si>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</si>
  <si>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</si>
  <si>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</si>
  <si>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</si>
  <si>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</si>
  <si>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</si>
  <si>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</si>
  <si>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</si>
  <si>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</si>
  <si>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</si>
  <si>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</si>
  <si>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</si>
  <si>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</si>
  <si>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</si>
  <si>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</si>
  <si>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</si>
  <si>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</si>
  <si>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</si>
  <si>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</si>
  <si>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</si>
  <si>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</si>
  <si>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</si>
  <si>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</si>
  <si>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</si>
  <si>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</si>
  <si>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</si>
  <si>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</si>
  <si>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</si>
  <si>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</si>
  <si>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</si>
  <si>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</si>
  <si>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</si>
  <si>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</si>
  <si>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</si>
  <si>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</si>
  <si>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</si>
  <si>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</si>
  <si>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</si>
  <si>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</si>
  <si>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</si>
  <si>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</si>
  <si>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</si>
  <si>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</si>
  <si>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</si>
  <si>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</si>
  <si>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</si>
  <si>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</si>
  <si>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</si>
  <si>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</si>
  <si>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</si>
  <si>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</si>
  <si>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</si>
  <si>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</si>
  <si>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</si>
  <si>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</si>
  <si>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</si>
  <si>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</si>
  <si>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</si>
  <si>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</si>
  <si>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</si>
  <si>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</si>
  <si>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</si>
  <si>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</si>
  <si>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</si>
  <si>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</si>
  <si>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</si>
  <si>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</si>
  <si>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</si>
  <si>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</si>
  <si>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</si>
  <si>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</si>
  <si>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</si>
  <si>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</si>
  <si>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</si>
  <si>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</si>
  <si>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</si>
  <si>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</si>
  <si>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</si>
  <si>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</si>
  <si>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</si>
  <si>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</si>
  <si>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</si>
  <si>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</si>
  <si>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</si>
  <si>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</si>
  <si>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</si>
  <si>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</si>
  <si>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</si>
  <si>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</si>
  <si>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</si>
  <si>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</si>
  <si>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</si>
  <si>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</si>
  <si>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</si>
  <si>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</si>
  <si>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</si>
  <si>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</si>
  <si>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</si>
  <si>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</si>
  <si>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</si>
  <si>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</si>
  <si>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</si>
  <si>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</si>
  <si>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</si>
  <si>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</si>
  <si>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</si>
  <si>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</si>
  <si>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</si>
  <si>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</si>
  <si>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</si>
  <si>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</si>
  <si>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</si>
  <si>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</si>
  <si>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</si>
  <si>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</si>
  <si>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</si>
  <si>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</si>
  <si>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</si>
  <si>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</si>
  <si>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</si>
  <si>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</si>
  <si>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</si>
  <si>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</si>
  <si>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</si>
  <si>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</si>
  <si>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</si>
  <si>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</si>
  <si>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</si>
  <si>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</si>
  <si>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</si>
  <si>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</si>
  <si>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</si>
  <si>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</si>
  <si>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</si>
  <si>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</si>
  <si>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</si>
  <si>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</si>
  <si>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</si>
  <si>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</si>
  <si>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</si>
  <si>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</si>
  <si>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</si>
  <si>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</si>
  <si>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</si>
  <si>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</si>
  <si>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</si>
  <si>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</si>
  <si>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</si>
  <si>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</si>
  <si>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</si>
  <si>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</si>
  <si>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</si>
  <si>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</si>
  <si>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</si>
  <si>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</si>
  <si>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</si>
  <si>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</si>
  <si>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</si>
  <si>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</si>
  <si>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</si>
  <si>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</si>
  <si>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</si>
  <si>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</si>
  <si>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</si>
  <si>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</si>
  <si>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</si>
  <si>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</si>
  <si>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</si>
  <si>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</si>
  <si>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</si>
  <si>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</si>
  <si>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</si>
  <si>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</si>
  <si>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</si>
  <si>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</si>
  <si>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</si>
  <si>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</si>
  <si>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</si>
  <si>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</si>
  <si>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</si>
  <si>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</si>
  <si>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</si>
  <si>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</si>
  <si>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</si>
  <si>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</si>
  <si>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</si>
  <si>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</si>
  <si>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</si>
  <si>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</si>
  <si>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</si>
  <si>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</si>
  <si>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</si>
  <si>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</si>
  <si>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</si>
  <si>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</si>
  <si>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</si>
  <si>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</si>
  <si>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</si>
  <si>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</si>
  <si>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</si>
  <si>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</si>
  <si>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</si>
  <si>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</si>
  <si>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</si>
  <si>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</si>
  <si>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</si>
  <si>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</si>
  <si>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</si>
  <si>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</si>
  <si>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</si>
  <si>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</si>
  <si>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</si>
  <si>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</si>
  <si>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</si>
  <si>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</si>
  <si>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</si>
  <si>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</si>
  <si>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</si>
  <si>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</si>
  <si>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</si>
  <si>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</si>
  <si>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</si>
  <si>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</si>
  <si>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</si>
  <si>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</si>
  <si>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</si>
  <si>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</si>
  <si>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</si>
  <si>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</si>
  <si>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</si>
  <si>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</si>
  <si>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</si>
  <si>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</si>
  <si>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</si>
  <si>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</si>
  <si>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</si>
  <si>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</si>
  <si>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</si>
  <si>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</si>
  <si>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</si>
  <si>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</si>
  <si>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</si>
  <si>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</si>
  <si>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</si>
  <si>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</si>
  <si>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</si>
  <si>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</si>
  <si>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</si>
  <si>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</si>
  <si>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</si>
  <si>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</si>
  <si>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</si>
  <si>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</si>
  <si>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</si>
  <si>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</si>
  <si>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</si>
  <si>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</si>
  <si>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</si>
  <si>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</si>
  <si>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</si>
  <si>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</si>
  <si>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</si>
  <si>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</si>
  <si>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</si>
  <si>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</si>
  <si>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</si>
  <si>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</si>
  <si>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</si>
  <si>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</si>
  <si>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</si>
  <si>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</si>
  <si>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</si>
  <si>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</si>
  <si>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</si>
  <si>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</si>
  <si>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</si>
  <si>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</si>
  <si>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</si>
  <si>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</si>
  <si>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</si>
  <si>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</si>
  <si>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</si>
  <si>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</si>
  <si>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</si>
  <si>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</si>
  <si>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</si>
  <si>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</si>
  <si>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</si>
  <si>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</si>
  <si>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</si>
  <si>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</si>
  <si>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</si>
  <si>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</si>
  <si>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</si>
  <si>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</si>
  <si>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</si>
  <si>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</si>
  <si>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</si>
  <si>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</si>
  <si>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</si>
  <si>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</si>
  <si>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</si>
  <si>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</si>
  <si>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</si>
  <si>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</si>
  <si>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</si>
  <si>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</si>
  <si>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</si>
  <si>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</si>
  <si>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</si>
  <si>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</si>
  <si>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</si>
  <si>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</si>
  <si>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</si>
  <si>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</si>
  <si>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</si>
  <si>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</si>
  <si>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</si>
  <si>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</si>
  <si>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</si>
  <si>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</si>
  <si>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</si>
  <si>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</si>
  <si>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</si>
  <si>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</si>
  <si>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</si>
  <si>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</si>
  <si>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</si>
  <si>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</si>
  <si>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</si>
  <si>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</si>
  <si>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</si>
  <si>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</si>
  <si>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</si>
  <si>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</si>
  <si>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</si>
  <si>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</si>
  <si>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</si>
  <si>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</si>
  <si>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</si>
  <si>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</si>
  <si>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</si>
  <si>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</si>
  <si>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</si>
  <si>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</si>
  <si>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</si>
  <si>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</si>
  <si>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</si>
  <si>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</si>
  <si>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</si>
  <si>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</si>
  <si>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</si>
  <si>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</si>
  <si>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</si>
  <si>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</si>
  <si>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</si>
  <si>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</si>
  <si>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</si>
  <si>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</si>
  <si>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</si>
  <si>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</si>
  <si>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</si>
  <si>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</si>
  <si>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</si>
  <si>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</si>
  <si>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</si>
  <si>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</si>
  <si>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</si>
  <si>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</si>
  <si>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</si>
  <si>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</si>
  <si>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</si>
  <si>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</si>
  <si>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</si>
  <si>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</si>
  <si>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</si>
  <si>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</si>
  <si>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</si>
  <si>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</si>
  <si>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</si>
  <si>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</si>
  <si>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</si>
  <si>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</si>
  <si>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</si>
  <si>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</si>
  <si>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</si>
  <si>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</si>
  <si>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</si>
  <si>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</si>
  <si>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</si>
  <si>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</si>
  <si>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</si>
  <si>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</si>
  <si>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</si>
  <si>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</si>
  <si>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</si>
  <si>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</si>
  <si>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</si>
  <si>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</si>
  <si>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</si>
  <si>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</si>
  <si>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</si>
  <si>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</si>
  <si>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</si>
  <si>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</si>
  <si>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</si>
  <si>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</si>
  <si>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</si>
  <si>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</si>
  <si>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</si>
  <si>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</si>
  <si>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</si>
  <si>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</si>
  <si>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</si>
  <si>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</si>
  <si>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</si>
  <si>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</si>
  <si>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</si>
  <si>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</si>
  <si>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</si>
  <si>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</si>
  <si>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</si>
  <si>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</si>
  <si>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</si>
  <si>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</si>
  <si>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</si>
  <si>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</si>
  <si>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</si>
  <si>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</si>
  <si>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</si>
  <si>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</si>
  <si>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</si>
  <si>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</si>
  <si>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</si>
  <si>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</si>
  <si>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</si>
  <si>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</si>
  <si>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</si>
  <si>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</si>
  <si>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</si>
  <si>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</si>
  <si>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</si>
  <si>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</si>
  <si>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</si>
  <si>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</si>
  <si>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</si>
  <si>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</si>
  <si>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</si>
  <si>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</si>
  <si>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</si>
  <si>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</si>
  <si>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</si>
  <si>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</si>
  <si>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</si>
  <si>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</si>
  <si>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</si>
  <si>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</si>
  <si>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</si>
  <si>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</si>
  <si>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</si>
  <si>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</si>
  <si>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</si>
  <si>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</si>
  <si>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</si>
  <si>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</si>
  <si>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</si>
  <si>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</si>
  <si>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</si>
  <si>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</si>
  <si>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</si>
  <si>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</si>
  <si>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</si>
  <si>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</si>
  <si>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</si>
  <si>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</si>
  <si>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</si>
  <si>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</si>
  <si>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</si>
  <si>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</si>
  <si>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</si>
  <si>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</si>
  <si>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</si>
  <si>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</si>
  <si>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</si>
  <si>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</si>
  <si>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</si>
  <si>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</si>
  <si>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</si>
  <si>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</si>
  <si>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</si>
  <si>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</si>
  <si>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</si>
  <si>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</si>
  <si>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</si>
  <si>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</si>
  <si>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</si>
  <si>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</si>
  <si>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</si>
  <si>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</si>
  <si>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</si>
  <si>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</si>
  <si>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</si>
  <si>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</si>
  <si>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</si>
  <si>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</si>
  <si>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</si>
  <si>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</si>
  <si>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</si>
  <si>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</si>
  <si>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</si>
  <si>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</si>
  <si>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</si>
  <si>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</si>
  <si>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</si>
  <si>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</si>
  <si>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</si>
  <si>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</si>
  <si>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</si>
  <si>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</si>
  <si>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</si>
  <si>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</si>
  <si>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</si>
  <si>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</si>
  <si>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</si>
  <si>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</si>
  <si>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</si>
  <si>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</si>
  <si>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</si>
  <si>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</si>
  <si>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</si>
  <si>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</si>
  <si>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</si>
  <si>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</si>
  <si>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</si>
  <si>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</si>
  <si>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</si>
  <si>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</si>
  <si>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</si>
  <si>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</si>
  <si>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</si>
  <si>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</si>
  <si>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</si>
  <si>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</si>
  <si>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</si>
  <si>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</si>
  <si>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</si>
  <si>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</si>
  <si>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</si>
  <si>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</si>
  <si>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</si>
  <si>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</si>
  <si>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</si>
  <si>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</si>
  <si>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</si>
  <si>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</si>
  <si>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</si>
  <si>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</si>
  <si>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</si>
  <si>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</si>
  <si>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</si>
  <si>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</si>
  <si>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</si>
  <si>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</si>
  <si>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</si>
  <si>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</si>
  <si>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</si>
  <si>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</si>
  <si>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</si>
  <si>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</si>
  <si>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</si>
  <si>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</si>
  <si>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</si>
  <si>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</si>
  <si>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</si>
  <si>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</si>
  <si>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</si>
  <si>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</si>
  <si>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</si>
  <si>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</si>
  <si>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</si>
  <si>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</si>
  <si>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</si>
  <si>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</si>
  <si>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</si>
  <si>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</si>
  <si>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</si>
  <si>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</si>
  <si>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</si>
  <si>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</si>
  <si>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</si>
  <si>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</si>
  <si>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</si>
  <si>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</si>
  <si>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</si>
  <si>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</si>
  <si>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</si>
  <si>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</si>
  <si>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</si>
  <si>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</si>
  <si>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</si>
  <si>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</si>
  <si>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</si>
  <si>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</si>
  <si>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</si>
  <si>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</si>
  <si>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</si>
  <si>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</si>
  <si>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</si>
  <si>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</si>
  <si>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</si>
  <si>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</si>
  <si>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</si>
  <si>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</si>
  <si>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</si>
  <si>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</si>
  <si>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</si>
  <si>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</si>
  <si>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</si>
  <si>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</si>
  <si>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</si>
  <si>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</si>
  <si>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</si>
  <si>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</si>
  <si>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</si>
  <si>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</si>
  <si>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</si>
  <si>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</si>
  <si>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</si>
  <si>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</si>
  <si>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</si>
  <si>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</si>
  <si>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</si>
  <si>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</si>
  <si>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</si>
  <si>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</si>
  <si>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</si>
  <si>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</si>
  <si>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</si>
  <si>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</si>
  <si>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</si>
  <si>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</si>
  <si>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</si>
  <si>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</si>
  <si>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</si>
  <si>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</si>
  <si>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</si>
  <si>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</si>
  <si>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</si>
  <si>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</si>
  <si>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</si>
  <si>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</si>
  <si>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</si>
  <si>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</si>
  <si>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</si>
  <si>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</si>
  <si>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</si>
  <si>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</si>
  <si>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</si>
  <si>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</si>
  <si>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</si>
  <si>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</si>
  <si>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</si>
  <si>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</si>
  <si>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</si>
  <si>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</si>
  <si>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</si>
  <si>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</si>
  <si>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</si>
  <si>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</si>
  <si>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</si>
  <si>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</si>
  <si>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</si>
  <si>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</si>
  <si>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</si>
  <si>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</si>
  <si>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</si>
  <si>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</si>
  <si>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</si>
  <si>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</si>
  <si>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</si>
  <si>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</si>
  <si>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</si>
  <si>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</si>
  <si>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</si>
  <si>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</si>
  <si>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</si>
  <si>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</si>
  <si>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</si>
  <si>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</si>
  <si>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</si>
  <si>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</si>
  <si>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</si>
  <si>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</si>
  <si>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</si>
  <si>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</si>
  <si>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</si>
  <si>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</si>
  <si>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</si>
  <si>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</si>
  <si>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</si>
  <si>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</si>
  <si>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</si>
  <si>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</si>
  <si>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</si>
  <si>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</si>
  <si>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</si>
  <si>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</si>
  <si>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</si>
  <si>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</si>
  <si>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</si>
  <si>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</si>
  <si>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</si>
  <si>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</si>
  <si>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</si>
  <si>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</si>
  <si>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</si>
  <si>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</si>
  <si>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</si>
  <si>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</si>
  <si>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</si>
  <si>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</si>
  <si>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</si>
  <si>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</si>
  <si>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</si>
  <si>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</si>
  <si>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</si>
  <si>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</si>
  <si>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</si>
  <si>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</si>
  <si>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</si>
  <si>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</si>
  <si>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</si>
  <si>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</si>
  <si>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</si>
  <si>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</si>
  <si>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</si>
  <si>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</si>
  <si>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</si>
  <si>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</si>
  <si>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</si>
  <si>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</si>
  <si>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</si>
  <si>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</si>
  <si>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</si>
  <si>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</si>
  <si>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</si>
  <si>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</si>
  <si>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</si>
  <si>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</si>
  <si>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</si>
  <si>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</si>
  <si>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</si>
  <si>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</si>
  <si>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</si>
  <si>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</si>
  <si>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</si>
  <si>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</si>
  <si>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</si>
  <si>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</si>
  <si>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</si>
  <si>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</si>
  <si>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</si>
  <si>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</si>
  <si>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</si>
  <si>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</si>
  <si>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</si>
  <si>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</si>
  <si>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</si>
  <si>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</si>
  <si>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</si>
  <si>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</si>
  <si>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</si>
  <si>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</si>
  <si>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</si>
  <si>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</si>
  <si>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</si>
  <si>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</si>
  <si>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</si>
  <si>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</si>
  <si>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</si>
  <si>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</si>
  <si>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</si>
  <si>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</si>
  <si>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</si>
  <si>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</si>
  <si>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</si>
  <si>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</si>
  <si>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</si>
  <si>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</si>
  <si>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</si>
  <si>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</si>
  <si>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</si>
  <si>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</si>
  <si>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</si>
  <si>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</si>
  <si>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</si>
  <si>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</si>
  <si>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</si>
  <si>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</si>
  <si>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</si>
  <si>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</si>
  <si>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</si>
  <si>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</si>
  <si>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</si>
  <si>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</si>
  <si>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</si>
  <si>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</si>
  <si>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</si>
  <si>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</si>
  <si>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</si>
  <si>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</si>
  <si>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</si>
  <si>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</si>
  <si>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</si>
  <si>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</si>
  <si>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</si>
  <si>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</si>
  <si>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</si>
  <si>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</si>
  <si>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</si>
  <si>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</si>
  <si>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</si>
  <si>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</si>
  <si>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</si>
  <si>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</si>
  <si>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</si>
  <si>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</si>
  <si>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</si>
  <si>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</si>
  <si>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</si>
  <si>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</si>
  <si>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</si>
  <si>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</si>
  <si>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</si>
  <si>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</si>
  <si>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</si>
  <si>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</si>
  <si>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</si>
  <si>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</si>
  <si>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</si>
  <si>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</si>
  <si>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</si>
  <si>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</si>
  <si>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</si>
  <si>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</si>
  <si>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</si>
  <si>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</si>
  <si>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</si>
  <si>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</si>
  <si>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</si>
  <si>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</si>
  <si>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</si>
  <si>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</si>
  <si>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</si>
  <si>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</si>
  <si>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</si>
  <si>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</si>
  <si>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</si>
  <si>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</si>
  <si>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</si>
  <si>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</si>
  <si>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</si>
  <si>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</si>
  <si>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</si>
  <si>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</si>
  <si>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</si>
  <si>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</si>
  <si>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</si>
  <si>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</si>
  <si>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</si>
  <si>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</si>
  <si>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</si>
  <si>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</si>
  <si>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</si>
  <si>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</si>
  <si>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</si>
  <si>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</si>
  <si>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</si>
  <si>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</si>
  <si>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</si>
  <si>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</si>
  <si>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</si>
  <si>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</si>
  <si>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</si>
  <si>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</si>
  <si>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</si>
  <si>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</si>
  <si>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</si>
  <si>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</si>
  <si>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</si>
  <si>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</si>
  <si>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</si>
  <si>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</si>
  <si>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</si>
  <si>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</si>
  <si>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</si>
  <si>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</si>
  <si>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</si>
  <si>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</si>
  <si>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</si>
  <si>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</si>
  <si>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</si>
  <si>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</si>
  <si>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</si>
  <si>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</si>
  <si>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</si>
  <si>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</si>
  <si>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</si>
  <si>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</si>
  <si>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</si>
  <si>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</si>
  <si>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</si>
  <si>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</si>
  <si>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</si>
  <si>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</si>
  <si>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</si>
  <si>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</si>
  <si>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</si>
  <si>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</si>
  <si>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</si>
  <si>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</si>
  <si>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</si>
  <si>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</si>
  <si>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</si>
  <si>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</si>
  <si>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</si>
  <si>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</si>
  <si>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</si>
  <si>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</si>
  <si>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</si>
  <si>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</si>
  <si>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</si>
  <si>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</si>
  <si>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</si>
  <si>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</si>
  <si>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</si>
  <si>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</si>
  <si>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</si>
  <si>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</si>
  <si>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</si>
  <si>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</si>
  <si>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</si>
  <si>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</si>
  <si>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</si>
  <si>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</si>
  <si>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</si>
  <si>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</si>
  <si>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</si>
  <si>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</si>
  <si>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</si>
  <si>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</si>
  <si>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</si>
  <si>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</si>
  <si>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</si>
  <si>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</si>
  <si>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</si>
  <si>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</si>
  <si>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</si>
  <si>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</si>
  <si>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</si>
  <si>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</si>
  <si>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</si>
  <si>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</si>
  <si>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</si>
  <si>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</si>
  <si>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</si>
  <si>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</si>
  <si>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</si>
  <si>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</si>
  <si>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</si>
  <si>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</si>
  <si>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</si>
  <si>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</si>
  <si>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</si>
  <si>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</si>
  <si>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</si>
  <si>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</si>
  <si>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</si>
  <si>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</si>
  <si>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</si>
  <si>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</si>
  <si>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</si>
  <si>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</si>
  <si>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</si>
  <si>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</si>
  <si>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</si>
  <si>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</si>
  <si>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</si>
  <si>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</si>
  <si>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</si>
  <si>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</si>
  <si>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</si>
  <si>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</si>
  <si>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</si>
  <si>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</si>
  <si>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</si>
  <si>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</si>
  <si>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</si>
  <si>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</si>
  <si>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</si>
  <si>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</si>
  <si>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</si>
  <si>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</si>
  <si>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</si>
  <si>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</si>
  <si>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</si>
  <si>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</si>
  <si>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</si>
  <si>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</si>
  <si>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</si>
  <si>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</si>
  <si>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</si>
  <si>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</si>
  <si>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</si>
  <si>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</si>
  <si>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</si>
  <si>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</si>
  <si>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</si>
  <si>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</si>
  <si>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</si>
  <si>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</si>
  <si>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</si>
  <si>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</si>
  <si>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</si>
  <si>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</si>
  <si>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</si>
  <si>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</si>
  <si>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</si>
  <si>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</si>
  <si>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</si>
  <si>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</si>
  <si>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</si>
  <si>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</si>
  <si>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</si>
  <si>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</si>
  <si>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</si>
  <si>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</si>
  <si>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</si>
  <si>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</si>
  <si>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</si>
  <si>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</si>
  <si>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</si>
  <si>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</si>
  <si>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</si>
  <si>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</si>
  <si>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</si>
  <si>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</si>
  <si>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</si>
  <si>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</si>
  <si>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</si>
  <si>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</si>
  <si>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</si>
  <si>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</si>
  <si>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</si>
  <si>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</si>
  <si>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</si>
  <si>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</si>
  <si>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</si>
  <si>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</si>
  <si>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</si>
  <si>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</si>
  <si>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</si>
  <si>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</si>
  <si>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</si>
  <si>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</si>
  <si>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</si>
  <si>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</si>
  <si>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</si>
  <si>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</si>
  <si>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</si>
  <si>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</si>
  <si>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</si>
  <si>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</si>
  <si>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</si>
  <si>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</si>
  <si>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</si>
  <si>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</si>
  <si>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</si>
  <si>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</si>
  <si>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</si>
  <si>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</si>
  <si>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</si>
  <si>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</si>
  <si>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</si>
  <si>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</si>
  <si>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</si>
  <si>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</si>
  <si>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</si>
  <si>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</si>
  <si>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</si>
  <si>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</si>
  <si>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</si>
  <si>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</si>
  <si>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</si>
  <si>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</si>
  <si>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</si>
  <si>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</si>
  <si>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</si>
  <si>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</si>
  <si>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</si>
  <si>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</si>
  <si>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</si>
  <si>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</si>
  <si>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</si>
  <si>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</si>
  <si>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</si>
  <si>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</si>
  <si>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</si>
  <si>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</si>
  <si>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</si>
  <si>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</si>
  <si>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</si>
  <si>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</si>
  <si>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</si>
  <si>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</si>
  <si>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</si>
  <si>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</si>
  <si>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</si>
  <si>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</si>
  <si>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</si>
  <si>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</si>
  <si>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</si>
  <si>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</si>
  <si>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</si>
  <si>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</si>
  <si>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</si>
  <si>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</si>
  <si>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</si>
  <si>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</si>
  <si>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</si>
  <si>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</si>
  <si>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</si>
  <si>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</si>
  <si>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</si>
  <si>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</si>
  <si>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</si>
  <si>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</si>
  <si>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</si>
  <si>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</si>
  <si>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</si>
  <si>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</si>
  <si>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</si>
  <si>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</si>
  <si>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</si>
  <si>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</si>
  <si>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</si>
  <si>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</si>
  <si>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</si>
  <si>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</si>
  <si>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</si>
  <si>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</si>
  <si>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</si>
  <si>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</si>
  <si>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</si>
  <si>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</si>
  <si>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</si>
  <si>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</si>
  <si>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</si>
  <si>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</si>
  <si>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</si>
  <si>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</si>
  <si>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</si>
  <si>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</si>
  <si>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</si>
  <si>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</si>
  <si>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</si>
  <si>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</si>
  <si>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</si>
  <si>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</si>
  <si>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</si>
  <si>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</si>
  <si>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</si>
  <si>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</si>
  <si>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</si>
  <si>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</si>
  <si>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</si>
  <si>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</si>
  <si>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</si>
  <si>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</si>
  <si>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</si>
  <si>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</si>
  <si>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</si>
  <si>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</si>
  <si>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</si>
  <si>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</si>
  <si>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</si>
  <si>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</si>
  <si>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</si>
  <si>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</si>
  <si>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</si>
  <si>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</si>
  <si>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</si>
  <si>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</si>
  <si>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</si>
  <si>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</si>
  <si>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</si>
  <si>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</si>
  <si>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</si>
  <si>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</si>
  <si>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</si>
  <si>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</si>
  <si>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</si>
  <si>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</si>
  <si>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</si>
  <si>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</si>
  <si>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</si>
  <si>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</si>
  <si>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</si>
  <si>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</si>
  <si>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</si>
  <si>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</si>
  <si>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</si>
  <si>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</si>
  <si>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</si>
  <si>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</si>
  <si>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</si>
  <si>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</si>
  <si>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</si>
  <si>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</si>
  <si>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</si>
  <si>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</si>
  <si>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</si>
  <si>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</si>
  <si>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</si>
  <si>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</si>
  <si>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</si>
  <si>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</si>
  <si>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</si>
  <si>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</si>
  <si>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</si>
  <si>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</si>
  <si>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</si>
  <si>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</si>
  <si>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</si>
  <si>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</si>
  <si>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</si>
  <si>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</si>
  <si>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</si>
  <si>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</si>
  <si>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</si>
  <si>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</si>
  <si>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</si>
  <si>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</si>
  <si>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</si>
  <si>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</si>
  <si>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</si>
  <si>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</si>
  <si>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</si>
  <si>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</si>
  <si>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</si>
  <si>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</si>
  <si>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</si>
  <si>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</si>
  <si>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</si>
  <si>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</si>
  <si>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</si>
  <si>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</si>
  <si>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</si>
  <si>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</si>
  <si>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</si>
  <si>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</si>
  <si>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</si>
  <si>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</si>
  <si>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</si>
  <si>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</si>
  <si>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</si>
  <si>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</si>
  <si>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</si>
  <si>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</si>
  <si>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</si>
  <si>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</si>
  <si>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</si>
  <si>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</si>
  <si>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</si>
  <si>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</si>
  <si>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</si>
  <si>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</si>
  <si>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</si>
  <si>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</si>
  <si>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</si>
  <si>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</si>
  <si>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</si>
  <si>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</si>
  <si>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</si>
  <si>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</si>
  <si>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</si>
  <si>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</si>
  <si>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</si>
  <si>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</si>
  <si>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</si>
  <si>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</si>
  <si>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</si>
  <si>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</si>
  <si>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</si>
  <si>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</si>
  <si>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</si>
  <si>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</si>
  <si>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</si>
  <si>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</si>
  <si>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</si>
  <si>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</si>
  <si>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</si>
  <si>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</si>
  <si>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</si>
  <si>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</si>
  <si>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</si>
  <si>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</si>
  <si>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</si>
  <si>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</si>
  <si>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</si>
  <si>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</si>
  <si>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</si>
  <si>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</si>
  <si>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</si>
  <si>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</si>
  <si>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</si>
  <si>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</si>
  <si>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</si>
  <si>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</si>
  <si>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</si>
  <si>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</si>
  <si>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</si>
  <si>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</si>
  <si>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</si>
  <si>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</si>
  <si>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</si>
  <si>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</si>
  <si>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</si>
  <si>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</si>
  <si>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</si>
  <si>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</si>
  <si>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</si>
  <si>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</si>
  <si>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</si>
  <si>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</si>
  <si>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</si>
  <si>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</si>
  <si>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</si>
  <si>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</si>
  <si>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</si>
  <si>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</si>
  <si>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</si>
  <si>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</si>
  <si>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</si>
  <si>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</si>
  <si>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</si>
  <si>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</si>
  <si>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</si>
  <si>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</si>
  <si>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</si>
  <si>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</si>
  <si>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</si>
  <si>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</si>
  <si>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</si>
  <si>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</si>
  <si>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</si>
  <si>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</si>
  <si>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</si>
  <si>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</si>
  <si>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</si>
  <si>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</si>
  <si>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</si>
  <si>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</si>
  <si>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</si>
  <si>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</si>
  <si>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</si>
  <si>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</si>
  <si>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</si>
  <si>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</si>
  <si>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</si>
  <si>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</si>
  <si>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</si>
  <si>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</si>
  <si>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</si>
  <si>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</si>
  <si>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</si>
  <si>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</si>
  <si>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</si>
  <si>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</si>
  <si>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</si>
  <si>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</si>
  <si>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</si>
  <si>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</si>
  <si>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</si>
  <si>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</si>
  <si>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</si>
  <si>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</si>
  <si>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</si>
  <si>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</si>
  <si>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</si>
  <si>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</si>
  <si>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</si>
  <si>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</si>
  <si>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</si>
  <si>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</si>
  <si>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</si>
  <si>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</si>
  <si>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</si>
  <si>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</si>
  <si>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</si>
  <si>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</si>
  <si>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</si>
  <si>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</si>
  <si>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</si>
  <si>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</si>
  <si>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</si>
  <si>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</si>
  <si>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</si>
  <si>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</si>
  <si>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</si>
  <si>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</si>
  <si>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</si>
  <si>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</si>
  <si>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</si>
  <si>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</si>
  <si>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</si>
  <si>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</si>
  <si>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</si>
  <si>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</si>
  <si>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</si>
  <si>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</si>
  <si>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</si>
  <si>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</si>
  <si>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</si>
  <si>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</si>
  <si>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</si>
  <si>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</si>
  <si>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</si>
  <si>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</si>
  <si>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</si>
  <si>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</si>
  <si>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</si>
  <si>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</si>
  <si>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</si>
  <si>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</si>
  <si>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</si>
  <si>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</si>
  <si>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</si>
  <si>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</si>
  <si>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</si>
  <si>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</si>
  <si>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</si>
  <si>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</si>
  <si>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</si>
  <si>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</si>
  <si>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</si>
  <si>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</si>
  <si>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</si>
  <si>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</si>
  <si>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</si>
  <si>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</si>
  <si>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</si>
  <si>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</si>
  <si>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</si>
  <si>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</si>
  <si>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</si>
  <si>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</si>
  <si>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</si>
  <si>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</si>
  <si>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</si>
  <si>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</si>
  <si>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</si>
  <si>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</si>
  <si>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</si>
  <si>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</si>
  <si>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</si>
  <si>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</si>
  <si>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</si>
  <si>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</si>
  <si>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</si>
  <si>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</si>
  <si>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</si>
  <si>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</si>
  <si>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</si>
  <si>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</si>
  <si>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</si>
  <si>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</si>
  <si>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</si>
  <si>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</si>
  <si>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</si>
  <si>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</si>
  <si>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</si>
  <si>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</si>
  <si>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</si>
  <si>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</si>
  <si>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</si>
  <si>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</si>
  <si>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</si>
  <si>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</si>
  <si>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</si>
  <si>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</si>
  <si>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</si>
  <si>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</si>
  <si>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</si>
  <si>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</si>
  <si>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</si>
  <si>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</si>
  <si>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</si>
  <si>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</si>
  <si>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</si>
  <si>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</si>
  <si>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</si>
  <si>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</si>
  <si>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</si>
  <si>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</si>
  <si>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</si>
  <si>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</si>
  <si>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</si>
  <si>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</si>
  <si>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</si>
  <si>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</si>
  <si>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</si>
  <si>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</si>
  <si>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</si>
  <si>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</si>
  <si>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</si>
  <si>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</si>
  <si>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</si>
  <si>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</si>
  <si>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</si>
  <si>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</si>
  <si>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</si>
  <si>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</si>
  <si>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</si>
  <si>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</si>
  <si>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</si>
  <si>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</si>
  <si>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</si>
  <si>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</si>
  <si>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</si>
  <si>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</si>
  <si>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</si>
  <si>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</si>
  <si>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</si>
  <si>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</si>
  <si>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</si>
  <si>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</si>
  <si>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</si>
  <si>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</si>
  <si>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</si>
  <si>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</si>
  <si>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</si>
  <si>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</si>
  <si>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</si>
  <si>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</si>
  <si>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</si>
  <si>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</si>
  <si>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</si>
  <si>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</si>
  <si>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</si>
  <si>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</si>
  <si>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</si>
  <si>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</si>
  <si>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</si>
  <si>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</si>
  <si>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</si>
  <si>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</si>
  <si>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</si>
  <si>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</si>
  <si>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</si>
  <si>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</si>
  <si>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</si>
  <si>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</si>
  <si>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</si>
  <si>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</si>
  <si>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</si>
  <si>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</si>
  <si>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</si>
  <si>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</si>
  <si>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</si>
  <si>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</si>
  <si>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</si>
  <si>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</si>
  <si>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</si>
  <si>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</si>
  <si>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</si>
  <si>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</si>
  <si>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</si>
  <si>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</si>
  <si>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</si>
  <si>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</si>
  <si>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</si>
  <si>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</si>
  <si>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</si>
  <si>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</si>
  <si>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</si>
  <si>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</si>
  <si>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</si>
  <si>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</si>
  <si>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</si>
  <si>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</si>
  <si>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</si>
  <si>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</si>
  <si>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</si>
  <si>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</si>
  <si>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</si>
  <si>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</si>
  <si>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</si>
  <si>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</si>
  <si>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</si>
  <si>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</si>
  <si>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</si>
  <si>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</si>
  <si>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</si>
  <si>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</si>
  <si>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</si>
  <si>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</si>
  <si>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</si>
  <si>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</si>
  <si>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</si>
  <si>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</si>
  <si>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</si>
  <si>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</si>
  <si>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</si>
  <si>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</si>
  <si>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</si>
  <si>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</si>
  <si>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</si>
  <si>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</si>
  <si>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</si>
  <si>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</si>
  <si>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</si>
  <si>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</si>
  <si>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</si>
  <si>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</si>
  <si>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</si>
  <si>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</si>
  <si>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</si>
  <si>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</si>
  <si>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</si>
  <si>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</si>
  <si>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</si>
  <si>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</si>
  <si>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</si>
  <si>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</si>
  <si>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</si>
  <si>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</si>
  <si>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</si>
  <si>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</si>
  <si>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</si>
  <si>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</si>
  <si>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</si>
  <si>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</si>
  <si>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</si>
  <si>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</si>
  <si>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</si>
  <si>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</si>
  <si>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</si>
  <si>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</si>
  <si>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</si>
  <si>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</si>
  <si>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</si>
  <si>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</si>
  <si>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</si>
  <si>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</si>
  <si>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</si>
  <si>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</si>
  <si>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</si>
  <si>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</si>
  <si>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</si>
  <si>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</si>
  <si>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</si>
  <si>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</si>
  <si>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</si>
  <si>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</si>
  <si>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</si>
  <si>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</si>
  <si>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</si>
  <si>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</si>
  <si>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</si>
  <si>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</si>
  <si>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</si>
  <si>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</si>
  <si>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</si>
  <si>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</si>
  <si>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</si>
  <si>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</si>
  <si>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</si>
  <si>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</si>
  <si>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</si>
  <si>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</si>
  <si>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</si>
  <si>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</si>
  <si>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</si>
  <si>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</si>
  <si>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</si>
  <si>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</si>
  <si>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</si>
  <si>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</si>
  <si>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</si>
  <si>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</si>
  <si>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</si>
  <si>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</si>
  <si>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</si>
  <si>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</si>
  <si>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</si>
  <si>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</si>
  <si>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</si>
  <si>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</si>
  <si>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</si>
  <si>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</si>
  <si>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</si>
  <si>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</si>
  <si>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</si>
  <si>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</si>
  <si>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</si>
  <si>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</si>
  <si>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</si>
  <si>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</si>
  <si>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</si>
  <si>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</si>
  <si>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</si>
  <si>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</si>
  <si>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</si>
  <si>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</si>
  <si>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</si>
  <si>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</si>
  <si>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</si>
  <si>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</si>
  <si>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</si>
  <si>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</si>
  <si>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</si>
  <si>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</si>
  <si>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</si>
  <si>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</si>
  <si>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</si>
  <si>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</si>
  <si>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</si>
  <si>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</si>
  <si>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</si>
  <si>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</si>
  <si>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</si>
  <si>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</si>
  <si>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</si>
  <si>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</si>
  <si>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</si>
  <si>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</si>
  <si>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</si>
  <si>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</si>
  <si>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</si>
  <si>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</si>
  <si>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</si>
  <si>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</si>
  <si>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</si>
  <si>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</si>
  <si>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</si>
  <si>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</si>
  <si>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</si>
  <si>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</si>
  <si>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</si>
  <si>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</si>
  <si>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</si>
  <si>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</si>
  <si>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</si>
  <si>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</si>
  <si>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</si>
  <si>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</si>
  <si>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</si>
  <si>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</si>
  <si>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</si>
  <si>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</si>
  <si>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</si>
  <si>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</si>
  <si>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</si>
  <si>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</si>
  <si>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</si>
  <si>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</si>
  <si>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</si>
  <si>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</si>
  <si>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</si>
  <si>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</si>
  <si>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</si>
  <si>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</si>
  <si>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</si>
  <si>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</si>
  <si>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</si>
  <si>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</si>
  <si>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</si>
  <si>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</si>
  <si>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</si>
  <si>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</si>
  <si>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</si>
  <si>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</si>
  <si>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</si>
  <si>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</si>
  <si>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</si>
  <si>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</si>
  <si>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</si>
  <si>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</si>
  <si>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</si>
  <si>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</si>
  <si>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</si>
  <si>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</si>
  <si>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</si>
  <si>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</si>
  <si>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</si>
  <si>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</si>
  <si>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</si>
  <si>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</si>
  <si>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</si>
  <si>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</si>
  <si>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</si>
  <si>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</si>
  <si>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</si>
  <si>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</si>
  <si>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</si>
  <si>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</si>
  <si>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</si>
  <si>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</si>
  <si>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</si>
  <si>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</si>
  <si>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</si>
  <si>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</si>
  <si>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</si>
  <si>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</si>
  <si>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</si>
  <si>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</si>
  <si>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</si>
  <si>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</si>
  <si>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</si>
  <si>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</si>
  <si>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</si>
  <si>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</si>
  <si>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</si>
  <si>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</si>
  <si>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</si>
  <si>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</si>
  <si>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</si>
  <si>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</si>
  <si>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</si>
  <si>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</si>
  <si>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</si>
  <si>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</si>
  <si>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</si>
  <si>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</si>
  <si>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</si>
  <si>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</si>
  <si>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</si>
  <si>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</si>
  <si>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</si>
  <si>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</si>
  <si>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</si>
  <si>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</si>
  <si>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</si>
  <si>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</si>
  <si>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</si>
  <si>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</si>
  <si>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</si>
  <si>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</si>
  <si>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</si>
  <si>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</si>
  <si>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</si>
  <si>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</si>
  <si>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</si>
  <si>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</si>
  <si>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</si>
  <si>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</si>
  <si>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</si>
  <si>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</si>
  <si>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</si>
  <si>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</si>
  <si>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</si>
  <si>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</si>
  <si>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</si>
  <si>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</si>
  <si>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</si>
  <si>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</si>
  <si>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</si>
  <si>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</si>
  <si>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</si>
  <si>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</si>
  <si>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</si>
  <si>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</si>
  <si>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</si>
  <si>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</si>
  <si>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</si>
  <si>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</si>
  <si>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</si>
  <si>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</si>
  <si>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</si>
  <si>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</si>
  <si>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</si>
  <si>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</si>
  <si>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</si>
  <si>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</si>
  <si>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</si>
  <si>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</si>
  <si>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</si>
  <si>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</si>
  <si>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</si>
  <si>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</si>
  <si>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</si>
  <si>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</si>
  <si>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</si>
  <si>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</si>
  <si>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</si>
  <si>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</si>
  <si>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</si>
  <si>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</si>
  <si>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</si>
  <si>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</si>
  <si>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</si>
  <si>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</si>
  <si>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</si>
  <si>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</si>
  <si>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</si>
  <si>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</si>
  <si>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</si>
  <si>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</si>
  <si>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</si>
  <si>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</si>
  <si>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</si>
  <si>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</si>
  <si>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</si>
  <si>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</si>
  <si>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</si>
  <si>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</si>
  <si>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</si>
  <si>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</si>
  <si>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</si>
  <si>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</si>
  <si>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</si>
  <si>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</si>
  <si>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</si>
  <si>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</si>
  <si>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</si>
  <si>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</si>
  <si>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</si>
  <si>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</si>
  <si>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</si>
  <si>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</si>
  <si>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</si>
  <si>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</si>
  <si>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</si>
  <si>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</si>
  <si>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</si>
  <si>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</si>
  <si>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</si>
  <si>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</si>
  <si>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</si>
  <si>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</si>
  <si>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</si>
  <si>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</si>
  <si>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</si>
  <si>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</si>
  <si>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</si>
  <si>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</si>
  <si>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</si>
  <si>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</si>
  <si>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</si>
  <si>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</si>
  <si>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</si>
  <si>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</si>
  <si>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</si>
  <si>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</si>
  <si>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</si>
  <si>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</si>
  <si>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</si>
  <si>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</si>
  <si>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</si>
  <si>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</si>
  <si>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</si>
  <si>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</si>
  <si>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</si>
  <si>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</si>
  <si>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</si>
  <si>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</si>
  <si>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</si>
  <si>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</si>
  <si>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</si>
  <si>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</si>
  <si>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</si>
  <si>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</si>
  <si>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</si>
  <si>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</si>
  <si>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</si>
  <si>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</si>
  <si>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</si>
  <si>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</si>
  <si>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</si>
  <si>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</si>
  <si>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</si>
  <si>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</si>
  <si>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</si>
  <si>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</si>
  <si>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</si>
  <si>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</si>
  <si>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</si>
  <si>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</si>
  <si>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</si>
  <si>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</si>
  <si>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</si>
  <si>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</si>
  <si>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</si>
  <si>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</si>
  <si>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</si>
  <si>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</si>
  <si>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</si>
  <si>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</si>
  <si>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</si>
  <si>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</si>
  <si>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</si>
  <si>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</si>
  <si>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</si>
  <si>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</si>
  <si>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</si>
  <si>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</si>
  <si>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</si>
  <si>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</si>
  <si>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</si>
  <si>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</si>
  <si>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</si>
  <si>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</si>
  <si>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</si>
  <si>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</si>
  <si>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</si>
  <si>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</si>
  <si>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</si>
  <si>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</si>
  <si>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</si>
  <si>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</si>
  <si>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</si>
  <si>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</si>
  <si>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</si>
  <si>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</si>
  <si>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</si>
  <si>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</si>
  <si>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</si>
  <si>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</si>
  <si>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</si>
  <si>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</si>
  <si>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</si>
  <si>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</si>
  <si>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</si>
  <si>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</si>
  <si>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</si>
  <si>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</si>
  <si>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</si>
  <si>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</si>
  <si>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</si>
  <si>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</si>
  <si>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</si>
  <si>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</si>
  <si>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</si>
  <si>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</si>
  <si>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</si>
  <si>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</si>
  <si>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</si>
  <si>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</si>
  <si>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</si>
  <si>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</si>
  <si>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</si>
  <si>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</si>
  <si>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</si>
  <si>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</si>
  <si>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</si>
  <si>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</si>
  <si>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</si>
  <si>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</si>
  <si>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</si>
  <si>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</si>
  <si>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</si>
  <si>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</si>
  <si>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</si>
  <si>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</si>
  <si>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</si>
  <si>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</si>
  <si>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</si>
  <si>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</si>
  <si>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</si>
  <si>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</si>
  <si>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</si>
  <si>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</si>
  <si>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</si>
  <si>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</si>
  <si>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</si>
  <si>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</si>
  <si>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</si>
  <si>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</si>
  <si>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</si>
  <si>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</si>
  <si>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</si>
  <si>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</si>
  <si>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</si>
  <si>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</si>
  <si>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</si>
  <si>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</si>
  <si>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</si>
  <si>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</si>
  <si>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</si>
  <si>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</si>
  <si>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</si>
  <si>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</si>
  <si>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</si>
  <si>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</si>
  <si>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</si>
  <si>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</si>
  <si>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</si>
  <si>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</si>
  <si>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</si>
  <si>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</si>
  <si>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</si>
  <si>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</si>
  <si>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</si>
  <si>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</si>
  <si>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</si>
  <si>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</si>
  <si>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</si>
  <si>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</si>
  <si>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</si>
  <si>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</si>
  <si>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</si>
  <si>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</si>
  <si>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</si>
  <si>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</si>
  <si>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</si>
  <si>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</si>
  <si>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</si>
  <si>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</si>
  <si>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</si>
  <si>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</si>
  <si>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</si>
  <si>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</si>
  <si>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</si>
  <si>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</si>
  <si>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</si>
  <si>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</si>
  <si>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</si>
  <si>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</si>
  <si>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</si>
  <si>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</si>
  <si>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</si>
  <si>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</si>
  <si>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</si>
  <si>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</si>
  <si>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</si>
  <si>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</si>
  <si>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</si>
  <si>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</si>
  <si>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</si>
  <si>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</si>
  <si>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</si>
  <si>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</si>
  <si>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</si>
  <si>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</si>
  <si>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</si>
  <si>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</si>
  <si>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</si>
  <si>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</si>
  <si>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</si>
  <si>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</si>
  <si>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</si>
  <si>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</si>
  <si>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</si>
  <si>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</si>
  <si>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</si>
  <si>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</si>
  <si>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</si>
  <si>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</si>
  <si>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</si>
  <si>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</si>
  <si>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</si>
  <si>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</si>
  <si>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</si>
  <si>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</si>
  <si>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</si>
  <si>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</si>
  <si>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</si>
  <si>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</si>
  <si>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</si>
  <si>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</si>
  <si>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</si>
  <si>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</si>
  <si>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</si>
  <si>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</si>
  <si>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</si>
  <si>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</si>
  <si>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</si>
  <si>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</si>
  <si>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</si>
  <si>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</si>
  <si>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</si>
  <si>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</si>
  <si>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</si>
  <si>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</si>
  <si>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</si>
  <si>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</si>
  <si>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</si>
  <si>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</si>
  <si>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</si>
  <si>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</si>
  <si>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</si>
  <si>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</si>
  <si>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</si>
  <si>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</si>
  <si>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</si>
  <si>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</si>
  <si>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</si>
  <si>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</si>
  <si>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</si>
  <si>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</si>
  <si>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</si>
  <si>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</si>
  <si>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</si>
  <si>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</si>
  <si>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</si>
  <si>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</si>
  <si>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</si>
  <si>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</si>
  <si>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</si>
  <si>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</si>
  <si>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</si>
  <si>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</si>
  <si>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</si>
  <si>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</si>
  <si>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</si>
  <si>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</si>
  <si>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</si>
  <si>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</si>
  <si>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</si>
  <si>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</si>
  <si>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</si>
  <si>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</si>
  <si>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</si>
  <si>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</si>
  <si>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</si>
  <si>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</si>
  <si>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</si>
  <si>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</si>
  <si>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</si>
  <si>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</si>
  <si>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</si>
  <si>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</si>
  <si>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</si>
  <si>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</si>
  <si>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</si>
  <si>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</si>
  <si>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</si>
  <si>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</si>
  <si>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</si>
  <si>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</si>
  <si>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</si>
  <si>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</si>
  <si>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</si>
  <si>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</si>
  <si>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</si>
  <si>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</si>
  <si>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</si>
  <si>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</si>
  <si>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</si>
  <si>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</si>
  <si>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</si>
  <si>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</si>
  <si>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</si>
  <si>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</si>
  <si>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</si>
  <si>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</si>
  <si>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</si>
  <si>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</si>
  <si>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</si>
  <si>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</si>
  <si>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</si>
  <si>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</si>
  <si>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</si>
  <si>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</si>
  <si>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</si>
  <si>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</si>
  <si>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</si>
  <si>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</si>
  <si>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</si>
  <si>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</si>
  <si>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</si>
  <si>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</si>
  <si>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</si>
  <si>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</si>
  <si>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</si>
  <si>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</si>
  <si>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</si>
  <si>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</si>
  <si>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</si>
  <si>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</si>
  <si>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</si>
  <si>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</si>
  <si>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</si>
  <si>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</si>
  <si>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</si>
  <si>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</si>
  <si>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</si>
  <si>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</si>
  <si>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</si>
  <si>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</si>
  <si>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</si>
  <si>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</si>
  <si>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</si>
  <si>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</si>
  <si>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</si>
  <si>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</si>
  <si>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</si>
  <si>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</si>
  <si>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</si>
  <si>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</si>
  <si>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</si>
  <si>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</si>
  <si>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</si>
  <si>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</si>
  <si>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</si>
  <si>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</si>
  <si>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</si>
  <si>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</si>
  <si>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</si>
  <si>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</si>
  <si>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</si>
  <si>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</si>
  <si>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</si>
  <si>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</si>
  <si>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</si>
  <si>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</si>
  <si>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</si>
  <si>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</si>
  <si>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</si>
  <si>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</si>
  <si>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</si>
  <si>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</si>
  <si>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</si>
  <si>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</si>
  <si>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</si>
  <si>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</si>
  <si>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</si>
  <si>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</si>
  <si>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</si>
  <si>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</si>
  <si>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</si>
  <si>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</si>
  <si>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</si>
  <si>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</si>
  <si>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</si>
  <si>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</si>
  <si>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</si>
  <si>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</si>
  <si>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</si>
  <si>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</si>
  <si>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</si>
  <si>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</si>
  <si>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</si>
  <si>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</si>
  <si>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</si>
  <si>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</si>
  <si>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</si>
  <si>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</si>
  <si>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</si>
  <si>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</si>
  <si>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</si>
  <si>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</si>
  <si>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</si>
  <si>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</si>
  <si>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</si>
  <si>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</si>
  <si>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</si>
  <si>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</si>
  <si>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</si>
  <si>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</si>
  <si>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</si>
  <si>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</si>
  <si>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</si>
  <si>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</si>
  <si>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</si>
  <si>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</si>
  <si>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</si>
  <si>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</si>
  <si>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</si>
  <si>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</si>
  <si>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</si>
  <si>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</si>
  <si>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</si>
  <si>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</si>
  <si>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</si>
  <si>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</si>
  <si>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</si>
  <si>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</si>
  <si>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</si>
  <si>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</si>
  <si>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</si>
  <si>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</si>
  <si>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</si>
  <si>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</si>
  <si>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</si>
  <si>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</si>
  <si>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</si>
  <si>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</si>
  <si>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</si>
  <si>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</si>
  <si>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</si>
  <si>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</si>
  <si>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</si>
  <si>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</si>
  <si>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</si>
  <si>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</si>
  <si>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</si>
  <si>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</si>
  <si>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</si>
  <si>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</si>
  <si>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</si>
  <si>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</si>
  <si>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</si>
  <si>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</si>
  <si>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</si>
  <si>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</si>
  <si>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</si>
  <si>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</si>
  <si>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</si>
  <si>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</si>
  <si>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</si>
  <si>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</si>
  <si>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</si>
  <si>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</si>
  <si>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</si>
  <si>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</si>
  <si>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</si>
  <si>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</si>
  <si>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</si>
  <si>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</si>
  <si>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</si>
  <si>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</si>
  <si>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</si>
  <si>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</si>
  <si>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</si>
  <si>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</si>
  <si>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</si>
  <si>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</si>
  <si>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</si>
  <si>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</si>
  <si>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</si>
  <si>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</si>
  <si>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</si>
  <si>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</si>
  <si>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</si>
  <si>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</si>
  <si>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</si>
  <si>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</si>
  <si>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</si>
  <si>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</si>
  <si>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</si>
  <si>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</si>
  <si>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</si>
  <si>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</si>
  <si>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</si>
  <si>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</si>
  <si>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</si>
  <si>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</si>
  <si>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</si>
  <si>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</si>
  <si>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</si>
  <si>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</si>
  <si>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</si>
  <si>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</si>
  <si>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</si>
  <si>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</si>
  <si>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</si>
  <si>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</si>
  <si>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</si>
  <si>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</si>
  <si>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</si>
  <si>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</si>
  <si>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</si>
  <si>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</si>
  <si>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</si>
  <si>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</si>
  <si>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</si>
  <si>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</si>
  <si>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</si>
  <si>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</si>
  <si>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</si>
  <si>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</si>
  <si>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</si>
  <si>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</si>
  <si>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</si>
  <si>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</si>
  <si>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</si>
  <si>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</si>
  <si>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</si>
  <si>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</si>
  <si>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</si>
  <si>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</si>
  <si>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</si>
  <si>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</si>
  <si>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</si>
  <si>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</si>
  <si>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</si>
  <si>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</si>
  <si>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</si>
  <si>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</si>
  <si>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</si>
  <si>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</si>
  <si>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</si>
  <si>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</si>
  <si>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</si>
  <si>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</si>
  <si>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</si>
  <si>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</si>
  <si>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</si>
  <si>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</si>
  <si>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</si>
  <si>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</si>
  <si>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</si>
  <si>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</si>
  <si>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</si>
  <si>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</si>
  <si>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</si>
  <si>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</si>
  <si>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</si>
  <si>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</si>
  <si>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</si>
  <si>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</si>
  <si>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</si>
  <si>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</si>
  <si>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</si>
  <si>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</si>
  <si>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</si>
  <si>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</si>
  <si>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</si>
  <si>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</si>
  <si>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</si>
  <si>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</si>
  <si>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</si>
  <si>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</si>
  <si>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</si>
  <si>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</si>
  <si>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</si>
  <si>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</si>
  <si>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</si>
  <si>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</si>
  <si>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</si>
  <si>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</si>
  <si>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</si>
  <si>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</si>
  <si>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</si>
  <si>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</si>
  <si>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</si>
  <si>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</si>
  <si>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</si>
  <si>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</si>
  <si>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</si>
  <si>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</si>
  <si>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</si>
  <si>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</si>
  <si>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</si>
  <si>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</si>
  <si>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</si>
  <si>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</si>
  <si>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</si>
  <si>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</si>
  <si>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</si>
  <si>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</si>
  <si>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</si>
  <si>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</si>
  <si>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</si>
  <si>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</si>
  <si>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</si>
  <si>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</si>
  <si>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</si>
  <si>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</si>
  <si>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</si>
  <si>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</si>
  <si>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</si>
  <si>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</si>
  <si>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</si>
  <si>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</si>
  <si>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</si>
  <si>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</si>
  <si>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</si>
  <si>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</si>
  <si>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</si>
  <si>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</si>
  <si>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</si>
  <si>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</si>
  <si>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</si>
  <si>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</si>
  <si>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</si>
  <si>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</si>
  <si>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</si>
  <si>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</si>
  <si>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</si>
  <si>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</si>
  <si>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</si>
  <si>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</si>
  <si>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</si>
  <si>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</si>
  <si>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</si>
  <si>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</si>
  <si>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</si>
  <si>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</si>
  <si>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</si>
  <si>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</si>
  <si>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</si>
  <si>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</si>
  <si>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</si>
  <si>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</si>
  <si>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</si>
  <si>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</si>
  <si>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</si>
  <si>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</si>
  <si>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</si>
  <si>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</si>
  <si>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</si>
  <si>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</si>
  <si>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</si>
  <si>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</si>
  <si>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</si>
  <si>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</si>
  <si>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</si>
  <si>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</si>
  <si>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</si>
  <si>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</si>
  <si>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</si>
  <si>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</si>
  <si>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</si>
  <si>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</si>
  <si>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</si>
  <si>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</si>
  <si>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</si>
  <si>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</si>
  <si>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</si>
  <si>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</si>
  <si>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</si>
  <si>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</si>
  <si>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</si>
  <si>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</si>
  <si>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</si>
  <si>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</si>
  <si>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</si>
  <si>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</si>
  <si>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</si>
  <si>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</si>
  <si>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</si>
  <si>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</si>
  <si>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</si>
  <si>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Goal</t>
  </si>
  <si>
    <t>Upper Quartile of Goal</t>
  </si>
  <si>
    <t>Lower Quartile of Goal</t>
  </si>
  <si>
    <t>QR of Goal</t>
  </si>
  <si>
    <t>Standard Deviation of Pledged</t>
  </si>
  <si>
    <t>Upper Quartile of Pledged</t>
  </si>
  <si>
    <t>Lower Qurtile of Pledged</t>
  </si>
  <si>
    <t>IQR f Pledged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</si>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</sst>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indent="1"/>
    </xf>
    <xf numFmtId="1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4-9246-9B72-C18FEB491AE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84-9246-9B72-C18FEB491AE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84-9246-9B72-C18FEB491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494047"/>
        <c:axId val="2091874255"/>
      </c:lineChart>
      <c:catAx>
        <c:axId val="208249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874255"/>
        <c:crosses val="autoZero"/>
        <c:auto val="1"/>
        <c:lblAlgn val="ctr"/>
        <c:lblOffset val="100"/>
        <c:noMultiLvlLbl val="0"/>
      </c:catAx>
      <c:valAx>
        <c:axId val="209187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49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F-B945-A530-968B0A8FA4A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9F-B945-A530-968B0A8FA4A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9F-B945-A530-968B0A8FA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181695"/>
        <c:axId val="2043894607"/>
      </c:lineChart>
      <c:catAx>
        <c:axId val="207218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894607"/>
        <c:crosses val="autoZero"/>
        <c:auto val="1"/>
        <c:lblAlgn val="ctr"/>
        <c:lblOffset val="100"/>
        <c:noMultiLvlLbl val="0"/>
      </c:catAx>
      <c:valAx>
        <c:axId val="204389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18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1-1B45-9DA9-2B32099268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F1-1B45-9DA9-2B32099268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F1-1B45-9DA9-2B32099268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F1-1B45-9DA9-2B3209926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3833920"/>
        <c:axId val="1073835568"/>
      </c:barChart>
      <c:catAx>
        <c:axId val="107383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35568"/>
        <c:crosses val="autoZero"/>
        <c:auto val="1"/>
        <c:lblAlgn val="ctr"/>
        <c:lblOffset val="100"/>
        <c:noMultiLvlLbl val="0"/>
      </c:catAx>
      <c:valAx>
        <c:axId val="107383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3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F1-9F48-A7AC-9AFDDDBCCD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F1-9F48-A7AC-9AFDDDBCCD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7F1-9F48-A7AC-9AFDDDBCC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9610464"/>
        <c:axId val="1079612112"/>
      </c:barChart>
      <c:catAx>
        <c:axId val="107961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612112"/>
        <c:crosses val="autoZero"/>
        <c:auto val="1"/>
        <c:lblAlgn val="ctr"/>
        <c:lblOffset val="100"/>
        <c:noMultiLvlLbl val="0"/>
      </c:catAx>
      <c:valAx>
        <c:axId val="107961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61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0</xdr:row>
      <xdr:rowOff>139700</xdr:rowOff>
    </xdr:from>
    <xdr:to>
      <xdr:col>20</xdr:col>
      <xdr:colOff>88900</xdr:colOff>
      <xdr:row>32</xdr:row>
      <xdr:rowOff>127000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11737A30-B966-1748-9803-CF7894782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12701</xdr:colOff>
      <xdr:row>13</xdr:row>
      <xdr:rowOff>194541</xdr:rowOff>
    </xdr:from>
    <xdr:to>
      <xdr:col>10</xdr:col>
      <xdr:colOff>207819</xdr:colOff>
      <xdr:row>38</xdr:row>
      <xdr:rowOff>86591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F09232-77E7-1540-B91F-617C5DA89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7</xdr:row>
      <xdr:rowOff>101600</xdr:rowOff>
    </xdr:from>
    <xdr:to>
      <xdr:col>14</xdr:col>
      <xdr:colOff>254000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B0E1A-F2CA-D748-816D-993C84720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16</xdr:row>
      <xdr:rowOff>127000</xdr:rowOff>
    </xdr:from>
    <xdr:to>
      <xdr:col>17</xdr:col>
      <xdr:colOff>38100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A8344-ABD6-0841-A85F-AA87B1EFB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2.712760995368" createdVersion="6" refreshedVersion="6" minRefreshableVersion="3" recordCount="4117" xr:uid="{B92AF27F-C84B-FD4C-8440-23B42BB1E6D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6.54335925926" createdVersion="6" refreshedVersion="6" minRefreshableVersion="3" recordCount="4116" xr:uid="{7BD484C9-A7F9-F443-953D-82B59B47E19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s v="N/A"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s v="N/A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10E97-DE90-5445-8205-281A5015768C}" name="PivotTable7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42874-19E4-F244-9C21-46982ED0CCF2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1FCF9-D48A-0A4F-8A81-92C30067B0AF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Q1" zoomScale="137" zoomScaleNormal="137" workbookViewId="0">
      <pane ySplit="1" topLeftCell="A4048" activePane="bottomLeft" state="frozen"/>
      <selection pane="bottomLeft" activeCell="U1" sqref="U1:U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9" max="19" width="20.5" style="15" bestFit="1" customWidth="1"/>
    <col min="20" max="20" width="19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8397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IFERROR(ROUND(E3/L3,2),"N/A")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>YEAR(S4)</f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ref="U5:U68" si="4">YEAR(S5)</f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IFERROR(ROUND(E67/L67,2),"N/A")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si="4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4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ref="U69:U132" si="9">YEAR(S69)</f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str">
        <f t="shared" ref="P131:P194" si="11">IFERROR(ROUND(E131/L131,2),"N/A")</f>
        <v>N/A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si="9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9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ref="U133:U196" si="14">YEAR(S133)</f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str">
        <f t="shared" ref="P195:P258" si="16">IFERROR(ROUND(E195/L195,2),"N/A")</f>
        <v>N/A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si="14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4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ref="U197:U260" si="19">YEAR(S197)</f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IFERROR(ROUND(E259/L259,2),"N/A")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si="19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19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ref="U261:U324" si="24">YEAR(S261)</f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IFERROR(ROUND(E323/L323,2),"N/A")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si="24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4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ref="U325:U388" si="29">YEAR(S325)</f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IFERROR(ROUND(E387/L387,2),"N/A")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si="29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29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ref="U389:U452" si="34">YEAR(S389)</f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IFERROR(ROUND(E451/L451,2),"N/A")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si="34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4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ref="U453:U516" si="39">YEAR(S453)</f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IFERROR(ROUND(E515/L515,2),"N/A")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si="39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39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ref="U517:U580" si="44">YEAR(S517)</f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N/A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N/A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N/A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N/A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N/A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N/A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N/A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N/A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IFERROR(ROUND(E579/L579,2),"N/A")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si="44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4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ref="U581:U644" si="49">YEAR(S581)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N/A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N/A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N/A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N/A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N/A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N/A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N/A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N/A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N/A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N/A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N/A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N/A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N/A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N/A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N/A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N/A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N/A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IFERROR(ROUND(E643/L643,2),"N/A")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si="49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49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ref="U645:U708" si="54">YEAR(S645)</f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N/A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IFERROR(ROUND(E707/L707,2),"N/A")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si="54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4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ref="U709:U772" si="59">YEAR(S709)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N/A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N/A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N/A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N/A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str">
        <f t="shared" si="56"/>
        <v>N/A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IFERROR(ROUND(E771/L771,2),"N/A")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si="59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59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ref="U773:U836" si="64">YEAR(S773)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IFERROR(ROUND(E835/L835,2),"N/A")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si="64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4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ref="U837:U900" si="69">YEAR(S837)</f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N/A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N/A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str">
        <f t="shared" ref="P899:P962" si="71">IFERROR(ROUND(E899/L899,2),"N/A")</f>
        <v>N/A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si="69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69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ref="U901:U964" si="74">YEAR(S901)</f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N/A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N/A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N/A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N/A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N/A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N/A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N/A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N/A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N/A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N/A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N/A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N/A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IFERROR(ROUND(E963/L963,2),"N/A")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si="74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4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ref="U965:U1028" si="79">YEAR(S965)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N/A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IFERROR(ROUND(E1027/L1027,2),"N/A")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si="79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79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ref="U1029:U1092" si="84">YEAR(S1029)</f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N/A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N/A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N/A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N/A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N/A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N/A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N/A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N/A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N/A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N/A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N/A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N/A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N/A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N/A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N/A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N/A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N/A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IFERROR(ROUND(E1091/L1091,2),"N/A")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si="84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4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ref="U1093:U1156" si="89">YEAR(S1093)</f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N/A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N/A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N/A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N/A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N/A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N/A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N/A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N/A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N/A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N/A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N/A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IFERROR(ROUND(E1155/L1155,2),"N/A")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si="89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89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ref="U1157:U1220" si="94">YEAR(S1157)</f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N/A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N/A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N/A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N/A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N/A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IFERROR(ROUND(E1219/L1219,2),"N/A")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si="94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4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ref="U1221:U1284" si="99">YEAR(S1221)</f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N/A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N/A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N/A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N/A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N/A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N/A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N/A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IFERROR(ROUND(E1283/L1283,2),"N/A")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si="99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99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ref="U1285:U1348" si="104">YEAR(S1285)</f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N/A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N/A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N/A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IFERROR(ROUND(E1347/L1347,2),"N/A")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si="104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4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ref="U1349:U1412" si="109">YEAR(S1349)</f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str">
        <f t="shared" ref="P1411:P1474" si="111">IFERROR(ROUND(E1411/L1411,2),"N/A")</f>
        <v>N/A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si="109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09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ref="U1413:U1476" si="114">YEAR(S1413)</f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N/A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N/A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N/A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N/A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N/A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N/A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N/A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N/A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N/A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N/A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N/A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N/A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N/A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N/A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N/A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N/A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N/A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N/A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IFERROR(ROUND(E1475/L1475,2),"N/A")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si="114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4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ref="U1477:U1540" si="119">YEAR(S1477)</f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N/A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N/A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N/A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N/A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N/A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N/A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IFERROR(ROUND(E1539/L1539,2),"N/A")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si="119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19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ref="U1541:U1604" si="124">YEAR(S1541)</f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N/A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N/A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N/A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N/A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N/A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N/A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N/A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N/A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N/A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N/A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N/A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N/A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N/A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N/A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N/A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N/A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IFERROR(ROUND(E1603/L1603,2),"N/A")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si="124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4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ref="U1605:U1668" si="129">YEAR(S1605)</f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IFERROR(ROUND(E1667/L1667,2),"N/A")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si="129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29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ref="U1669:U1732" si="134">YEAR(S1669)</f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N/A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N/A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N/A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N/A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N/A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N/A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N/A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N/A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str">
        <f t="shared" ref="P1731:P1794" si="136">IFERROR(ROUND(E1731/L1731,2),"N/A")</f>
        <v>N/A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si="134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4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ref="U1733:U1796" si="139">YEAR(S1733)</f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N/A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N/A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IFERROR(ROUND(E1795/L1795,2),"N/A")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si="139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39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ref="U1797:U1860" si="144">YEAR(S1797)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N/A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N/A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N/A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IFERROR(ROUND(E1859/L1859,2),"N/A")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si="144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4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ref="U1861:U1924" si="149">YEAR(S1861)</f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N/A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N/A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N/A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N/A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IFERROR(ROUND(E1923/L1923,2),"N/A")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si="149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49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ref="U1925:U1988" si="154">YEAR(S1925)</f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N/A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IFERROR(ROUND(E1987/L1987,2),"N/A")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si="154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4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ref="U1989:U2052" si="159">YEAR(S1989)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N/A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N/A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N/A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N/A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IFERROR(ROUND(E2051/L2051,2),"N/A")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si="159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59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ref="U2053:U2116" si="164">YEAR(S2053)</f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IFERROR(ROUND(E2115/L2115,2),"N/A")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si="164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4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ref="U2117:U2180" si="169">YEAR(S2117)</f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N/A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N/A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IFERROR(ROUND(E2179/L2179,2),"N/A")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si="169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69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ref="U2181:U2244" si="174">YEAR(S2181)</f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IFERROR(ROUND(E2243/L2243,2),"N/A")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si="174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4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ref="U2245:U2308" si="179">YEAR(S2245)</f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IFERROR(ROUND(E2307/L2307,2),"N/A")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si="179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79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ref="U2309:U2372" si="184">YEAR(S2309)</f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N/A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N/A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N/A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N/A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N/A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N/A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N/A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N/A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N/A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N/A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N/A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N/A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N/A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N/A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str">
        <f t="shared" ref="P2371:P2434" si="186">IFERROR(ROUND(E2371/L2371,2),"N/A")</f>
        <v>N/A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si="184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4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ref="U2373:U2436" si="189">YEAR(S2373)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N/A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N/A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N/A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N/A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N/A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N/A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N/A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N/A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N/A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N/A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N/A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N/A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N/A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N/A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N/A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N/A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N/A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str">
        <f t="shared" ref="P2435:P2498" si="191">IFERROR(ROUND(E2435/L2435,2),"N/A")</f>
        <v>N/A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si="189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89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ref="U2437:U2500" si="194">YEAR(S2437)</f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IFERROR(ROUND(E2499/L2499,2),"N/A")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si="194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4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ref="U2501:U2564" si="199">YEAR(S2501)</f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N/A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N/A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N/A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N/A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N/A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N/A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N/A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N/A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N/A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N/A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str">
        <f t="shared" ref="P2563:P2626" si="201">IFERROR(ROUND(E2563/L2563,2),"N/A")</f>
        <v>N/A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si="199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199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ref="U2565:U2628" si="204">YEAR(S2565)</f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N/A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N/A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N/A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N/A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N/A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N/A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N/A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N/A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N/A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N/A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IFERROR(ROUND(E2627/L2627,2),"N/A")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si="204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4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ref="U2629:U2692" si="209">YEAR(S2629)</f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N/A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N/A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N/A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IFERROR(ROUND(E2691/L2691,2),"N/A")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si="209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09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ref="U2693:U2756" si="214">YEAR(S2693)</f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N/A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N/A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N/A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N/A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IFERROR(ROUND(E2755/L2755,2),"N/A")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si="214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4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ref="U2757:U2820" si="219">YEAR(S2757)</f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N/A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N/A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N/A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N/A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N/A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IFERROR(ROUND(E2819/L2819,2),"N/A")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si="219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1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ref="U2821:U2884" si="224">YEAR(S2821)</f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N/A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N/A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N/A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N/A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N/A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N/A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N/A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N/A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N/A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N/A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str">
        <f t="shared" ref="P2883:P2946" si="226">IFERROR(ROUND(E2883/L2883,2),"N/A")</f>
        <v>N/A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si="224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4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ref="U2885:U2948" si="229">YEAR(S2885)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N/A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N/A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N/A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N/A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str">
        <f t="shared" ref="P2947:P3010" si="231">IFERROR(ROUND(E2947/L2947,2),"N/A")</f>
        <v>N/A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si="229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29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ref="U2949:U3012" si="234">YEAR(S2949)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N/A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N/A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N/A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N/A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IFERROR(ROUND(E3011/L3011,2),"N/A")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si="234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4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ref="U3013:U3076" si="239">YEAR(S3013)</f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N/A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N/A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N/A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N/A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IFERROR(ROUND(E3075/L3075,2),"N/A")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si="239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39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ref="U3077:U3140" si="244">YEAR(S3077)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N/A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N/A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N/A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N/A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IFERROR(ROUND(E3139/L3139,2),"N/A")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si="244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4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ref="U3141:U3204" si="249">YEAR(S3141)</f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N/A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N/A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N/A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IFERROR(ROUND(E3203/L3203,2),"N/A")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si="249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49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ref="U3205:U3268" si="254">YEAR(S3205)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IFERROR(ROUND(E3267/L3267,2),"N/A")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si="254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4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ref="U3269:U3332" si="259">YEAR(S3269)</f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IFERROR(ROUND(E3331/L3331,2),"N/A")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si="259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59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ref="U3333:U3396" si="264">YEAR(S3333)</f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IFERROR(ROUND(E3395/L3395,2),"N/A")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si="264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4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ref="U3397:U3460" si="269">YEAR(S3397)</f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IFERROR(ROUND(E3459/L3459,2),"N/A")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si="269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69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ref="U3461:U3524" si="274">YEAR(S3461)</f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IFERROR(ROUND(E3523/L3523,2),"N/A")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si="274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4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ref="U3525:U3588" si="279">YEAR(S3525)</f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IFERROR(ROUND(E3587/L3587,2),"N/A")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si="279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79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ref="U3589:U3652" si="284">YEAR(S3589)</f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N/A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N/A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N/A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N/A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IFERROR(ROUND(E3651/L3651,2),"N/A")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si="284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4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ref="U3653:U3716" si="289">YEAR(S3653)</f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IFERROR(ROUND(E3715/L3715,2),"N/A")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si="289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89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ref="U3717:U3780" si="294">YEAR(S3717)</f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N/A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N/A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N/A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N/A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IFERROR(ROUND(E3779/L3779,2),"N/A")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si="294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4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ref="U3781:U3844" si="299">YEAR(S3781)</f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N/A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N/A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N/A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N/A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IFERROR(ROUND(E3843/L3843,2),"N/A")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si="299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299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ref="U3845:U3908" si="304">YEAR(S3845)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N/A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N/A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N/A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N/A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N/A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N/A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N/A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N/A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N/A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N/A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N/A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N/A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N/A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IFERROR(ROUND(E3907/L3907,2),"N/A")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si="304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4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ref="U3909:U3972" si="309">YEAR(S3909)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N/A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N/A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N/A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N/A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N/A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N/A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N/A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N/A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N/A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N/A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N/A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N/A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IFERROR(ROUND(E3971/L3971,2),"N/A")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si="309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09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ref="U3973:U4036" si="314">YEAR(S3973)</f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N/A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N/A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N/A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N/A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N/A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N/A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N/A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N/A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N/A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IFERROR(ROUND(E4035/L4035,2),"N/A")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si="314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4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ref="U4037:U4100" si="319">YEAR(S4037)</f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N/A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N/A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N/A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N/A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N/A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N/A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N/A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N/A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N/A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str">
        <f t="shared" ref="P4099:P4116" si="321">IFERROR(ROUND(E4099/L4099,2),"N/A")</f>
        <v>N/A</v>
      </c>
      <c r="Q4099" s="10" t="s">
        <v>8315</v>
      </c>
      <c r="R4099" t="s">
        <v>8316</v>
      </c>
      <c r="S4099" s="15">
        <f t="shared" ref="S4099:S4116" si="322">(((J4099/60)/60)/24)+DATE(1970,1,1)</f>
        <v>42344.824502314819</v>
      </c>
      <c r="T4099" s="15">
        <f t="shared" ref="T4099:T4116" si="323">(((I4099/60)/60)/24)+DATE(1970,1,1)</f>
        <v>42400.996527777781</v>
      </c>
      <c r="U4099">
        <f t="shared" si="319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N/A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1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ref="U4101:U4116" si="324">YEAR(S4101)</f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N/A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N/A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N/A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2">
      <c r="P4116" t="str">
        <f t="shared" si="321"/>
        <v>N/A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</sheetData>
  <conditionalFormatting sqref="F1:F1048576">
    <cfRule type="containsText" dxfId="3" priority="3" operator="containsText" text="live">
      <formula>NOT(ISERROR(SEARCH("live",F1)))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8" operator="equal">
      <formula>"live"</formula>
    </cfRule>
  </conditionalFormatting>
  <conditionalFormatting sqref="R1:U1 P1">
    <cfRule type="colorScale" priority="4">
      <colorScale>
        <cfvo type="min"/>
        <cfvo type="max"/>
        <color rgb="FFFF0000"/>
        <color rgb="FF0070C0"/>
      </colorScale>
    </cfRule>
  </conditionalFormatting>
  <conditionalFormatting sqref="O2:O4115">
    <cfRule type="colorScale" priority="1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CD999-50AD-1742-BA0F-085FD20C3AB7}">
  <dimension ref="A1:E18"/>
  <sheetViews>
    <sheetView tabSelected="1" workbookViewId="0">
      <selection activeCell="G3" sqref="G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8397</v>
      </c>
      <c r="B2" t="s">
        <v>8362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8385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8392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8393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8394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8386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8395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8387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8388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8389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8390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8391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8396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C5FCB-27AF-5746-8EE1-BCC9A18FC662}">
  <dimension ref="A1:H13"/>
  <sheetViews>
    <sheetView zoomScale="110" zoomScaleNormal="110" workbookViewId="0">
      <selection activeCell="E3" sqref="E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8369</v>
      </c>
      <c r="B1" t="s">
        <v>8398</v>
      </c>
      <c r="C1" t="s">
        <v>8399</v>
      </c>
      <c r="D1" t="s">
        <v>8400</v>
      </c>
      <c r="E1" t="s">
        <v>8401</v>
      </c>
      <c r="F1" t="s">
        <v>8416</v>
      </c>
      <c r="G1" t="s">
        <v>8402</v>
      </c>
      <c r="H1" t="s">
        <v>8403</v>
      </c>
    </row>
    <row r="2" spans="1:8" x14ac:dyDescent="0.2">
      <c r="A2" t="s">
        <v>8404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8405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8406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8407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8408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8409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8410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8411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8412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8413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8414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8415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8610C-BA0E-2545-B0B6-1582AE99C548}">
  <dimension ref="A1:E14"/>
  <sheetViews>
    <sheetView workbookViewId="0">
      <selection activeCell="C4" sqref="C4"/>
    </sheetView>
  </sheetViews>
  <sheetFormatPr baseColWidth="10" defaultRowHeight="15" x14ac:dyDescent="0.2"/>
  <cols>
    <col min="1" max="1" width="24.1640625" bestFit="1" customWidth="1"/>
    <col min="2" max="2" width="13" style="13" customWidth="1"/>
    <col min="3" max="3" width="10.83203125" style="13"/>
    <col min="5" max="5" width="16.33203125" bestFit="1" customWidth="1"/>
  </cols>
  <sheetData>
    <row r="1" spans="1:5" x14ac:dyDescent="0.2">
      <c r="B1" s="13" t="s">
        <v>8375</v>
      </c>
      <c r="C1" s="13" t="s">
        <v>8376</v>
      </c>
    </row>
    <row r="2" spans="1:5" x14ac:dyDescent="0.2">
      <c r="A2" t="s">
        <v>8371</v>
      </c>
      <c r="B2" s="18" t="e">
        <f>AVERAGE(#REF!)</f>
        <v>#REF!</v>
      </c>
      <c r="C2" s="18" t="e">
        <f>AVERAGE(#REF!)</f>
        <v>#REF!</v>
      </c>
    </row>
    <row r="3" spans="1:5" x14ac:dyDescent="0.2">
      <c r="A3" t="s">
        <v>8372</v>
      </c>
      <c r="B3" s="18" t="e">
        <f>MEDIAN(#REF!)</f>
        <v>#REF!</v>
      </c>
      <c r="C3" s="18" t="e">
        <f>MEDIAN(#REF!)</f>
        <v>#REF!</v>
      </c>
      <c r="E3" s="6">
        <f>-MAX(Kickstarter!D:D)</f>
        <v>-100000000</v>
      </c>
    </row>
    <row r="4" spans="1:5" x14ac:dyDescent="0.2">
      <c r="A4" t="s">
        <v>8377</v>
      </c>
      <c r="B4" s="18" t="e">
        <f>_xlfn.STDEV.P(#REF!)</f>
        <v>#REF!</v>
      </c>
      <c r="C4" s="18" t="e">
        <f>_xlfn.STDEV.P(#REF!)</f>
        <v>#REF!</v>
      </c>
    </row>
    <row r="5" spans="1:5" x14ac:dyDescent="0.2">
      <c r="A5" t="s">
        <v>8378</v>
      </c>
      <c r="B5" s="18" t="e">
        <f>_xlfn.QUARTILE.EXC(#REF!, 3)</f>
        <v>#REF!</v>
      </c>
      <c r="C5" s="18" t="e">
        <f>_xlfn.QUARTILE.EXC(#REF!, 3)</f>
        <v>#REF!</v>
      </c>
    </row>
    <row r="6" spans="1:5" x14ac:dyDescent="0.2">
      <c r="A6" t="s">
        <v>8379</v>
      </c>
      <c r="B6" s="18" t="e">
        <f>_xlfn.QUARTILE.EXC(#REF!, 1)</f>
        <v>#REF!</v>
      </c>
      <c r="C6" s="18" t="e">
        <f>_xlfn.QUARTILE.EXC(#REF!, 1)</f>
        <v>#REF!</v>
      </c>
    </row>
    <row r="7" spans="1:5" x14ac:dyDescent="0.2">
      <c r="A7" t="s">
        <v>8380</v>
      </c>
      <c r="B7" s="18" t="e">
        <f>B5-B6</f>
        <v>#REF!</v>
      </c>
      <c r="C7" s="18" t="e">
        <f>C5-C6</f>
        <v>#REF!</v>
      </c>
    </row>
    <row r="8" spans="1:5" x14ac:dyDescent="0.2">
      <c r="B8" s="17"/>
      <c r="C8" s="17"/>
    </row>
    <row r="9" spans="1:5" x14ac:dyDescent="0.2">
      <c r="A9" t="s">
        <v>8373</v>
      </c>
      <c r="B9" s="18" t="e">
        <f>AVERAGE(#REF!)</f>
        <v>#REF!</v>
      </c>
      <c r="C9" s="18" t="e">
        <f>AVERAGE(#REF!)</f>
        <v>#REF!</v>
      </c>
    </row>
    <row r="10" spans="1:5" x14ac:dyDescent="0.2">
      <c r="A10" t="s">
        <v>8374</v>
      </c>
      <c r="B10" s="18" t="e">
        <f>MEDIAN(#REF!)</f>
        <v>#REF!</v>
      </c>
      <c r="C10" s="18" t="e">
        <f>MEDIAN(#REF!)</f>
        <v>#REF!</v>
      </c>
    </row>
    <row r="11" spans="1:5" x14ac:dyDescent="0.2">
      <c r="A11" t="s">
        <v>8381</v>
      </c>
      <c r="B11" s="18" t="e">
        <f>_xlfn.STDEV.P(#REF!)</f>
        <v>#REF!</v>
      </c>
      <c r="C11" s="18" t="e">
        <f>_xlfn.STDEV.P(#REF!)</f>
        <v>#REF!</v>
      </c>
    </row>
    <row r="12" spans="1:5" x14ac:dyDescent="0.2">
      <c r="A12" t="s">
        <v>8382</v>
      </c>
      <c r="B12" s="18" t="e">
        <f>_xlfn.QUARTILE.EXC(#REF!, 3)</f>
        <v>#REF!</v>
      </c>
      <c r="C12" s="18" t="e">
        <f>_xlfn.QUARTILE.EXC(#REF!, 3)</f>
        <v>#REF!</v>
      </c>
    </row>
    <row r="13" spans="1:5" x14ac:dyDescent="0.2">
      <c r="A13" t="s">
        <v>8383</v>
      </c>
      <c r="B13" s="18" t="e">
        <f>_xlfn.QUARTILE.EXC(#REF!, 1)</f>
        <v>#REF!</v>
      </c>
      <c r="C13" s="18" t="e">
        <f>_xlfn.QUARTILE.EXC(#REF!, 1)</f>
        <v>#REF!</v>
      </c>
    </row>
    <row r="14" spans="1:5" x14ac:dyDescent="0.2">
      <c r="A14" t="s">
        <v>8384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779DD-7206-A345-805D-3A9DD73EE233}">
  <dimension ref="A1:D6"/>
  <sheetViews>
    <sheetView workbookViewId="0">
      <selection activeCell="D2" sqref="D2"/>
    </sheetView>
  </sheetViews>
  <sheetFormatPr baseColWidth="10" defaultRowHeight="15" x14ac:dyDescent="0.2"/>
  <cols>
    <col min="2" max="2" width="109" bestFit="1" customWidth="1"/>
  </cols>
  <sheetData>
    <row r="1" spans="1:4" x14ac:dyDescent="0.2">
      <c r="A1" t="s">
        <v>8367</v>
      </c>
      <c r="B1" t="s">
        <v>8368</v>
      </c>
      <c r="C1" t="s">
        <v>8369</v>
      </c>
      <c r="D1" t="s">
        <v>8370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3EB1C-00A2-4646-AB28-0F1B91E96558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8362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4BA84-E810-EB40-9DAF-911F5BCF5882}">
  <dimension ref="A2:E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2" spans="1:5" x14ac:dyDescent="0.2">
      <c r="A2" s="11" t="s">
        <v>8222</v>
      </c>
      <c r="B2" t="s">
        <v>8362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6" t="s">
        <v>8316</v>
      </c>
      <c r="B7" s="13">
        <v>353</v>
      </c>
      <c r="C7" s="13">
        <v>19</v>
      </c>
      <c r="D7" s="13">
        <v>694</v>
      </c>
      <c r="E7" s="13">
        <v>1066</v>
      </c>
    </row>
    <row r="8" spans="1:5" x14ac:dyDescent="0.2">
      <c r="A8" s="12" t="s">
        <v>8361</v>
      </c>
      <c r="B8" s="13">
        <v>353</v>
      </c>
      <c r="C8" s="13">
        <v>19</v>
      </c>
      <c r="D8" s="13">
        <v>694</v>
      </c>
      <c r="E8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2020-12-13T23:17:30Z</dcterms:modified>
</cp:coreProperties>
</file>