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60beaa5bd2ff10/NovaAreaTrabalho/CURSO EXCEL/"/>
    </mc:Choice>
  </mc:AlternateContent>
  <xr:revisionPtr revIDLastSave="407" documentId="8_{1FC1F210-5DC7-477C-9185-42E6FF78AAA8}" xr6:coauthVersionLast="47" xr6:coauthVersionMax="47" xr10:uidLastSave="{B326AB04-C8E8-45CD-86F8-3CB4B5539E85}"/>
  <bookViews>
    <workbookView xWindow="28680" yWindow="-120" windowWidth="20730" windowHeight="11040" xr2:uid="{963A5E96-4EC8-480C-823E-035100430EB3}"/>
  </bookViews>
  <sheets>
    <sheet name="Simulacao" sheetId="1" r:id="rId1"/>
    <sheet name="Planilha2" sheetId="2" state="hidden" r:id="rId2"/>
  </sheets>
  <definedNames>
    <definedName name="Investimento">Simulacao!$C$18</definedName>
    <definedName name="Patrimonio_Acumulado">Simulacao!$C$21</definedName>
    <definedName name="Rendimento_Carteira">Simulacao!$C$14</definedName>
    <definedName name="Salario">Simulacao!$C$13</definedName>
    <definedName name="Salário">Simulacao!$C$13</definedName>
    <definedName name="Sugestao_Investimento">Simulacao!$C$15</definedName>
    <definedName name="Taxa_Mensal">Simulacao!$C$20</definedName>
    <definedName name="Tempo_Investimento">Simulacao!$C$19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38" i="1"/>
  <c r="C37" i="1"/>
  <c r="G5" i="2"/>
  <c r="A16" i="2"/>
  <c r="A17" i="2"/>
  <c r="A18" i="2"/>
  <c r="A19" i="2"/>
  <c r="A20" i="2"/>
  <c r="A21" i="2"/>
  <c r="A22" i="2"/>
  <c r="A4" i="2"/>
  <c r="A5" i="2"/>
  <c r="A6" i="2"/>
  <c r="A7" i="2"/>
  <c r="A8" i="2"/>
  <c r="A9" i="2"/>
  <c r="A10" i="2"/>
  <c r="A11" i="2"/>
  <c r="A12" i="2"/>
  <c r="A13" i="2"/>
  <c r="A14" i="2"/>
  <c r="A15" i="2"/>
  <c r="A3" i="2"/>
  <c r="C15" i="1"/>
  <c r="C18" i="1" s="1"/>
  <c r="C34" i="1" s="1"/>
  <c r="D39" i="1" l="1"/>
  <c r="D37" i="1"/>
  <c r="D42" i="1"/>
  <c r="D41" i="1"/>
  <c r="D40" i="1"/>
  <c r="D38" i="1"/>
  <c r="C26" i="1"/>
  <c r="D26" i="1" s="1"/>
  <c r="C21" i="1"/>
  <c r="C22" i="1" s="1"/>
  <c r="C30" i="1"/>
  <c r="D30" i="1" s="1"/>
  <c r="C29" i="1"/>
  <c r="D29" i="1" s="1"/>
  <c r="C28" i="1"/>
  <c r="D28" i="1" s="1"/>
  <c r="C27" i="1"/>
  <c r="D27" i="1" s="1"/>
  <c r="D43" i="1" l="1"/>
</calcChain>
</file>

<file path=xl/sharedStrings.xml><?xml version="1.0" encoding="utf-8"?>
<sst xmlns="http://schemas.openxmlformats.org/spreadsheetml/2006/main" count="74" uniqueCount="38">
  <si>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</si>
  <si>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</si>
  <si>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</si>
  <si>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</si>
  <si>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</si>
  <si>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</si>
  <si>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</si>
  <si>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</si>
  <si>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</si>
  <si>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</si>
  <si>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</si>
  <si>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</si>
  <si>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Tempo</t>
  </si>
  <si>
    <t>Dividendos</t>
  </si>
  <si>
    <t>Salário</t>
  </si>
  <si>
    <t>Rendimento Carteira</t>
  </si>
  <si>
    <t xml:space="preserve">Patrimônio </t>
  </si>
  <si>
    <t>CONFIGURAÇÕES</t>
  </si>
  <si>
    <t>AGRESSIVO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</si>
  <si>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</si>
  <si>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</si>
  <si>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</si>
  <si>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</si>
  <si>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</si>
  <si>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</si>
  <si>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</si>
  <si>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</si>
  <si>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</si>
  <si>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</si>
  <si>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</si>
  <si>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</si>
  <si>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Valor total</t>
  </si>
  <si>
    <t>CONSERVADOR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</si>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</sst>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64">
    <xf numFmtId="0" fontId="0" fillId="0" borderId="0" xfId="0"/>
    <xf numFmtId="44" fontId="2" fillId="0" borderId="2" xfId="0" applyNumberFormat="1" applyFont="1" applyBorder="1"/>
    <xf numFmtId="44" fontId="2" fillId="0" borderId="3" xfId="0" applyNumberFormat="1" applyFont="1" applyBorder="1"/>
    <xf numFmtId="44" fontId="2" fillId="0" borderId="5" xfId="0" applyNumberFormat="1" applyFont="1" applyBorder="1"/>
    <xf numFmtId="44" fontId="2" fillId="0" borderId="6" xfId="0" applyNumberFormat="1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7" fillId="5" borderId="0" xfId="3"/>
    <xf numFmtId="0" fontId="9" fillId="6" borderId="1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0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left" indent="1"/>
    </xf>
    <xf numFmtId="0" fontId="2" fillId="3" borderId="4" xfId="0" applyFont="1" applyFill="1" applyBorder="1" applyAlignment="1">
      <alignment horizontal="left" indent="1"/>
    </xf>
    <xf numFmtId="9" fontId="7" fillId="5" borderId="0" xfId="2" applyFont="1" applyFill="1"/>
    <xf numFmtId="0" fontId="0" fillId="6" borderId="15" xfId="0" applyFill="1" applyBorder="1"/>
    <xf numFmtId="0" fontId="8" fillId="6" borderId="16" xfId="0" applyFont="1" applyFill="1" applyBorder="1" applyAlignment="1">
      <alignment horizontal="right"/>
    </xf>
    <xf numFmtId="165" fontId="8" fillId="6" borderId="17" xfId="0" applyNumberFormat="1" applyFont="1" applyFill="1" applyBorder="1"/>
    <xf numFmtId="0" fontId="10" fillId="5" borderId="0" xfId="3" applyFont="1" applyBorder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0" fillId="5" borderId="0" xfId="3" applyFont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4" fontId="2" fillId="0" borderId="2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8" fontId="3" fillId="3" borderId="2" xfId="0" applyNumberFormat="1" applyFont="1" applyFill="1" applyBorder="1" applyAlignment="1">
      <alignment horizontal="center"/>
    </xf>
    <xf numFmtId="8" fontId="3" fillId="3" borderId="3" xfId="0" applyNumberFormat="1" applyFont="1" applyFill="1" applyBorder="1" applyAlignment="1">
      <alignment horizontal="center"/>
    </xf>
    <xf numFmtId="8" fontId="3" fillId="3" borderId="5" xfId="0" applyNumberFormat="1" applyFont="1" applyFill="1" applyBorder="1" applyAlignment="1">
      <alignment horizontal="center"/>
    </xf>
    <xf numFmtId="8" fontId="3" fillId="3" borderId="6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5-434A-9837-8A9776CB18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5-434A-9837-8A9776CB18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15-434A-9837-8A9776CB18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15-434A-9837-8A9776CB18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15-434A-9837-8A9776CB18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15-434A-9837-8A9776CB18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Simulacao!$B$37:$B$42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Simulacao!$C$37:$C$42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484E-9771-FF19B441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0</xdr:row>
      <xdr:rowOff>93345</xdr:rowOff>
    </xdr:from>
    <xdr:to>
      <xdr:col>4</xdr:col>
      <xdr:colOff>129540</xdr:colOff>
      <xdr:row>10</xdr:row>
      <xdr:rowOff>941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024F9E-CD8C-8231-491F-774155E95D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72" b="33177"/>
        <a:stretch/>
      </xdr:blipFill>
      <xdr:spPr>
        <a:xfrm>
          <a:off x="472440" y="104775"/>
          <a:ext cx="5648325" cy="170591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  <a:softEdge rad="76200"/>
        </a:effectLst>
      </xdr:spPr>
    </xdr:pic>
    <xdr:clientData/>
  </xdr:twoCellAnchor>
  <xdr:twoCellAnchor>
    <xdr:from>
      <xdr:col>1</xdr:col>
      <xdr:colOff>457200</xdr:colOff>
      <xdr:row>43</xdr:row>
      <xdr:rowOff>86677</xdr:rowOff>
    </xdr:from>
    <xdr:to>
      <xdr:col>3</xdr:col>
      <xdr:colOff>882015</xdr:colOff>
      <xdr:row>58</xdr:row>
      <xdr:rowOff>107632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07130B-76DE-20B6-201E-8770A57F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1DBB-60E1-43ED-AB59-0155D1140A25}">
  <dimension ref="A11:F60"/>
  <sheetViews>
    <sheetView showGridLines="0" tabSelected="1" workbookViewId="0"/>
  </sheetViews>
  <sheetFormatPr defaultColWidth="0" defaultRowHeight="14.4" x14ac:dyDescent="0.3"/>
  <cols>
    <col min="1" max="1" width="9.44140625" customWidth="1"/>
    <col min="2" max="2" width="36.88671875" customWidth="1"/>
    <col min="3" max="3" width="23.44140625" customWidth="1"/>
    <col min="4" max="4" width="17.44140625" customWidth="1"/>
    <col min="5" max="5" width="5.5546875" customWidth="1"/>
    <col min="6" max="6" width="5.21875" customWidth="1"/>
    <col min="7" max="11" width="8.88671875" hidden="1" customWidth="1"/>
    <col min="12" max="16384" width="8.88671875" hidden="1"/>
  </cols>
  <sheetData>
    <row r="11" spans="2:4" ht="15" thickBot="1" x14ac:dyDescent="0.35"/>
    <row r="12" spans="2:4" ht="21.6" customHeight="1" thickBot="1" x14ac:dyDescent="0.35">
      <c r="B12" s="50" t="s">
        <v>17</v>
      </c>
      <c r="C12" s="51"/>
      <c r="D12" s="52"/>
    </row>
    <row r="13" spans="2:4" ht="15.6" x14ac:dyDescent="0.3">
      <c r="B13" s="25" t="s">
        <v>14</v>
      </c>
      <c r="C13" s="44">
        <v>10500</v>
      </c>
      <c r="D13" s="45"/>
    </row>
    <row r="14" spans="2:4" ht="15.6" x14ac:dyDescent="0.3">
      <c r="B14" s="26" t="s">
        <v>15</v>
      </c>
      <c r="C14" s="46">
        <v>0.01</v>
      </c>
      <c r="D14" s="47"/>
    </row>
    <row r="15" spans="2:4" ht="16.2" thickBot="1" x14ac:dyDescent="0.35">
      <c r="B15" s="29" t="s">
        <v>37</v>
      </c>
      <c r="C15" s="48">
        <f>C13*30%</f>
        <v>3150</v>
      </c>
      <c r="D15" s="49"/>
    </row>
    <row r="16" spans="2:4" ht="15" thickBot="1" x14ac:dyDescent="0.35"/>
    <row r="17" spans="2:4" ht="18.600000000000001" customHeight="1" thickBot="1" x14ac:dyDescent="0.35">
      <c r="B17" s="61" t="s">
        <v>5</v>
      </c>
      <c r="C17" s="62"/>
      <c r="D17" s="63"/>
    </row>
    <row r="18" spans="2:4" ht="15.6" x14ac:dyDescent="0.3">
      <c r="B18" s="25" t="s">
        <v>0</v>
      </c>
      <c r="C18" s="53">
        <f>Sugestao_Investimento</f>
        <v>3150</v>
      </c>
      <c r="D18" s="54"/>
    </row>
    <row r="19" spans="2:4" ht="15.6" x14ac:dyDescent="0.3">
      <c r="B19" s="26" t="s">
        <v>1</v>
      </c>
      <c r="C19" s="55">
        <v>5</v>
      </c>
      <c r="D19" s="56"/>
    </row>
    <row r="20" spans="2:4" ht="15.6" x14ac:dyDescent="0.3">
      <c r="B20" s="26" t="s">
        <v>2</v>
      </c>
      <c r="C20" s="46">
        <v>1.0789999999999999E-2</v>
      </c>
      <c r="D20" s="47"/>
    </row>
    <row r="21" spans="2:4" ht="15.6" x14ac:dyDescent="0.3">
      <c r="B21" s="27" t="s">
        <v>3</v>
      </c>
      <c r="C21" s="57">
        <f>FV(Taxa_Mensal,Tempo_Investimento*12,Investimento*-1)</f>
        <v>263897.2790952361</v>
      </c>
      <c r="D21" s="58"/>
    </row>
    <row r="22" spans="2:4" ht="16.2" thickBot="1" x14ac:dyDescent="0.35">
      <c r="B22" s="28" t="s">
        <v>4</v>
      </c>
      <c r="C22" s="59">
        <f>Rendimento_Carteira*Patrimonio_Acumulado</f>
        <v>2638.9727909523608</v>
      </c>
      <c r="D22" s="60"/>
    </row>
    <row r="23" spans="2:4" ht="15" thickBot="1" x14ac:dyDescent="0.35"/>
    <row r="24" spans="2:4" ht="18.600000000000001" thickBot="1" x14ac:dyDescent="0.35">
      <c r="B24" s="41" t="s">
        <v>11</v>
      </c>
      <c r="C24" s="42"/>
      <c r="D24" s="43"/>
    </row>
    <row r="25" spans="2:4" ht="15.6" x14ac:dyDescent="0.3">
      <c r="B25" s="22" t="s">
        <v>12</v>
      </c>
      <c r="C25" s="23" t="s">
        <v>16</v>
      </c>
      <c r="D25" s="24" t="s">
        <v>13</v>
      </c>
    </row>
    <row r="26" spans="2:4" ht="15.6" x14ac:dyDescent="0.3">
      <c r="B26" s="6" t="s">
        <v>6</v>
      </c>
      <c r="C26" s="1">
        <f>FV($C$20,24,$C$18*-1)</f>
        <v>85767.025987582427</v>
      </c>
      <c r="D26" s="2">
        <f>C26*Rendimento_Carteira</f>
        <v>857.67025987582429</v>
      </c>
    </row>
    <row r="27" spans="2:4" ht="15.6" x14ac:dyDescent="0.3">
      <c r="B27" s="6" t="s">
        <v>7</v>
      </c>
      <c r="C27" s="1">
        <f>FV($C$20,60,$C$18*-1)</f>
        <v>263897.2790952361</v>
      </c>
      <c r="D27" s="2">
        <f>C27*Rendimento_Carteira</f>
        <v>2638.9727909523608</v>
      </c>
    </row>
    <row r="28" spans="2:4" ht="15.6" x14ac:dyDescent="0.3">
      <c r="B28" s="6" t="s">
        <v>8</v>
      </c>
      <c r="C28" s="1">
        <f>FV($C$20,120,$C$18*-1)</f>
        <v>766345.26947004243</v>
      </c>
      <c r="D28" s="2">
        <f>C28*Rendimento_Carteira</f>
        <v>7663.4526947004242</v>
      </c>
    </row>
    <row r="29" spans="2:4" ht="15.6" x14ac:dyDescent="0.3">
      <c r="B29" s="6" t="s">
        <v>9</v>
      </c>
      <c r="C29" s="1">
        <f>FV($C$20,240,$C$18*-1)</f>
        <v>3544374.9603058039</v>
      </c>
      <c r="D29" s="2">
        <f>C29*Rendimento_Carteira</f>
        <v>35443.749603058037</v>
      </c>
    </row>
    <row r="30" spans="2:4" ht="16.2" thickBot="1" x14ac:dyDescent="0.35">
      <c r="B30" s="7" t="s">
        <v>10</v>
      </c>
      <c r="C30" s="3">
        <f>FV($C$20,360,$C$18*-1)</f>
        <v>13614834.41326485</v>
      </c>
      <c r="D30" s="4">
        <f>C30*Rendimento_Carteira</f>
        <v>136148.34413264849</v>
      </c>
    </row>
    <row r="33" spans="2:4" ht="15.6" x14ac:dyDescent="0.3">
      <c r="B33" s="34" t="s">
        <v>21</v>
      </c>
      <c r="C33" s="39" t="s">
        <v>19</v>
      </c>
      <c r="D33" s="39"/>
    </row>
    <row r="34" spans="2:4" ht="15.6" x14ac:dyDescent="0.3">
      <c r="B34" s="35" t="s">
        <v>20</v>
      </c>
      <c r="C34" s="40">
        <f>Investimento</f>
        <v>3150</v>
      </c>
      <c r="D34" s="40"/>
    </row>
    <row r="35" spans="2:4" ht="15" thickBot="1" x14ac:dyDescent="0.35"/>
    <row r="36" spans="2:4" ht="16.2" thickBot="1" x14ac:dyDescent="0.35">
      <c r="B36" s="9" t="s">
        <v>22</v>
      </c>
      <c r="C36" s="9" t="s">
        <v>23</v>
      </c>
      <c r="D36" s="10" t="s">
        <v>24</v>
      </c>
    </row>
    <row r="37" spans="2:4" x14ac:dyDescent="0.3">
      <c r="B37" s="36" t="s">
        <v>25</v>
      </c>
      <c r="C37" s="12">
        <f>VLOOKUP($C$33&amp;"-"&amp;B37,Planilha2!$A$3:$D$22,4,FALSE)</f>
        <v>0.32</v>
      </c>
      <c r="D37" s="19">
        <f>C37*$C$34</f>
        <v>1008</v>
      </c>
    </row>
    <row r="38" spans="2:4" x14ac:dyDescent="0.3">
      <c r="B38" s="37" t="s">
        <v>26</v>
      </c>
      <c r="C38" s="14">
        <f>VLOOKUP($C$33&amp;"-"&amp;B38,Planilha2!$A$4:$D$23,4,FALSE)</f>
        <v>0.35</v>
      </c>
      <c r="D38" s="20">
        <f t="shared" ref="D38:D42" si="0">C38*$C$34</f>
        <v>1102.5</v>
      </c>
    </row>
    <row r="39" spans="2:4" x14ac:dyDescent="0.3">
      <c r="B39" s="37" t="s">
        <v>27</v>
      </c>
      <c r="C39" s="14">
        <f>VLOOKUP($C$33&amp;"-"&amp;B39,Planilha2!$A$4:$D$23,4,FALSE)</f>
        <v>0.08</v>
      </c>
      <c r="D39" s="20">
        <f t="shared" si="0"/>
        <v>252</v>
      </c>
    </row>
    <row r="40" spans="2:4" x14ac:dyDescent="0.3">
      <c r="B40" s="37" t="s">
        <v>28</v>
      </c>
      <c r="C40" s="14">
        <f>VLOOKUP($C$33&amp;"-"&amp;B40,Planilha2!$A$4:$D$23,4,FALSE)</f>
        <v>0.05</v>
      </c>
      <c r="D40" s="20">
        <f t="shared" si="0"/>
        <v>157.5</v>
      </c>
    </row>
    <row r="41" spans="2:4" x14ac:dyDescent="0.3">
      <c r="B41" s="37" t="s">
        <v>29</v>
      </c>
      <c r="C41" s="14">
        <f>VLOOKUP($C$33&amp;"-"&amp;B41,Planilha2!$A$4:$D$23,4,FALSE)</f>
        <v>0.1</v>
      </c>
      <c r="D41" s="20">
        <f t="shared" si="0"/>
        <v>315</v>
      </c>
    </row>
    <row r="42" spans="2:4" ht="15" thickBot="1" x14ac:dyDescent="0.35">
      <c r="B42" s="38" t="s">
        <v>30</v>
      </c>
      <c r="C42" s="14">
        <f>VLOOKUP($C$33&amp;"-"&amp;B42,Planilha2!$A$4:$D$23,4,FALSE)</f>
        <v>0.1</v>
      </c>
      <c r="D42" s="21">
        <f t="shared" si="0"/>
        <v>315</v>
      </c>
    </row>
    <row r="43" spans="2:4" ht="15" thickBot="1" x14ac:dyDescent="0.35">
      <c r="B43" s="31"/>
      <c r="C43" s="32" t="s">
        <v>31</v>
      </c>
      <c r="D43" s="33">
        <f>SUM(D37:D42)</f>
        <v>3150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</sheetData>
  <mergeCells count="13">
    <mergeCell ref="B12:D12"/>
    <mergeCell ref="C18:D18"/>
    <mergeCell ref="C19:D19"/>
    <mergeCell ref="C20:D20"/>
    <mergeCell ref="C21:D21"/>
    <mergeCell ref="B17:D17"/>
    <mergeCell ref="C33:D33"/>
    <mergeCell ref="C34:D34"/>
    <mergeCell ref="B24:D24"/>
    <mergeCell ref="C13:D13"/>
    <mergeCell ref="C14:D14"/>
    <mergeCell ref="C15:D15"/>
    <mergeCell ref="C22:D22"/>
  </mergeCells>
  <dataValidations count="1">
    <dataValidation type="list" allowBlank="1" showInputMessage="1" showErrorMessage="1" sqref="C33:D33" xr:uid="{82C7DB2D-931E-4833-9AD6-E46A2BDBD747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DBE9-0488-4242-AB4C-6E7CF240D639}">
  <dimension ref="A2:G22"/>
  <sheetViews>
    <sheetView topLeftCell="A2" workbookViewId="0">
      <selection activeCell="G6" sqref="G6"/>
    </sheetView>
  </sheetViews>
  <sheetFormatPr defaultRowHeight="14.4" x14ac:dyDescent="0.3"/>
  <cols>
    <col min="1" max="1" width="31.77734375" customWidth="1"/>
    <col min="2" max="2" width="16.21875" customWidth="1"/>
    <col min="3" max="3" width="18" bestFit="1" customWidth="1"/>
    <col min="4" max="4" width="15.109375" customWidth="1"/>
    <col min="6" max="6" width="19.109375" customWidth="1"/>
  </cols>
  <sheetData>
    <row r="2" spans="1:7" ht="15" thickBot="1" x14ac:dyDescent="0.35">
      <c r="A2" t="s">
        <v>34</v>
      </c>
      <c r="B2" s="5" t="s">
        <v>21</v>
      </c>
      <c r="C2" s="5" t="s">
        <v>22</v>
      </c>
      <c r="D2" s="5" t="s">
        <v>33</v>
      </c>
    </row>
    <row r="3" spans="1:7" x14ac:dyDescent="0.3">
      <c r="A3" t="str">
        <f>B3&amp;"-"&amp;C3</f>
        <v>CONSERVADOR-PAPEL</v>
      </c>
      <c r="B3" t="s">
        <v>32</v>
      </c>
      <c r="C3" s="11" t="s">
        <v>25</v>
      </c>
      <c r="D3" s="16">
        <v>0.3</v>
      </c>
    </row>
    <row r="4" spans="1:7" x14ac:dyDescent="0.3">
      <c r="A4" t="str">
        <f t="shared" ref="A4:A22" si="0">B4&amp;"-"&amp;C4</f>
        <v>CONSERVADOR-TIJOLO</v>
      </c>
      <c r="B4" t="s">
        <v>32</v>
      </c>
      <c r="C4" s="13" t="s">
        <v>26</v>
      </c>
      <c r="D4" s="17">
        <v>0.5</v>
      </c>
      <c r="G4" t="s">
        <v>33</v>
      </c>
    </row>
    <row r="5" spans="1:7" x14ac:dyDescent="0.3">
      <c r="A5" t="str">
        <f t="shared" si="0"/>
        <v>CONSERVADOR-HÍBRIDOS</v>
      </c>
      <c r="B5" t="s">
        <v>32</v>
      </c>
      <c r="C5" s="13" t="s">
        <v>27</v>
      </c>
      <c r="D5" s="17">
        <v>0.1</v>
      </c>
      <c r="F5" s="8" t="s">
        <v>36</v>
      </c>
      <c r="G5" s="30">
        <f>VLOOKUP(F5,$A$3:$D$22,4,FALSE)</f>
        <v>0.35</v>
      </c>
    </row>
    <row r="6" spans="1:7" x14ac:dyDescent="0.3">
      <c r="A6" t="str">
        <f t="shared" si="0"/>
        <v>CONSERVADOR-FOFs</v>
      </c>
      <c r="B6" t="s">
        <v>32</v>
      </c>
      <c r="C6" s="13" t="s">
        <v>28</v>
      </c>
      <c r="D6" s="17">
        <v>0.1</v>
      </c>
    </row>
    <row r="7" spans="1:7" x14ac:dyDescent="0.3">
      <c r="A7" t="str">
        <f t="shared" si="0"/>
        <v>CONSERVADOR-DESENVOLVIMENTO</v>
      </c>
      <c r="B7" t="s">
        <v>32</v>
      </c>
      <c r="C7" s="13" t="s">
        <v>29</v>
      </c>
      <c r="D7" s="17">
        <v>0</v>
      </c>
    </row>
    <row r="8" spans="1:7" ht="15" thickBot="1" x14ac:dyDescent="0.35">
      <c r="A8" t="str">
        <f t="shared" si="0"/>
        <v>CONSERVADOR-HOTELARIAS</v>
      </c>
      <c r="B8" t="s">
        <v>32</v>
      </c>
      <c r="C8" s="15" t="s">
        <v>30</v>
      </c>
      <c r="D8" s="18">
        <v>0</v>
      </c>
    </row>
    <row r="9" spans="1:7" ht="15" thickBot="1" x14ac:dyDescent="0.35">
      <c r="A9" t="str">
        <f t="shared" si="0"/>
        <v>-</v>
      </c>
    </row>
    <row r="10" spans="1:7" x14ac:dyDescent="0.3">
      <c r="A10" t="str">
        <f t="shared" si="0"/>
        <v>MODERADO-PAPEL</v>
      </c>
      <c r="B10" t="s">
        <v>35</v>
      </c>
      <c r="C10" s="11" t="s">
        <v>25</v>
      </c>
      <c r="D10" s="16">
        <v>0.32</v>
      </c>
    </row>
    <row r="11" spans="1:7" x14ac:dyDescent="0.3">
      <c r="A11" t="str">
        <f t="shared" si="0"/>
        <v>MODERADO-TIJOLO</v>
      </c>
      <c r="B11" t="s">
        <v>35</v>
      </c>
      <c r="C11" s="13" t="s">
        <v>26</v>
      </c>
      <c r="D11" s="17">
        <v>0.35</v>
      </c>
    </row>
    <row r="12" spans="1:7" x14ac:dyDescent="0.3">
      <c r="A12" t="str">
        <f t="shared" si="0"/>
        <v>MODERADO-HÍBRIDOS</v>
      </c>
      <c r="B12" t="s">
        <v>35</v>
      </c>
      <c r="C12" s="13" t="s">
        <v>27</v>
      </c>
      <c r="D12" s="17">
        <v>0.08</v>
      </c>
    </row>
    <row r="13" spans="1:7" x14ac:dyDescent="0.3">
      <c r="A13" t="str">
        <f t="shared" si="0"/>
        <v>MODERADO-FOFs</v>
      </c>
      <c r="B13" t="s">
        <v>35</v>
      </c>
      <c r="C13" s="13" t="s">
        <v>28</v>
      </c>
      <c r="D13" s="17">
        <v>0.05</v>
      </c>
    </row>
    <row r="14" spans="1:7" x14ac:dyDescent="0.3">
      <c r="A14" t="str">
        <f t="shared" si="0"/>
        <v>MODERADO-DESENVOLVIMENTO</v>
      </c>
      <c r="B14" t="s">
        <v>35</v>
      </c>
      <c r="C14" s="13" t="s">
        <v>29</v>
      </c>
      <c r="D14" s="17">
        <v>0.1</v>
      </c>
    </row>
    <row r="15" spans="1:7" ht="15" thickBot="1" x14ac:dyDescent="0.35">
      <c r="A15" t="str">
        <f t="shared" si="0"/>
        <v>MODERADO-HOTELARIAS</v>
      </c>
      <c r="B15" t="s">
        <v>35</v>
      </c>
      <c r="C15" s="15" t="s">
        <v>30</v>
      </c>
      <c r="D15" s="18">
        <v>0.1</v>
      </c>
    </row>
    <row r="16" spans="1:7" ht="15" thickBot="1" x14ac:dyDescent="0.35">
      <c r="A16" t="str">
        <f t="shared" si="0"/>
        <v>-</v>
      </c>
    </row>
    <row r="17" spans="1:4" x14ac:dyDescent="0.3">
      <c r="A17" t="str">
        <f t="shared" si="0"/>
        <v>AGRESSIVO-PAPEL</v>
      </c>
      <c r="B17" t="s">
        <v>18</v>
      </c>
      <c r="C17" s="11" t="s">
        <v>25</v>
      </c>
      <c r="D17" s="16">
        <v>0.5</v>
      </c>
    </row>
    <row r="18" spans="1:4" x14ac:dyDescent="0.3">
      <c r="A18" t="str">
        <f t="shared" si="0"/>
        <v>AGRESSIVO-TIJOLO</v>
      </c>
      <c r="B18" t="s">
        <v>18</v>
      </c>
      <c r="C18" s="13" t="s">
        <v>26</v>
      </c>
      <c r="D18" s="17">
        <v>0.1</v>
      </c>
    </row>
    <row r="19" spans="1:4" x14ac:dyDescent="0.3">
      <c r="A19" t="str">
        <f t="shared" si="0"/>
        <v>AGRESSIVO-HÍBRIDOS</v>
      </c>
      <c r="B19" t="s">
        <v>18</v>
      </c>
      <c r="C19" s="13" t="s">
        <v>27</v>
      </c>
      <c r="D19" s="17">
        <v>0.05</v>
      </c>
    </row>
    <row r="20" spans="1:4" x14ac:dyDescent="0.3">
      <c r="A20" t="str">
        <f t="shared" si="0"/>
        <v>AGRESSIVO-FOFs</v>
      </c>
      <c r="B20" t="s">
        <v>18</v>
      </c>
      <c r="C20" s="13" t="s">
        <v>28</v>
      </c>
      <c r="D20" s="17">
        <v>0.05</v>
      </c>
    </row>
    <row r="21" spans="1:4" x14ac:dyDescent="0.3">
      <c r="A21" t="str">
        <f t="shared" si="0"/>
        <v>AGRESSIVO-DESENVOLVIMENTO</v>
      </c>
      <c r="B21" t="s">
        <v>18</v>
      </c>
      <c r="C21" s="13" t="s">
        <v>29</v>
      </c>
      <c r="D21" s="17">
        <v>0.2</v>
      </c>
    </row>
    <row r="22" spans="1:4" ht="15" thickBot="1" x14ac:dyDescent="0.35">
      <c r="A22" t="str">
        <f t="shared" si="0"/>
        <v>AGRESSIVO-HOTELARIAS</v>
      </c>
      <c r="B22" t="s">
        <v>18</v>
      </c>
      <c r="C22" s="15" t="s">
        <v>30</v>
      </c>
      <c r="D22" s="1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Simulacao</vt:lpstr>
      <vt:lpstr>Planilha2</vt:lpstr>
      <vt:lpstr>Investimento</vt:lpstr>
      <vt:lpstr>Patrimonio_Acumulado</vt:lpstr>
      <vt:lpstr>Rendimento_Carteira</vt:lpstr>
      <vt:lpstr>Salario</vt:lpstr>
      <vt:lpstr>Salário</vt:lpstr>
      <vt:lpstr>Sugestao_Investimento</vt:lpstr>
      <vt:lpstr>Taxa_Mensal</vt:lpstr>
      <vt:lpstr>Tempo_Investimento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RLemos Representação</dc:creator>
  <cp:lastModifiedBy>RLemos Representação</cp:lastModifiedBy>
  <dcterms:created xsi:type="dcterms:W3CDTF">2025-05-28T19:59:55Z</dcterms:created>
  <dcterms:modified xsi:type="dcterms:W3CDTF">2025-05-30T12:22:29Z</dcterms:modified>
</cp:coreProperties>
</file>