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EM 600 Eng. Eco &amp; Cost Analysis\Homework\Homework 3\"/>
    </mc:Choice>
  </mc:AlternateContent>
  <bookViews>
    <workbookView xWindow="0" yWindow="0" windowWidth="17268" windowHeight="5430"/>
  </bookViews>
  <sheets>
    <sheet name="Question 4" sheetId="2" r:id="rId1"/>
    <sheet name="Questions 1-3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2" l="1"/>
  <c r="A62" i="2"/>
  <c r="D61" i="2"/>
  <c r="C61" i="2"/>
  <c r="E61" i="2"/>
  <c r="F61" i="2"/>
  <c r="G61" i="2"/>
  <c r="B61" i="2"/>
  <c r="L52" i="2"/>
  <c r="B32" i="2"/>
  <c r="B17" i="2"/>
  <c r="B34" i="2"/>
  <c r="H55" i="2"/>
  <c r="I55" i="2"/>
  <c r="J55" i="2"/>
  <c r="K55" i="2"/>
  <c r="L55" i="2"/>
  <c r="G55" i="2"/>
  <c r="F55" i="2"/>
  <c r="L54" i="2"/>
  <c r="K54" i="2"/>
  <c r="J54" i="2"/>
  <c r="I54" i="2"/>
  <c r="H54" i="2"/>
  <c r="G54" i="2"/>
  <c r="L49" i="2"/>
  <c r="K49" i="2"/>
  <c r="I49" i="2"/>
  <c r="J49" i="2"/>
  <c r="G49" i="2"/>
  <c r="H49" i="2"/>
  <c r="H48" i="2"/>
  <c r="I48" i="2"/>
  <c r="J48" i="2"/>
  <c r="K48" i="2"/>
  <c r="L48" i="2"/>
  <c r="G48" i="2"/>
  <c r="G44" i="2"/>
  <c r="H44" i="2"/>
  <c r="I44" i="2"/>
  <c r="J44" i="2"/>
  <c r="K44" i="2"/>
  <c r="F44" i="2"/>
  <c r="G43" i="2"/>
  <c r="H43" i="2"/>
  <c r="I43" i="2"/>
  <c r="J43" i="2"/>
  <c r="K43" i="2"/>
  <c r="F43" i="2"/>
  <c r="G42" i="2"/>
  <c r="H42" i="2"/>
  <c r="I42" i="2"/>
  <c r="J42" i="2"/>
  <c r="K42" i="2"/>
  <c r="F42" i="2"/>
  <c r="H40" i="2"/>
  <c r="I40" i="2"/>
  <c r="J40" i="2"/>
  <c r="K40" i="2"/>
  <c r="G40" i="2"/>
  <c r="H39" i="2"/>
  <c r="I39" i="2"/>
  <c r="J39" i="2"/>
  <c r="K39" i="2"/>
  <c r="G39" i="2"/>
  <c r="B31" i="2"/>
  <c r="E21" i="2"/>
  <c r="E22" i="2"/>
  <c r="D22" i="2"/>
  <c r="D23" i="2"/>
  <c r="B23" i="2"/>
  <c r="C23" i="2"/>
  <c r="C22" i="2"/>
  <c r="D21" i="2"/>
  <c r="B22" i="2"/>
  <c r="C21" i="2"/>
  <c r="B14" i="2"/>
  <c r="D6" i="2"/>
  <c r="D7" i="2"/>
  <c r="D8" i="2"/>
  <c r="D9" i="2"/>
  <c r="D10" i="2"/>
  <c r="D5" i="2"/>
  <c r="C6" i="2"/>
  <c r="C7" i="2"/>
  <c r="C8" i="2"/>
  <c r="C9" i="2"/>
  <c r="C10" i="2"/>
  <c r="C5" i="2"/>
  <c r="C24" i="1"/>
  <c r="C25" i="1"/>
  <c r="C26" i="1"/>
  <c r="C27" i="1"/>
  <c r="C28" i="1"/>
  <c r="C23" i="1"/>
  <c r="D23" i="1"/>
  <c r="C5" i="1"/>
  <c r="C6" i="1"/>
  <c r="C7" i="1"/>
  <c r="C8" i="1"/>
  <c r="C4" i="1"/>
  <c r="C14" i="1"/>
  <c r="C15" i="1"/>
  <c r="C16" i="1"/>
  <c r="C17" i="1"/>
  <c r="C13" i="1"/>
  <c r="D13" i="1"/>
  <c r="D14" i="1"/>
  <c r="D15" i="1"/>
  <c r="D16" i="1"/>
  <c r="D17" i="1"/>
  <c r="E23" i="2"/>
  <c r="B24" i="2"/>
  <c r="D24" i="1"/>
  <c r="C24" i="2"/>
  <c r="D24" i="2"/>
  <c r="E24" i="2"/>
  <c r="B25" i="2"/>
  <c r="D25" i="1"/>
  <c r="C25" i="2"/>
  <c r="D25" i="2"/>
  <c r="E25" i="2"/>
  <c r="B26" i="2"/>
  <c r="D26" i="1"/>
  <c r="C26" i="2"/>
  <c r="D26" i="2"/>
  <c r="E26" i="2"/>
  <c r="D27" i="1"/>
  <c r="D28" i="1"/>
</calcChain>
</file>

<file path=xl/sharedStrings.xml><?xml version="1.0" encoding="utf-8"?>
<sst xmlns="http://schemas.openxmlformats.org/spreadsheetml/2006/main" count="62" uniqueCount="47">
  <si>
    <t>N</t>
  </si>
  <si>
    <t>α</t>
  </si>
  <si>
    <t>Dn</t>
  </si>
  <si>
    <t>BVn</t>
  </si>
  <si>
    <t>Question 2</t>
  </si>
  <si>
    <t>Question 1</t>
  </si>
  <si>
    <t>Question 3</t>
  </si>
  <si>
    <t>MACRS</t>
  </si>
  <si>
    <t>Question 4</t>
  </si>
  <si>
    <t>Allowed Depciation</t>
  </si>
  <si>
    <t>P</t>
  </si>
  <si>
    <t>I</t>
  </si>
  <si>
    <t>AE</t>
  </si>
  <si>
    <t>AE Calculation</t>
  </si>
  <si>
    <t>Year</t>
  </si>
  <si>
    <t>Beginning Balance</t>
  </si>
  <si>
    <t>Interest Payment</t>
  </si>
  <si>
    <t>Principle Payment</t>
  </si>
  <si>
    <t>Ending Balance</t>
  </si>
  <si>
    <t>Loan Payment Calculation</t>
  </si>
  <si>
    <t>Salvage Value</t>
  </si>
  <si>
    <t>Book Value</t>
  </si>
  <si>
    <t>Taxable (Gain/Loss)</t>
  </si>
  <si>
    <t>Tax Rate</t>
  </si>
  <si>
    <t>Tax to be paid</t>
  </si>
  <si>
    <t>Gains / Losses</t>
  </si>
  <si>
    <t>Revenue</t>
  </si>
  <si>
    <t>Expenses</t>
  </si>
  <si>
    <t>Debt Interest</t>
  </si>
  <si>
    <t>Taxable Income</t>
  </si>
  <si>
    <t>Income Tax</t>
  </si>
  <si>
    <t>Income Tax Rate</t>
  </si>
  <si>
    <t>Net Income</t>
  </si>
  <si>
    <t>Income Statement</t>
  </si>
  <si>
    <t>Depreciation</t>
  </si>
  <si>
    <t>Operating Activities</t>
  </si>
  <si>
    <t>Investment</t>
  </si>
  <si>
    <t>Salvage</t>
  </si>
  <si>
    <t>Gains Tax</t>
  </si>
  <si>
    <t>Investment Activities</t>
  </si>
  <si>
    <t>Borrowed Funds</t>
  </si>
  <si>
    <t>Financing Activities</t>
  </si>
  <si>
    <t>Net Cash Flow</t>
  </si>
  <si>
    <t>Cash Flow Statement</t>
  </si>
  <si>
    <t>NET Present Worth</t>
  </si>
  <si>
    <t>IRR</t>
  </si>
  <si>
    <t>The Present Worth is greater then 0 &amp; the IRR is better then 12%. Therefore, this project is justifiable and can be accepted.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</si>
</sst>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/>
    <xf numFmtId="9" fontId="0" fillId="0" borderId="0" xfId="2" applyFont="1" applyFill="1"/>
    <xf numFmtId="10" fontId="0" fillId="0" borderId="0" xfId="2" applyNumberFormat="1" applyFont="1" applyFill="1"/>
    <xf numFmtId="164" fontId="0" fillId="0" borderId="0" xfId="1" applyNumberFormat="1" applyFont="1" applyFill="1"/>
    <xf numFmtId="0" fontId="0" fillId="2" borderId="0" xfId="0" applyFill="1" applyAlignment="1"/>
    <xf numFmtId="44" fontId="0" fillId="2" borderId="0" xfId="1" applyNumberFormat="1" applyFont="1" applyFill="1"/>
    <xf numFmtId="8" fontId="0" fillId="0" borderId="0" xfId="1" applyNumberFormat="1" applyFont="1" applyFill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44" fontId="0" fillId="0" borderId="0" xfId="1" applyNumberFormat="1" applyFont="1" applyFill="1"/>
    <xf numFmtId="164" fontId="0" fillId="0" borderId="0" xfId="0" applyNumberFormat="1" applyFill="1"/>
    <xf numFmtId="165" fontId="0" fillId="0" borderId="0" xfId="1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6" fontId="3" fillId="0" borderId="0" xfId="0" applyNumberFormat="1" applyFont="1" applyFill="1"/>
    <xf numFmtId="6" fontId="0" fillId="0" borderId="2" xfId="1" applyNumberFormat="1" applyFont="1" applyFill="1" applyBorder="1"/>
    <xf numFmtId="6" fontId="0" fillId="0" borderId="1" xfId="1" applyNumberFormat="1" applyFont="1" applyFill="1" applyBorder="1"/>
    <xf numFmtId="6" fontId="0" fillId="0" borderId="0" xfId="1" applyNumberFormat="1" applyFont="1" applyFill="1" applyBorder="1"/>
    <xf numFmtId="6" fontId="4" fillId="0" borderId="0" xfId="1" applyNumberFormat="1" applyFont="1" applyFill="1"/>
    <xf numFmtId="8" fontId="0" fillId="0" borderId="0" xfId="0" applyNumberFormat="1" applyFill="1"/>
    <xf numFmtId="0" fontId="4" fillId="3" borderId="0" xfId="0" applyFont="1" applyFill="1"/>
    <xf numFmtId="9" fontId="4" fillId="3" borderId="0" xfId="0" applyNumberFormat="1" applyFont="1" applyFill="1"/>
    <xf numFmtId="0" fontId="5" fillId="3" borderId="0" xfId="0" applyFont="1" applyFill="1" applyAlignment="1">
      <alignment horizontal="center" textRotation="90"/>
    </xf>
    <xf numFmtId="0" fontId="4" fillId="3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8" fontId="6" fillId="3" borderId="0" xfId="0" applyNumberFormat="1" applyFont="1" applyFill="1"/>
    <xf numFmtId="0" fontId="5" fillId="0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51" workbookViewId="0">
      <selection activeCell="E72" sqref="E72"/>
    </sheetView>
  </sheetViews>
  <sheetFormatPr defaultRowHeight="14.4" x14ac:dyDescent="0.55000000000000004"/>
  <cols>
    <col min="1" max="1" width="11.7890625" style="1" bestFit="1" customWidth="1"/>
    <col min="2" max="3" width="11.20703125" style="1" bestFit="1" customWidth="1"/>
    <col min="4" max="4" width="11.89453125" style="1" bestFit="1" customWidth="1"/>
    <col min="5" max="5" width="14.89453125" style="1" bestFit="1" customWidth="1"/>
    <col min="6" max="12" width="12" style="1" bestFit="1" customWidth="1"/>
    <col min="13" max="16384" width="8.83984375" style="1"/>
  </cols>
  <sheetData>
    <row r="1" spans="1:5" x14ac:dyDescent="0.55000000000000004">
      <c r="A1" s="33" t="s">
        <v>8</v>
      </c>
      <c r="B1" s="33"/>
      <c r="C1" s="33"/>
      <c r="D1" s="33"/>
      <c r="E1" s="8"/>
    </row>
    <row r="2" spans="1:5" x14ac:dyDescent="0.55000000000000004">
      <c r="A2" s="34" t="s">
        <v>9</v>
      </c>
      <c r="B2" s="34"/>
      <c r="C2" s="34"/>
      <c r="D2" s="34"/>
      <c r="E2" s="8"/>
    </row>
    <row r="3" spans="1:5" x14ac:dyDescent="0.55000000000000004">
      <c r="A3" s="2" t="s">
        <v>0</v>
      </c>
      <c r="B3" s="2" t="s">
        <v>7</v>
      </c>
      <c r="C3" s="2" t="s">
        <v>2</v>
      </c>
      <c r="D3" s="2" t="s">
        <v>3</v>
      </c>
    </row>
    <row r="4" spans="1:5" x14ac:dyDescent="0.55000000000000004">
      <c r="A4" s="2">
        <v>0</v>
      </c>
      <c r="B4" s="2"/>
      <c r="C4" s="7"/>
      <c r="D4" s="7">
        <v>900000</v>
      </c>
    </row>
    <row r="5" spans="1:5" x14ac:dyDescent="0.55000000000000004">
      <c r="A5" s="2">
        <v>1</v>
      </c>
      <c r="B5" s="6">
        <v>0.2</v>
      </c>
      <c r="C5" s="7">
        <f>$D$4*B5</f>
        <v>180000</v>
      </c>
      <c r="D5" s="7">
        <f>D4-C5</f>
        <v>720000</v>
      </c>
    </row>
    <row r="6" spans="1:5" x14ac:dyDescent="0.55000000000000004">
      <c r="A6" s="2">
        <v>2</v>
      </c>
      <c r="B6" s="6">
        <v>0.32</v>
      </c>
      <c r="C6" s="7">
        <f t="shared" ref="C6:C10" si="0">$D$4*B6</f>
        <v>288000</v>
      </c>
      <c r="D6" s="7">
        <f t="shared" ref="D6:D10" si="1">D5-C6</f>
        <v>432000</v>
      </c>
    </row>
    <row r="7" spans="1:5" x14ac:dyDescent="0.55000000000000004">
      <c r="A7" s="2">
        <v>3</v>
      </c>
      <c r="B7" s="6">
        <v>0.192</v>
      </c>
      <c r="C7" s="7">
        <f t="shared" si="0"/>
        <v>172800</v>
      </c>
      <c r="D7" s="7">
        <f t="shared" si="1"/>
        <v>259200</v>
      </c>
    </row>
    <row r="8" spans="1:5" x14ac:dyDescent="0.55000000000000004">
      <c r="A8" s="2">
        <v>4</v>
      </c>
      <c r="B8" s="6">
        <v>0.1152</v>
      </c>
      <c r="C8" s="7">
        <f t="shared" si="0"/>
        <v>103680</v>
      </c>
      <c r="D8" s="7">
        <f t="shared" si="1"/>
        <v>155520</v>
      </c>
    </row>
    <row r="9" spans="1:5" x14ac:dyDescent="0.55000000000000004">
      <c r="A9" s="2">
        <v>5</v>
      </c>
      <c r="B9" s="6">
        <v>0.1152</v>
      </c>
      <c r="C9" s="7">
        <f t="shared" si="0"/>
        <v>103680</v>
      </c>
      <c r="D9" s="7">
        <f t="shared" si="1"/>
        <v>51840</v>
      </c>
    </row>
    <row r="10" spans="1:5" x14ac:dyDescent="0.55000000000000004">
      <c r="A10" s="2">
        <v>6</v>
      </c>
      <c r="B10" s="6">
        <v>5.7599999999999998E-2</v>
      </c>
      <c r="C10" s="7">
        <f t="shared" si="0"/>
        <v>51840</v>
      </c>
      <c r="D10" s="7">
        <f t="shared" si="1"/>
        <v>0</v>
      </c>
    </row>
    <row r="13" spans="1:5" x14ac:dyDescent="0.55000000000000004">
      <c r="A13" s="34" t="s">
        <v>13</v>
      </c>
      <c r="B13" s="34"/>
    </row>
    <row r="14" spans="1:5" x14ac:dyDescent="0.55000000000000004">
      <c r="A14" s="2" t="s">
        <v>10</v>
      </c>
      <c r="B14" s="7">
        <f>900000*0.1</f>
        <v>90000</v>
      </c>
    </row>
    <row r="15" spans="1:5" x14ac:dyDescent="0.55000000000000004">
      <c r="A15" s="2" t="s">
        <v>11</v>
      </c>
      <c r="B15" s="5">
        <v>0.11</v>
      </c>
    </row>
    <row r="16" spans="1:5" x14ac:dyDescent="0.55000000000000004">
      <c r="A16" s="2" t="s">
        <v>0</v>
      </c>
      <c r="B16" s="4">
        <v>6</v>
      </c>
    </row>
    <row r="17" spans="1:6" x14ac:dyDescent="0.55000000000000004">
      <c r="A17" s="2" t="s">
        <v>12</v>
      </c>
      <c r="B17" s="10">
        <f>PMT(B15,B16,-B14,,)</f>
        <v>21273.890723013559</v>
      </c>
    </row>
    <row r="19" spans="1:6" x14ac:dyDescent="0.55000000000000004">
      <c r="A19" s="34" t="s">
        <v>19</v>
      </c>
      <c r="B19" s="34"/>
      <c r="C19" s="34"/>
      <c r="D19" s="34"/>
      <c r="E19" s="34"/>
    </row>
    <row r="20" spans="1:6" ht="28.8" x14ac:dyDescent="0.55000000000000004">
      <c r="A20" s="2" t="s">
        <v>14</v>
      </c>
      <c r="B20" s="12" t="s">
        <v>15</v>
      </c>
      <c r="C20" s="12" t="s">
        <v>16</v>
      </c>
      <c r="D20" s="12" t="s">
        <v>17</v>
      </c>
      <c r="E20" s="12" t="s">
        <v>18</v>
      </c>
      <c r="F20" s="11"/>
    </row>
    <row r="21" spans="1:6" x14ac:dyDescent="0.55000000000000004">
      <c r="A21" s="2">
        <v>1</v>
      </c>
      <c r="B21" s="13">
        <v>90000</v>
      </c>
      <c r="C21" s="13">
        <f>B21*$B$15</f>
        <v>9900</v>
      </c>
      <c r="D21" s="13">
        <f>$B$17-C21</f>
        <v>11373.890723013559</v>
      </c>
      <c r="E21" s="13">
        <f>B21-D21</f>
        <v>78626.109276986448</v>
      </c>
    </row>
    <row r="22" spans="1:6" x14ac:dyDescent="0.55000000000000004">
      <c r="A22" s="2">
        <v>2</v>
      </c>
      <c r="B22" s="13">
        <f>E21</f>
        <v>78626.109276986448</v>
      </c>
      <c r="C22" s="13">
        <f t="shared" ref="C22:C26" si="2">B22*$B$15</f>
        <v>8648.8720204685087</v>
      </c>
      <c r="D22" s="13">
        <f t="shared" ref="D22:D26" si="3">$B$17-C22</f>
        <v>12625.01870254505</v>
      </c>
      <c r="E22" s="13">
        <f t="shared" ref="E22:E26" si="4">B22-D22</f>
        <v>66001.09057444139</v>
      </c>
    </row>
    <row r="23" spans="1:6" x14ac:dyDescent="0.55000000000000004">
      <c r="A23" s="2">
        <v>3</v>
      </c>
      <c r="B23" s="13">
        <f t="shared" ref="B23:B26" si="5">E22</f>
        <v>66001.09057444139</v>
      </c>
      <c r="C23" s="13">
        <f t="shared" si="2"/>
        <v>7260.1199631885529</v>
      </c>
      <c r="D23" s="13">
        <f t="shared" si="3"/>
        <v>14013.770759825005</v>
      </c>
      <c r="E23" s="13">
        <f t="shared" si="4"/>
        <v>51987.319814616385</v>
      </c>
    </row>
    <row r="24" spans="1:6" x14ac:dyDescent="0.55000000000000004">
      <c r="A24" s="2">
        <v>4</v>
      </c>
      <c r="B24" s="13">
        <f t="shared" si="5"/>
        <v>51987.319814616385</v>
      </c>
      <c r="C24" s="13">
        <f t="shared" si="2"/>
        <v>5718.6051796078027</v>
      </c>
      <c r="D24" s="13">
        <f t="shared" si="3"/>
        <v>15555.285543405756</v>
      </c>
      <c r="E24" s="13">
        <f t="shared" si="4"/>
        <v>36432.034271210629</v>
      </c>
    </row>
    <row r="25" spans="1:6" x14ac:dyDescent="0.55000000000000004">
      <c r="A25" s="2">
        <v>5</v>
      </c>
      <c r="B25" s="13">
        <f t="shared" si="5"/>
        <v>36432.034271210629</v>
      </c>
      <c r="C25" s="13">
        <f t="shared" si="2"/>
        <v>4007.5237698331694</v>
      </c>
      <c r="D25" s="13">
        <f t="shared" si="3"/>
        <v>17266.36695318039</v>
      </c>
      <c r="E25" s="13">
        <f t="shared" si="4"/>
        <v>19165.667318030239</v>
      </c>
    </row>
    <row r="26" spans="1:6" x14ac:dyDescent="0.55000000000000004">
      <c r="A26" s="2">
        <v>6</v>
      </c>
      <c r="B26" s="13">
        <f t="shared" si="5"/>
        <v>19165.667318030239</v>
      </c>
      <c r="C26" s="13">
        <f t="shared" si="2"/>
        <v>2108.2234049833264</v>
      </c>
      <c r="D26" s="13">
        <f t="shared" si="3"/>
        <v>19165.667318030231</v>
      </c>
      <c r="E26" s="13">
        <f t="shared" si="4"/>
        <v>0</v>
      </c>
    </row>
    <row r="27" spans="1:6" x14ac:dyDescent="0.55000000000000004">
      <c r="B27" s="9"/>
      <c r="C27" s="9"/>
      <c r="D27" s="9"/>
      <c r="E27" s="9"/>
    </row>
    <row r="29" spans="1:6" x14ac:dyDescent="0.55000000000000004">
      <c r="A29" s="34" t="s">
        <v>25</v>
      </c>
      <c r="B29" s="34"/>
    </row>
    <row r="30" spans="1:6" x14ac:dyDescent="0.55000000000000004">
      <c r="A30" s="2" t="s">
        <v>20</v>
      </c>
      <c r="B30" s="7">
        <v>50000</v>
      </c>
    </row>
    <row r="31" spans="1:6" x14ac:dyDescent="0.55000000000000004">
      <c r="A31" s="2" t="s">
        <v>21</v>
      </c>
      <c r="B31" s="7">
        <f>D9</f>
        <v>51840</v>
      </c>
    </row>
    <row r="32" spans="1:6" ht="28.8" x14ac:dyDescent="0.55000000000000004">
      <c r="A32" s="12" t="s">
        <v>22</v>
      </c>
      <c r="B32" s="14">
        <f>B30-B31</f>
        <v>-1840</v>
      </c>
    </row>
    <row r="33" spans="1:12" x14ac:dyDescent="0.55000000000000004">
      <c r="A33" s="2" t="s">
        <v>23</v>
      </c>
      <c r="B33" s="5">
        <v>0.3</v>
      </c>
    </row>
    <row r="34" spans="1:12" ht="28.8" x14ac:dyDescent="0.55000000000000004">
      <c r="A34" s="12" t="s">
        <v>24</v>
      </c>
      <c r="B34" s="15">
        <f>B32*B33</f>
        <v>-552</v>
      </c>
    </row>
    <row r="37" spans="1:12" x14ac:dyDescent="0.55000000000000004">
      <c r="D37" s="27" t="s">
        <v>33</v>
      </c>
      <c r="E37" s="2" t="s">
        <v>31</v>
      </c>
      <c r="F37" s="5">
        <v>0.3</v>
      </c>
    </row>
    <row r="38" spans="1:12" x14ac:dyDescent="0.55000000000000004">
      <c r="D38" s="27"/>
      <c r="E38" s="2" t="s">
        <v>14</v>
      </c>
      <c r="F38" s="2">
        <v>1</v>
      </c>
      <c r="G38" s="2">
        <v>2</v>
      </c>
      <c r="H38" s="2">
        <v>3</v>
      </c>
      <c r="I38" s="2">
        <v>4</v>
      </c>
      <c r="J38" s="2">
        <v>5</v>
      </c>
      <c r="K38" s="2">
        <v>6</v>
      </c>
    </row>
    <row r="39" spans="1:12" x14ac:dyDescent="0.55000000000000004">
      <c r="D39" s="27"/>
      <c r="E39" s="2" t="s">
        <v>26</v>
      </c>
      <c r="F39" s="7">
        <v>300000</v>
      </c>
      <c r="G39" s="14">
        <f>F39+(7%*F39)</f>
        <v>321000</v>
      </c>
      <c r="H39" s="14">
        <f>G39+(7%*G39)</f>
        <v>343470</v>
      </c>
      <c r="I39" s="14">
        <f t="shared" ref="I39:K39" si="6">H39+(7%*H39)</f>
        <v>367512.9</v>
      </c>
      <c r="J39" s="14">
        <f t="shared" si="6"/>
        <v>393238.80300000001</v>
      </c>
      <c r="K39" s="14">
        <f t="shared" si="6"/>
        <v>420765.51921</v>
      </c>
    </row>
    <row r="40" spans="1:12" x14ac:dyDescent="0.55000000000000004">
      <c r="D40" s="27"/>
      <c r="E40" s="2" t="s">
        <v>27</v>
      </c>
      <c r="F40" s="7">
        <v>90000</v>
      </c>
      <c r="G40" s="14">
        <f>F40+(5%*F40)</f>
        <v>94500</v>
      </c>
      <c r="H40" s="14">
        <f t="shared" ref="H40:K40" si="7">G40+(5%*G40)</f>
        <v>99225</v>
      </c>
      <c r="I40" s="14">
        <f t="shared" si="7"/>
        <v>104186.25</v>
      </c>
      <c r="J40" s="14">
        <f t="shared" si="7"/>
        <v>109395.5625</v>
      </c>
      <c r="K40" s="14">
        <f t="shared" si="7"/>
        <v>114865.340625</v>
      </c>
    </row>
    <row r="41" spans="1:12" x14ac:dyDescent="0.55000000000000004">
      <c r="D41" s="27"/>
      <c r="E41" s="2" t="s">
        <v>28</v>
      </c>
      <c r="F41" s="7">
        <v>9900</v>
      </c>
      <c r="G41" s="7">
        <v>8648.8720204685087</v>
      </c>
      <c r="H41" s="7">
        <v>7260.1199631885529</v>
      </c>
      <c r="I41" s="7">
        <v>5718.6051796078027</v>
      </c>
      <c r="J41" s="7">
        <v>4007.5237698331694</v>
      </c>
      <c r="K41" s="7">
        <v>2108.2234049833264</v>
      </c>
    </row>
    <row r="42" spans="1:12" x14ac:dyDescent="0.55000000000000004">
      <c r="D42" s="27"/>
      <c r="E42" s="2" t="s">
        <v>29</v>
      </c>
      <c r="F42" s="14">
        <f>F39-F40-F41</f>
        <v>200100</v>
      </c>
      <c r="G42" s="14">
        <f t="shared" ref="G42:K42" si="8">G39-G40-G41</f>
        <v>217851.12797953148</v>
      </c>
      <c r="H42" s="14">
        <f t="shared" si="8"/>
        <v>236984.88003681146</v>
      </c>
      <c r="I42" s="14">
        <f t="shared" si="8"/>
        <v>257608.04482039221</v>
      </c>
      <c r="J42" s="14">
        <f t="shared" si="8"/>
        <v>279835.71673016687</v>
      </c>
      <c r="K42" s="14">
        <f t="shared" si="8"/>
        <v>303791.95518001664</v>
      </c>
    </row>
    <row r="43" spans="1:12" x14ac:dyDescent="0.55000000000000004">
      <c r="D43" s="27"/>
      <c r="E43" s="2" t="s">
        <v>30</v>
      </c>
      <c r="F43" s="14">
        <f>F42*$F$37</f>
        <v>60030</v>
      </c>
      <c r="G43" s="14">
        <f t="shared" ref="G43:K43" si="9">G42*$F$37</f>
        <v>65355.338393859442</v>
      </c>
      <c r="H43" s="14">
        <f t="shared" si="9"/>
        <v>71095.464011043441</v>
      </c>
      <c r="I43" s="14">
        <f t="shared" si="9"/>
        <v>77282.413446117658</v>
      </c>
      <c r="J43" s="14">
        <f t="shared" si="9"/>
        <v>83950.715019050054</v>
      </c>
      <c r="K43" s="14">
        <f t="shared" si="9"/>
        <v>91137.586554004985</v>
      </c>
    </row>
    <row r="44" spans="1:12" x14ac:dyDescent="0.55000000000000004">
      <c r="D44" s="27"/>
      <c r="E44" s="2" t="s">
        <v>32</v>
      </c>
      <c r="F44" s="14">
        <f>F42-F43</f>
        <v>140070</v>
      </c>
      <c r="G44" s="14">
        <f t="shared" ref="G44:K44" si="10">G42-G43</f>
        <v>152495.78958567203</v>
      </c>
      <c r="H44" s="14">
        <f t="shared" si="10"/>
        <v>165889.41602576803</v>
      </c>
      <c r="I44" s="14">
        <f t="shared" si="10"/>
        <v>180325.63137427456</v>
      </c>
      <c r="J44" s="14">
        <f t="shared" si="10"/>
        <v>195885.00171111681</v>
      </c>
      <c r="K44" s="14">
        <f t="shared" si="10"/>
        <v>212654.36862601165</v>
      </c>
    </row>
    <row r="47" spans="1:12" ht="14.7" thickBot="1" x14ac:dyDescent="0.6">
      <c r="C47" s="27" t="s">
        <v>43</v>
      </c>
      <c r="D47" s="16"/>
      <c r="E47" s="16" t="s">
        <v>14</v>
      </c>
      <c r="F47" s="16">
        <v>0</v>
      </c>
      <c r="G47" s="16">
        <v>1</v>
      </c>
      <c r="H47" s="16">
        <v>2</v>
      </c>
      <c r="I47" s="16">
        <v>3</v>
      </c>
      <c r="J47" s="16">
        <v>4</v>
      </c>
      <c r="K47" s="16">
        <v>5</v>
      </c>
      <c r="L47" s="16">
        <v>6</v>
      </c>
    </row>
    <row r="48" spans="1:12" x14ac:dyDescent="0.55000000000000004">
      <c r="C48" s="27"/>
      <c r="D48" s="29" t="s">
        <v>35</v>
      </c>
      <c r="E48" s="17" t="s">
        <v>32</v>
      </c>
      <c r="F48" s="19"/>
      <c r="G48" s="20">
        <f>F44</f>
        <v>140070</v>
      </c>
      <c r="H48" s="20">
        <f t="shared" ref="H48:L48" si="11">G44</f>
        <v>152495.78958567203</v>
      </c>
      <c r="I48" s="20">
        <f t="shared" si="11"/>
        <v>165889.41602576803</v>
      </c>
      <c r="J48" s="20">
        <f t="shared" si="11"/>
        <v>180325.63137427456</v>
      </c>
      <c r="K48" s="20">
        <f t="shared" si="11"/>
        <v>195885.00171111681</v>
      </c>
      <c r="L48" s="20">
        <f t="shared" si="11"/>
        <v>212654.36862601165</v>
      </c>
    </row>
    <row r="49" spans="1:12" ht="14.7" thickBot="1" x14ac:dyDescent="0.6">
      <c r="C49" s="27"/>
      <c r="D49" s="30"/>
      <c r="E49" s="16" t="s">
        <v>34</v>
      </c>
      <c r="F49" s="21"/>
      <c r="G49" s="21">
        <f>C5</f>
        <v>180000</v>
      </c>
      <c r="H49" s="21">
        <f>C6</f>
        <v>288000</v>
      </c>
      <c r="I49" s="21">
        <f>C7</f>
        <v>172800</v>
      </c>
      <c r="J49" s="21">
        <f>C8</f>
        <v>103680</v>
      </c>
      <c r="K49" s="21">
        <f>C9</f>
        <v>103680</v>
      </c>
      <c r="L49" s="21">
        <f>C10</f>
        <v>51840</v>
      </c>
    </row>
    <row r="50" spans="1:12" x14ac:dyDescent="0.55000000000000004">
      <c r="C50" s="27"/>
      <c r="D50" s="29" t="s">
        <v>39</v>
      </c>
      <c r="E50" s="17" t="s">
        <v>36</v>
      </c>
      <c r="F50" s="20">
        <v>-900000</v>
      </c>
      <c r="G50" s="20"/>
      <c r="H50" s="20"/>
      <c r="I50" s="20"/>
      <c r="J50" s="20"/>
      <c r="K50" s="20"/>
      <c r="L50" s="20"/>
    </row>
    <row r="51" spans="1:12" x14ac:dyDescent="0.55000000000000004">
      <c r="C51" s="27"/>
      <c r="D51" s="31"/>
      <c r="E51" s="18" t="s">
        <v>37</v>
      </c>
      <c r="F51" s="22"/>
      <c r="G51" s="22"/>
      <c r="H51" s="22"/>
      <c r="I51" s="22"/>
      <c r="J51" s="22"/>
      <c r="K51" s="22"/>
      <c r="L51" s="22">
        <v>50000</v>
      </c>
    </row>
    <row r="52" spans="1:12" ht="14.7" thickBot="1" x14ac:dyDescent="0.6">
      <c r="C52" s="27"/>
      <c r="D52" s="30"/>
      <c r="E52" s="16" t="s">
        <v>38</v>
      </c>
      <c r="F52" s="21"/>
      <c r="G52" s="21"/>
      <c r="H52" s="21"/>
      <c r="I52" s="21"/>
      <c r="J52" s="21"/>
      <c r="K52" s="21"/>
      <c r="L52" s="21">
        <f>B34</f>
        <v>-552</v>
      </c>
    </row>
    <row r="53" spans="1:12" x14ac:dyDescent="0.55000000000000004">
      <c r="C53" s="27"/>
      <c r="D53" s="29" t="s">
        <v>41</v>
      </c>
      <c r="E53" s="17" t="s">
        <v>40</v>
      </c>
      <c r="F53" s="20">
        <v>90000</v>
      </c>
      <c r="G53" s="20"/>
      <c r="H53" s="20"/>
      <c r="I53" s="20"/>
      <c r="J53" s="20"/>
      <c r="K53" s="20"/>
      <c r="L53" s="20"/>
    </row>
    <row r="54" spans="1:12" ht="14.7" thickBot="1" x14ac:dyDescent="0.6">
      <c r="C54" s="27"/>
      <c r="D54" s="30"/>
      <c r="E54" s="16" t="s">
        <v>17</v>
      </c>
      <c r="F54" s="21"/>
      <c r="G54" s="21">
        <f>-D21</f>
        <v>-11373.890723013559</v>
      </c>
      <c r="H54" s="21">
        <f>-D22</f>
        <v>-12625.01870254505</v>
      </c>
      <c r="I54" s="21">
        <f>-D23</f>
        <v>-14013.770759825005</v>
      </c>
      <c r="J54" s="21">
        <f>-D24</f>
        <v>-15555.285543405756</v>
      </c>
      <c r="K54" s="21">
        <f>-D25</f>
        <v>-17266.36695318039</v>
      </c>
      <c r="L54" s="21">
        <f>-D26</f>
        <v>-19165.667318030231</v>
      </c>
    </row>
    <row r="55" spans="1:12" x14ac:dyDescent="0.55000000000000004">
      <c r="C55" s="27"/>
      <c r="D55" s="32" t="s">
        <v>42</v>
      </c>
      <c r="E55" s="32"/>
      <c r="F55" s="23">
        <f>F50+F53</f>
        <v>-810000</v>
      </c>
      <c r="G55" s="23">
        <f>SUM(G48:G54)</f>
        <v>308696.10927698645</v>
      </c>
      <c r="H55" s="23">
        <f t="shared" ref="H55:L55" si="12">SUM(H48:H54)</f>
        <v>427870.770883127</v>
      </c>
      <c r="I55" s="23">
        <f t="shared" si="12"/>
        <v>324675.64526594302</v>
      </c>
      <c r="J55" s="23">
        <f t="shared" si="12"/>
        <v>268450.34583086881</v>
      </c>
      <c r="K55" s="23">
        <f t="shared" si="12"/>
        <v>282298.63475793641</v>
      </c>
      <c r="L55" s="23">
        <f t="shared" si="12"/>
        <v>294776.70130798139</v>
      </c>
    </row>
    <row r="59" spans="1:12" x14ac:dyDescent="0.55000000000000004">
      <c r="A59" s="24">
        <v>-810000</v>
      </c>
      <c r="B59" s="24">
        <v>308696.10927698645</v>
      </c>
      <c r="C59" s="24">
        <v>427870.770883127</v>
      </c>
      <c r="D59" s="24">
        <v>324675.64526594302</v>
      </c>
      <c r="E59" s="24">
        <v>268450.34583086881</v>
      </c>
      <c r="F59" s="24">
        <v>282298.63475793641</v>
      </c>
      <c r="G59" s="24">
        <v>294776.70130798139</v>
      </c>
    </row>
    <row r="60" spans="1:12" x14ac:dyDescent="0.55000000000000004">
      <c r="A60" s="2"/>
      <c r="B60" s="2">
        <v>0.89290000000000003</v>
      </c>
      <c r="C60" s="2">
        <v>0.79720000000000002</v>
      </c>
      <c r="D60" s="2">
        <v>0.71179999999999999</v>
      </c>
      <c r="E60" s="2">
        <v>0.63549999999999995</v>
      </c>
      <c r="F60" s="2">
        <v>0.56740000000000002</v>
      </c>
      <c r="G60" s="2">
        <v>0.50660000000000005</v>
      </c>
    </row>
    <row r="61" spans="1:12" x14ac:dyDescent="0.55000000000000004">
      <c r="A61" s="2"/>
      <c r="B61" s="24">
        <f>B59*B60</f>
        <v>275634.75597342121</v>
      </c>
      <c r="C61" s="24">
        <f>C59*C60</f>
        <v>341098.57854802883</v>
      </c>
      <c r="D61" s="24">
        <f>D59*D60</f>
        <v>231104.12430029825</v>
      </c>
      <c r="E61" s="24">
        <f t="shared" ref="E61:G61" si="13">E59*E60</f>
        <v>170600.19477551713</v>
      </c>
      <c r="F61" s="24">
        <f t="shared" si="13"/>
        <v>160176.24536165313</v>
      </c>
      <c r="G61" s="24">
        <f t="shared" si="13"/>
        <v>149333.87688262339</v>
      </c>
    </row>
    <row r="62" spans="1:12" x14ac:dyDescent="0.55000000000000004">
      <c r="A62" s="35">
        <f>A59+B61+C61+D61+E61+F61+G61</f>
        <v>517947.77584154205</v>
      </c>
      <c r="B62" s="28" t="s">
        <v>44</v>
      </c>
      <c r="C62" s="28"/>
      <c r="D62" s="28"/>
      <c r="E62" s="28"/>
      <c r="F62" s="28"/>
      <c r="G62" s="28"/>
    </row>
    <row r="64" spans="1:12" x14ac:dyDescent="0.55000000000000004">
      <c r="A64" s="25" t="s">
        <v>45</v>
      </c>
      <c r="B64" s="26">
        <f>IRR(F55:L55)</f>
        <v>0.33559176085481779</v>
      </c>
    </row>
    <row r="67" spans="1:12" x14ac:dyDescent="0.55000000000000004">
      <c r="A67" s="36" t="s">
        <v>46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x14ac:dyDescent="0.55000000000000004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x14ac:dyDescent="0.55000000000000004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x14ac:dyDescent="0.55000000000000004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x14ac:dyDescent="0.55000000000000004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</sheetData>
  <mergeCells count="13">
    <mergeCell ref="A67:L71"/>
    <mergeCell ref="A1:D1"/>
    <mergeCell ref="A2:D2"/>
    <mergeCell ref="A13:B13"/>
    <mergeCell ref="A19:E19"/>
    <mergeCell ref="A29:B29"/>
    <mergeCell ref="C47:C55"/>
    <mergeCell ref="B62:G62"/>
    <mergeCell ref="D37:D44"/>
    <mergeCell ref="D48:D49"/>
    <mergeCell ref="D50:D52"/>
    <mergeCell ref="D53:D54"/>
    <mergeCell ref="D55:E55"/>
  </mergeCells>
  <pageMargins left="0.7" right="0.7" top="0.75" bottom="0.75" header="0.3" footer="0.3"/>
  <pageSetup orientation="portrait" horizontalDpi="1200" verticalDpi="1200" r:id="rId1"/>
  <ignoredErrors>
    <ignoredError sqref="H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4" workbookViewId="0">
      <selection activeCell="D27" sqref="D27"/>
    </sheetView>
  </sheetViews>
  <sheetFormatPr defaultRowHeight="14.4" x14ac:dyDescent="0.55000000000000004"/>
  <cols>
    <col min="1" max="1" width="8.83984375" style="1"/>
    <col min="2" max="2" width="9.7890625" style="1" bestFit="1" customWidth="1"/>
    <col min="3" max="3" width="10.83984375" style="1" bestFit="1" customWidth="1"/>
    <col min="4" max="4" width="10.7890625" style="1" bestFit="1" customWidth="1"/>
    <col min="5" max="16384" width="8.83984375" style="1"/>
  </cols>
  <sheetData>
    <row r="1" spans="1:4" x14ac:dyDescent="0.55000000000000004">
      <c r="A1" s="33" t="s">
        <v>5</v>
      </c>
      <c r="B1" s="33"/>
      <c r="C1" s="33"/>
    </row>
    <row r="2" spans="1:4" x14ac:dyDescent="0.55000000000000004">
      <c r="A2" s="2" t="s">
        <v>0</v>
      </c>
      <c r="B2" s="2" t="s">
        <v>2</v>
      </c>
      <c r="C2" s="2" t="s">
        <v>3</v>
      </c>
    </row>
    <row r="3" spans="1:4" x14ac:dyDescent="0.55000000000000004">
      <c r="A3" s="2">
        <v>0</v>
      </c>
      <c r="B3" s="7"/>
      <c r="C3" s="7">
        <v>40000</v>
      </c>
    </row>
    <row r="4" spans="1:4" x14ac:dyDescent="0.55000000000000004">
      <c r="A4" s="2">
        <v>1</v>
      </c>
      <c r="B4" s="7">
        <v>6400</v>
      </c>
      <c r="C4" s="7">
        <f>C3-B4</f>
        <v>33600</v>
      </c>
    </row>
    <row r="5" spans="1:4" x14ac:dyDescent="0.55000000000000004">
      <c r="A5" s="2">
        <v>2</v>
      </c>
      <c r="B5" s="7">
        <v>6400</v>
      </c>
      <c r="C5" s="7">
        <f t="shared" ref="C5:C8" si="0">C4-B5</f>
        <v>27200</v>
      </c>
    </row>
    <row r="6" spans="1:4" x14ac:dyDescent="0.55000000000000004">
      <c r="A6" s="2">
        <v>3</v>
      </c>
      <c r="B6" s="7">
        <v>6400</v>
      </c>
      <c r="C6" s="7">
        <f t="shared" si="0"/>
        <v>20800</v>
      </c>
    </row>
    <row r="7" spans="1:4" x14ac:dyDescent="0.55000000000000004">
      <c r="A7" s="2">
        <v>4</v>
      </c>
      <c r="B7" s="7">
        <v>6400</v>
      </c>
      <c r="C7" s="7">
        <f t="shared" si="0"/>
        <v>14400</v>
      </c>
    </row>
    <row r="8" spans="1:4" x14ac:dyDescent="0.55000000000000004">
      <c r="A8" s="2">
        <v>5</v>
      </c>
      <c r="B8" s="7">
        <v>6400</v>
      </c>
      <c r="C8" s="7">
        <f t="shared" si="0"/>
        <v>8000</v>
      </c>
    </row>
    <row r="11" spans="1:4" x14ac:dyDescent="0.55000000000000004">
      <c r="A11" s="33" t="s">
        <v>4</v>
      </c>
      <c r="B11" s="33"/>
      <c r="C11" s="33"/>
      <c r="D11" s="33"/>
    </row>
    <row r="12" spans="1:4" x14ac:dyDescent="0.55000000000000004">
      <c r="A12" s="2" t="s">
        <v>0</v>
      </c>
      <c r="B12" s="3" t="s">
        <v>1</v>
      </c>
      <c r="C12" s="2" t="s">
        <v>2</v>
      </c>
      <c r="D12" s="2" t="s">
        <v>3</v>
      </c>
    </row>
    <row r="13" spans="1:4" x14ac:dyDescent="0.55000000000000004">
      <c r="A13" s="2">
        <v>1</v>
      </c>
      <c r="B13" s="2">
        <v>0.4</v>
      </c>
      <c r="C13" s="7">
        <f>B13*150000*((1-B13)^(A13-1))</f>
        <v>60000</v>
      </c>
      <c r="D13" s="7">
        <f>150000-C13</f>
        <v>90000</v>
      </c>
    </row>
    <row r="14" spans="1:4" x14ac:dyDescent="0.55000000000000004">
      <c r="A14" s="2">
        <v>2</v>
      </c>
      <c r="B14" s="2">
        <v>0.4</v>
      </c>
      <c r="C14" s="7">
        <f t="shared" ref="C14:C17" si="1">B14*150000*((1-B14)^(A14-1))</f>
        <v>36000</v>
      </c>
      <c r="D14" s="7">
        <f>D13-C14</f>
        <v>54000</v>
      </c>
    </row>
    <row r="15" spans="1:4" x14ac:dyDescent="0.55000000000000004">
      <c r="A15" s="2">
        <v>3</v>
      </c>
      <c r="B15" s="2">
        <v>0.4</v>
      </c>
      <c r="C15" s="7">
        <f t="shared" si="1"/>
        <v>21600</v>
      </c>
      <c r="D15" s="7">
        <f>D14-C15</f>
        <v>32400</v>
      </c>
    </row>
    <row r="16" spans="1:4" x14ac:dyDescent="0.55000000000000004">
      <c r="A16" s="2">
        <v>4</v>
      </c>
      <c r="B16" s="2">
        <v>0.4</v>
      </c>
      <c r="C16" s="7">
        <f t="shared" si="1"/>
        <v>12960</v>
      </c>
      <c r="D16" s="7">
        <f>D15-C16</f>
        <v>19440</v>
      </c>
    </row>
    <row r="17" spans="1:4" x14ac:dyDescent="0.55000000000000004">
      <c r="A17" s="2">
        <v>5</v>
      </c>
      <c r="B17" s="2">
        <v>0.4</v>
      </c>
      <c r="C17" s="7">
        <f t="shared" si="1"/>
        <v>7776</v>
      </c>
      <c r="D17" s="7">
        <f>D16-C17</f>
        <v>11664</v>
      </c>
    </row>
    <row r="20" spans="1:4" x14ac:dyDescent="0.55000000000000004">
      <c r="A20" s="33" t="s">
        <v>6</v>
      </c>
      <c r="B20" s="33"/>
      <c r="C20" s="33"/>
      <c r="D20" s="33"/>
    </row>
    <row r="21" spans="1:4" x14ac:dyDescent="0.55000000000000004">
      <c r="A21" s="2" t="s">
        <v>0</v>
      </c>
      <c r="B21" s="3" t="s">
        <v>7</v>
      </c>
      <c r="C21" s="2" t="s">
        <v>2</v>
      </c>
      <c r="D21" s="2" t="s">
        <v>3</v>
      </c>
    </row>
    <row r="22" spans="1:4" x14ac:dyDescent="0.55000000000000004">
      <c r="A22" s="2">
        <v>0</v>
      </c>
      <c r="B22" s="2"/>
      <c r="C22" s="7"/>
      <c r="D22" s="7">
        <v>45000</v>
      </c>
    </row>
    <row r="23" spans="1:4" x14ac:dyDescent="0.55000000000000004">
      <c r="A23" s="2">
        <v>1</v>
      </c>
      <c r="B23" s="5">
        <v>0.2</v>
      </c>
      <c r="C23" s="7">
        <f>B23*$D$22</f>
        <v>9000</v>
      </c>
      <c r="D23" s="7">
        <f>D22-C23</f>
        <v>36000</v>
      </c>
    </row>
    <row r="24" spans="1:4" x14ac:dyDescent="0.55000000000000004">
      <c r="A24" s="2">
        <v>2</v>
      </c>
      <c r="B24" s="6">
        <v>0.32</v>
      </c>
      <c r="C24" s="7">
        <f t="shared" ref="C24:C28" si="2">B24*$D$22</f>
        <v>14400</v>
      </c>
      <c r="D24" s="7">
        <f t="shared" ref="D24:D27" si="3">D23-C24</f>
        <v>21600</v>
      </c>
    </row>
    <row r="25" spans="1:4" x14ac:dyDescent="0.55000000000000004">
      <c r="A25" s="2">
        <v>3</v>
      </c>
      <c r="B25" s="6">
        <v>0.192</v>
      </c>
      <c r="C25" s="7">
        <f t="shared" si="2"/>
        <v>8640</v>
      </c>
      <c r="D25" s="7">
        <f t="shared" si="3"/>
        <v>12960</v>
      </c>
    </row>
    <row r="26" spans="1:4" x14ac:dyDescent="0.55000000000000004">
      <c r="A26" s="2">
        <v>4</v>
      </c>
      <c r="B26" s="6">
        <v>0.1152</v>
      </c>
      <c r="C26" s="7">
        <f t="shared" si="2"/>
        <v>5184</v>
      </c>
      <c r="D26" s="7">
        <f t="shared" si="3"/>
        <v>7776</v>
      </c>
    </row>
    <row r="27" spans="1:4" x14ac:dyDescent="0.55000000000000004">
      <c r="A27" s="2">
        <v>5</v>
      </c>
      <c r="B27" s="6">
        <v>0.1152</v>
      </c>
      <c r="C27" s="7">
        <f t="shared" si="2"/>
        <v>5184</v>
      </c>
      <c r="D27" s="7">
        <f t="shared" si="3"/>
        <v>2592</v>
      </c>
    </row>
    <row r="28" spans="1:4" x14ac:dyDescent="0.55000000000000004">
      <c r="A28" s="2">
        <v>6</v>
      </c>
      <c r="B28" s="6">
        <v>5.7599999999999998E-2</v>
      </c>
      <c r="C28" s="7">
        <f t="shared" si="2"/>
        <v>2592</v>
      </c>
      <c r="D28" s="7">
        <f>D27-C28</f>
        <v>0</v>
      </c>
    </row>
  </sheetData>
  <mergeCells count="3">
    <mergeCell ref="A11:D11"/>
    <mergeCell ref="A1:C1"/>
    <mergeCell ref="A20:D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4</vt:lpstr>
      <vt:lpstr>Questions 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2018-03-04T23:53:48Z</dcterms:created>
  <dcterms:modified xsi:type="dcterms:W3CDTF">2018-03-08T04:02:00Z</dcterms:modified>
</cp:coreProperties>
</file>