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Stevens Work\EM 600\Final\"/>
    </mc:Choice>
  </mc:AlternateContent>
  <bookViews>
    <workbookView xWindow="0" yWindow="0" windowWidth="20490" windowHeight="7530" activeTab="3"/>
  </bookViews>
  <sheets>
    <sheet name="Q5" sheetId="1" r:id="rId1"/>
    <sheet name="Q6" sheetId="2" r:id="rId2"/>
    <sheet name="Q7" sheetId="3" r:id="rId3"/>
    <sheet name="Q8" sheetId="4" r:id="rId4"/>
    <sheet name="Q9" sheetId="5" r:id="rId5"/>
    <sheet name="Q2" sheetId="6" r:id="rId6"/>
    <sheet name="Q1" sheetId="7" r:id="rId7"/>
    <sheet name="Q3" sheetId="8" r:id="rId8"/>
    <sheet name="Q4" sheetId="9"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9" l="1"/>
  <c r="M16" i="9" s="1"/>
  <c r="M17" i="9" s="1"/>
  <c r="M18" i="9" s="1"/>
  <c r="L15" i="9"/>
  <c r="L16" i="9" s="1"/>
  <c r="L17" i="9" s="1"/>
  <c r="L18" i="9" s="1"/>
  <c r="E15" i="9"/>
  <c r="E16" i="9" s="1"/>
  <c r="E17" i="9" s="1"/>
  <c r="E18" i="9" s="1"/>
  <c r="D15" i="9"/>
  <c r="D16" i="9" s="1"/>
  <c r="D17" i="9" s="1"/>
  <c r="D18" i="9" s="1"/>
  <c r="D37" i="6"/>
  <c r="C21" i="2"/>
</calcChain>
</file>

<file path=xl/sharedStrings.xml><?xml version="1.0" encoding="utf-8"?>
<sst xmlns="http://schemas.openxmlformats.org/spreadsheetml/2006/main" count="316" uniqueCount="214">
  <si>
    <t>Project</t>
  </si>
  <si>
    <t>Annual Savings over 10 yrs</t>
  </si>
  <si>
    <t>A</t>
  </si>
  <si>
    <t>B</t>
  </si>
  <si>
    <t>C</t>
  </si>
  <si>
    <t>D</t>
  </si>
  <si>
    <t>E</t>
  </si>
  <si>
    <t>Required Investment</t>
  </si>
  <si>
    <t xml:space="preserve">Total Investment Required </t>
  </si>
  <si>
    <t xml:space="preserve">Total Annual Savings </t>
  </si>
  <si>
    <t>From above, it can be inferred that there are 12 mutually exclusive alternative including the do-nothing alternative</t>
  </si>
  <si>
    <t>Q.5</t>
  </si>
  <si>
    <t>Consider the following 5 investment opportunities for a drug development project:</t>
  </si>
  <si>
    <t>Projects A and B are mutually exclusive.</t>
  </si>
  <si>
    <t>Project C is contingent upon Project A.</t>
  </si>
  <si>
    <t>Projects D and E are also mutually exclusive.</t>
  </si>
  <si>
    <t>Q.7</t>
  </si>
  <si>
    <t>Q.6</t>
  </si>
  <si>
    <t>Feel Better Pharmaceutical Company needs to raise $15,000,000 in order to build a new process unit for a new drug they are launching in 2010.</t>
  </si>
  <si>
    <t>Feel Better Pharmaceutical Company’s target capital structure calls for a debt ratio of 35%. Therefore, $9.75 million needs to be financed from equity from the following sources:</t>
  </si>
  <si>
    <t>I</t>
  </si>
  <si>
    <t>Debt Ratio</t>
  </si>
  <si>
    <t xml:space="preserve">Retained Earnings </t>
  </si>
  <si>
    <t>New Common Stock</t>
  </si>
  <si>
    <t>Preferred Stock</t>
  </si>
  <si>
    <t>-</t>
  </si>
  <si>
    <t>Issue Price</t>
  </si>
  <si>
    <t>Market Price(P)</t>
  </si>
  <si>
    <t>Annual Cash Dividend(D)</t>
  </si>
  <si>
    <t>ACD Growth Rate</t>
  </si>
  <si>
    <t>Floatation Cost</t>
  </si>
  <si>
    <t xml:space="preserve">Cost of Retailed Earnings </t>
  </si>
  <si>
    <r>
      <t>Kr = D1/P</t>
    </r>
    <r>
      <rPr>
        <sz val="8"/>
        <color theme="1"/>
        <rFont val="Calibri"/>
        <family val="2"/>
        <scheme val="minor"/>
      </rPr>
      <t>o</t>
    </r>
    <r>
      <rPr>
        <sz val="11"/>
        <color theme="1"/>
        <rFont val="Calibri"/>
        <family val="2"/>
        <scheme val="minor"/>
      </rPr>
      <t>+g</t>
    </r>
  </si>
  <si>
    <t>Cost for Common Stock</t>
  </si>
  <si>
    <t>Ke = D1/(Po(1-f)) + g</t>
  </si>
  <si>
    <t>Kp = D*/P*(1-fc)</t>
  </si>
  <si>
    <t>Cost of Equity</t>
  </si>
  <si>
    <t>Ie = (Cr/Ce)Kr + (Cc/Ce)Ke + (Cp/Ce)Kp</t>
  </si>
  <si>
    <t>The following table lists 4 critical input variables for the financial analysis and the associated limits of uncertainty:</t>
  </si>
  <si>
    <t>Input</t>
  </si>
  <si>
    <t>Lower Limit</t>
  </si>
  <si>
    <t>Base Case</t>
  </si>
  <si>
    <t>Upper Limit</t>
  </si>
  <si>
    <t>Building Cost</t>
  </si>
  <si>
    <t>Equipment Cost</t>
  </si>
  <si>
    <t>Annual Revenue</t>
  </si>
  <si>
    <t>Annual O&amp;M Cost</t>
  </si>
  <si>
    <t>MARR</t>
  </si>
  <si>
    <t>n</t>
  </si>
  <si>
    <t>5 years</t>
  </si>
  <si>
    <t xml:space="preserve">Annual Revenue </t>
  </si>
  <si>
    <t>Annual O&amp;M</t>
  </si>
  <si>
    <t xml:space="preserve">% of Base Case Value </t>
  </si>
  <si>
    <t xml:space="preserve">% change of input variable from base case </t>
  </si>
  <si>
    <t xml:space="preserve">Building Cost </t>
  </si>
  <si>
    <t>NPV</t>
  </si>
  <si>
    <t>% change in Output Variable</t>
  </si>
  <si>
    <t>Sensitivity Ratio</t>
  </si>
  <si>
    <t>Q.8</t>
  </si>
  <si>
    <t>a.</t>
  </si>
  <si>
    <t>b.</t>
  </si>
  <si>
    <t>c.</t>
  </si>
  <si>
    <t>Select project A</t>
  </si>
  <si>
    <t>A probility node</t>
  </si>
  <si>
    <t>d.</t>
  </si>
  <si>
    <t>e.</t>
  </si>
  <si>
    <t>Q.9</t>
  </si>
  <si>
    <t>A medical equipment manufacturing firm is considering two mutually exclusive projects, both of which have an economic service life of one year with no salvage value. The initial cost and the net-year-end revenue for each project are given in the following table:</t>
  </si>
  <si>
    <t>N</t>
  </si>
  <si>
    <t>1 year</t>
  </si>
  <si>
    <t>Project 1</t>
  </si>
  <si>
    <t>Project 2</t>
  </si>
  <si>
    <t>Initial Cost</t>
  </si>
  <si>
    <t>Thus, it is best to choose Project 1 as it has a higher expected value with lower variance</t>
  </si>
  <si>
    <r>
      <t>Variance(NPV)</t>
    </r>
    <r>
      <rPr>
        <sz val="8"/>
        <color theme="1"/>
        <rFont val="Calibri"/>
        <family val="2"/>
        <scheme val="minor"/>
      </rPr>
      <t>project1</t>
    </r>
    <r>
      <rPr>
        <sz val="11"/>
        <color theme="1"/>
        <rFont val="Calibri"/>
        <family val="2"/>
        <scheme val="minor"/>
      </rPr>
      <t xml:space="preserve"> &lt; Variance(NPV)</t>
    </r>
    <r>
      <rPr>
        <sz val="8"/>
        <color theme="1"/>
        <rFont val="Calibri"/>
        <family val="2"/>
        <scheme val="minor"/>
      </rPr>
      <t>project2</t>
    </r>
  </si>
  <si>
    <r>
      <t>Exp(NPV)</t>
    </r>
    <r>
      <rPr>
        <sz val="8"/>
        <color theme="1"/>
        <rFont val="Calibri"/>
        <family val="2"/>
        <scheme val="minor"/>
      </rPr>
      <t>project1</t>
    </r>
    <r>
      <rPr>
        <sz val="11"/>
        <color theme="1"/>
        <rFont val="Calibri"/>
        <family val="2"/>
        <scheme val="minor"/>
      </rPr>
      <t xml:space="preserve"> &gt; Exp(NPV)</t>
    </r>
    <r>
      <rPr>
        <sz val="8"/>
        <color theme="1"/>
        <rFont val="Calibri"/>
        <family val="2"/>
        <scheme val="minor"/>
      </rPr>
      <t>project2</t>
    </r>
  </si>
  <si>
    <t>Exp(NPV)</t>
  </si>
  <si>
    <t>Var(NPV)</t>
  </si>
  <si>
    <t>Q.2</t>
  </si>
  <si>
    <t xml:space="preserve">Investment </t>
  </si>
  <si>
    <t>Debt Equity Ratio</t>
  </si>
  <si>
    <t>Interest</t>
  </si>
  <si>
    <t xml:space="preserve">Loan </t>
  </si>
  <si>
    <t>Year 0 Dollar</t>
  </si>
  <si>
    <t>Annual Expense</t>
  </si>
  <si>
    <t>Salvage Value</t>
  </si>
  <si>
    <t>Year 6 Dollars</t>
  </si>
  <si>
    <t>Market Interest Rate</t>
  </si>
  <si>
    <t>MARCS</t>
  </si>
  <si>
    <t>Income tax</t>
  </si>
  <si>
    <t>BVo</t>
  </si>
  <si>
    <t>Dn</t>
  </si>
  <si>
    <t>BVn</t>
  </si>
  <si>
    <t>MACRS</t>
  </si>
  <si>
    <t>BV0</t>
  </si>
  <si>
    <t>Gain(Losses) Associated With Asset Disposal</t>
  </si>
  <si>
    <t>S&gt;Bvo</t>
  </si>
  <si>
    <t>S - BVs</t>
  </si>
  <si>
    <t>Taxable Gain=</t>
  </si>
  <si>
    <t>Taxes for Capital Gain =</t>
  </si>
  <si>
    <t>Repayment</t>
  </si>
  <si>
    <t>Principal</t>
  </si>
  <si>
    <t>i</t>
  </si>
  <si>
    <t>Annual Payment</t>
  </si>
  <si>
    <t>AV = P(A/P,i,N)</t>
  </si>
  <si>
    <t>Interest Payment</t>
  </si>
  <si>
    <t>Principal Payment</t>
  </si>
  <si>
    <t>Ending Balance</t>
  </si>
  <si>
    <t>a)</t>
  </si>
  <si>
    <t>Year</t>
  </si>
  <si>
    <t>Revenue</t>
  </si>
  <si>
    <t>Expenses</t>
  </si>
  <si>
    <t>Depreciation</t>
  </si>
  <si>
    <t>Debt Interest</t>
  </si>
  <si>
    <t>Taxable Income</t>
  </si>
  <si>
    <t>Income Tax</t>
  </si>
  <si>
    <t>Net Income</t>
  </si>
  <si>
    <t>b)</t>
  </si>
  <si>
    <t>Operating Activities</t>
  </si>
  <si>
    <t>Investment Activities</t>
  </si>
  <si>
    <t>Investment</t>
  </si>
  <si>
    <t>Salvage</t>
  </si>
  <si>
    <t>Tax Gains</t>
  </si>
  <si>
    <t>Financing Activities</t>
  </si>
  <si>
    <t>Borrowed Funds</t>
  </si>
  <si>
    <t>Principal Repayment</t>
  </si>
  <si>
    <t>Net Cash Flow</t>
  </si>
  <si>
    <t>i=</t>
  </si>
  <si>
    <t>P</t>
  </si>
  <si>
    <t>A1</t>
  </si>
  <si>
    <t>A2</t>
  </si>
  <si>
    <t>A3</t>
  </si>
  <si>
    <t>A4</t>
  </si>
  <si>
    <t>A5</t>
  </si>
  <si>
    <t>F</t>
  </si>
  <si>
    <t>(P/F,i,N)</t>
  </si>
  <si>
    <t>c)</t>
  </si>
  <si>
    <t>Q.1</t>
  </si>
  <si>
    <t>Year1</t>
  </si>
  <si>
    <t>Year 2</t>
  </si>
  <si>
    <t>Inflation Rate f</t>
  </si>
  <si>
    <t>i = i' + f + i'f</t>
  </si>
  <si>
    <t>Yearly payment</t>
  </si>
  <si>
    <t>6% increase</t>
  </si>
  <si>
    <t>i' = (i-f)/(1+f)</t>
  </si>
  <si>
    <t>Payments</t>
  </si>
  <si>
    <t>(P/F,i,n)</t>
  </si>
  <si>
    <t>PW = -P + ∑An(P/F,I,N)</t>
  </si>
  <si>
    <t>Inflation free interest rate i'</t>
  </si>
  <si>
    <t>Avg inflation rate f</t>
  </si>
  <si>
    <t>Market interest rate i</t>
  </si>
  <si>
    <t>Market int rate i=</t>
  </si>
  <si>
    <t>current inflation free interest rate=</t>
  </si>
  <si>
    <t>Expected Inflation f</t>
  </si>
  <si>
    <t>Average inflation rate=</t>
  </si>
  <si>
    <t xml:space="preserve"> (f1*f2)+f1+f2</t>
  </si>
  <si>
    <t>Q.3</t>
  </si>
  <si>
    <t>b. Economic service life</t>
  </si>
  <si>
    <t>c. Should be considered when making economic decisions.</t>
  </si>
  <si>
    <t>b. When calculating the net proceeds from sale of the old asset, any gains or losses can be omitted.</t>
  </si>
  <si>
    <t>d)</t>
  </si>
  <si>
    <t>e)</t>
  </si>
  <si>
    <t>Q.4</t>
  </si>
  <si>
    <t>New Machine</t>
  </si>
  <si>
    <t>Existing Machine</t>
  </si>
  <si>
    <t>12%/yr decrease</t>
  </si>
  <si>
    <t>45%/yr increase</t>
  </si>
  <si>
    <t xml:space="preserve">O&amp;M </t>
  </si>
  <si>
    <t>60%/yr increase</t>
  </si>
  <si>
    <t>Investment Cost</t>
  </si>
  <si>
    <t>Annual S</t>
  </si>
  <si>
    <t>Annual (O&amp;M)C</t>
  </si>
  <si>
    <t>CR(i)</t>
  </si>
  <si>
    <t>CR(i) = I(A/P,i,N) - S(A/F,i,N)</t>
  </si>
  <si>
    <t>(A/P,i,N)</t>
  </si>
  <si>
    <t>(A/F,i,N)</t>
  </si>
  <si>
    <t>(A/P,i,n)</t>
  </si>
  <si>
    <t>OC(i)</t>
  </si>
  <si>
    <t>EUAC(i) = CR(i) + OC(i)</t>
  </si>
  <si>
    <r>
      <t>OC</t>
    </r>
    <r>
      <rPr>
        <sz val="8"/>
        <color theme="1"/>
        <rFont val="Calibri"/>
        <family val="2"/>
        <scheme val="minor"/>
      </rPr>
      <t>n</t>
    </r>
    <r>
      <rPr>
        <sz val="11"/>
        <color theme="1"/>
        <rFont val="Calibri"/>
        <family val="2"/>
        <scheme val="minor"/>
      </rPr>
      <t>(P/F,i,n)</t>
    </r>
  </si>
  <si>
    <r>
      <t>∑OC</t>
    </r>
    <r>
      <rPr>
        <sz val="8"/>
        <color theme="1"/>
        <rFont val="Calibri"/>
        <family val="2"/>
        <scheme val="minor"/>
      </rPr>
      <t>n</t>
    </r>
    <r>
      <rPr>
        <sz val="11"/>
        <color theme="1"/>
        <rFont val="Calibri"/>
        <family val="2"/>
        <scheme val="minor"/>
      </rPr>
      <t>(P/F,i,n)</t>
    </r>
  </si>
  <si>
    <t>EUAC(i)</t>
  </si>
  <si>
    <t>The new machine will have an economic service life after 4 years with EUAC of $12005</t>
  </si>
  <si>
    <t>The existing machine will have an economic service life after 3 years with EUAC of $10116</t>
  </si>
  <si>
    <t>As the economic service life of the the exisiting machine &lt; the economic service life of the new machine,</t>
  </si>
  <si>
    <t>the firm must keep the existing drug refining machine.</t>
  </si>
  <si>
    <t>CR(i)+OC(i)</t>
  </si>
  <si>
    <t xml:space="preserve">O&amp;M for the 4th year </t>
  </si>
  <si>
    <t>(O&amp;M)*(P/F,i,N)</t>
  </si>
  <si>
    <r>
      <t>OC(i) = (OC</t>
    </r>
    <r>
      <rPr>
        <sz val="8"/>
        <color theme="1"/>
        <rFont val="Calibri"/>
        <family val="2"/>
        <scheme val="minor"/>
      </rPr>
      <t>n</t>
    </r>
    <r>
      <rPr>
        <sz val="11"/>
        <color theme="1"/>
        <rFont val="Calibri"/>
        <family val="2"/>
        <scheme val="minor"/>
      </rPr>
      <t>(P/F,i,n))(A/P,i,n)</t>
    </r>
  </si>
  <si>
    <t>I(A/P,i,N)- S(A/F,i,N)</t>
  </si>
  <si>
    <t>Salvage Value at end of 4th year</t>
  </si>
  <si>
    <t>It costs $12394 to keep the old system for 1 additional year after its economic service life which is greater than the EUAC of the new machine after 4 years</t>
  </si>
  <si>
    <t>Thus, it is beneficial to use the existing machine for 3 years, then replace it after 3 years and use the new machine for 4 years</t>
  </si>
  <si>
    <t xml:space="preserve">Opportunity cost of keeping the existing machine for 4th year = Salvage value at the end of 3rd year </t>
  </si>
  <si>
    <t>As PW&gt;0, the project is economically viable</t>
  </si>
  <si>
    <t>PW = -P + ∑A(P/F,i,n) + F(P/F,i,N)</t>
  </si>
  <si>
    <t>No depreciation and interest</t>
  </si>
  <si>
    <t>Inflation rate increase</t>
  </si>
  <si>
    <t>Rate of Income tax*taxable gain</t>
  </si>
  <si>
    <t>Risk simulation or the Monte Carlo simulation which is a computerized mathematical technique is used to account for risk in quantitative analysis and decision making.</t>
  </si>
  <si>
    <t>It is used when it gets difficult  to tackle complex problems that arise during the analysis and design of a system.</t>
  </si>
  <si>
    <t>It is used for forecasting  the likely outcome of an event and thereby helps in making informed project decisions.</t>
  </si>
  <si>
    <t>It is also used to make decisions easy based on numerical data. Used to find the likelihood of project milestones and intermediate goals</t>
  </si>
  <si>
    <t>This analysis is useful while analyzing cost and schedule. With the help of risk simulation analysis, one can add the cost and risk event to their forecasting model with high level of confidence.</t>
  </si>
  <si>
    <t>Decision tree analysis uses a decision tree which is a  decision support tool that uses a tree-like graph or model of decisions and their possible consequences,</t>
  </si>
  <si>
    <t xml:space="preserve"> including chance event outcomes, resource costs, and utility. Decision trees are commonly used in operations research, specifically in decision analysis,</t>
  </si>
  <si>
    <t xml:space="preserve"> to help identify a strategy most likely to reach a goal, but are also a popular tool in machine learning.</t>
  </si>
  <si>
    <t xml:space="preserve">It provides a highly effective structure of decision trees within which one can lay out options and investigate the possible outcomes of choosing those options. </t>
  </si>
  <si>
    <t>It also helps to form a balanced picture of the risks and rewards associated with each possible course of action.</t>
  </si>
  <si>
    <t>A decision tree analysis is a schematic representation of several decisions followed by different chances of occurrence. In simple words, it is a tree shaped graphical representation of decisions related to the investments and the chance point that help to investigate the possible outcomes.</t>
  </si>
  <si>
    <t>f=</t>
  </si>
  <si>
    <t>Costs for Preferred Stock</t>
  </si>
  <si>
    <t>Therefore, out of all, the Annual Revenue has the biggest impact on PW as it has the highest sensitivity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</si>
</sst>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0.00"/>
    <numFmt numFmtId="165" formatCode="&quot;$&quot;#,##0"/>
    <numFmt numFmtId="166" formatCode="0.0%"/>
    <numFmt numFmtId="167" formatCode="&quot;$&quot;#,##0.00"/>
    <numFmt numFmtId="168" formatCode="0.000000000"/>
    <numFmt numFmtId="169" formatCode="[$$-409]#,##0"/>
    <numFmt numFmtId="170" formatCode="0.0000%"/>
    <numFmt numFmtId="171" formatCode="0.00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8"/>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applyAlignment="1">
      <alignment horizontal="center"/>
    </xf>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0" fontId="2" fillId="0" borderId="0" xfId="0" applyFont="1"/>
    <xf numFmtId="9" fontId="0" fillId="0" borderId="0" xfId="0" applyNumberFormat="1"/>
    <xf numFmtId="9"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vertical="center"/>
    </xf>
    <xf numFmtId="165" fontId="0" fillId="0" borderId="1" xfId="0" applyNumberFormat="1" applyBorder="1"/>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0" fillId="0" borderId="1" xfId="0" quotePrefix="1" applyBorder="1" applyAlignment="1">
      <alignment horizontal="center" vertical="center"/>
    </xf>
    <xf numFmtId="166" fontId="0" fillId="0" borderId="1" xfId="0" applyNumberFormat="1" applyBorder="1" applyAlignment="1">
      <alignment horizontal="center" vertical="center"/>
    </xf>
    <xf numFmtId="9" fontId="0" fillId="0" borderId="1" xfId="0" applyNumberFormat="1" applyBorder="1" applyAlignment="1">
      <alignment horizontal="center" vertical="center"/>
    </xf>
    <xf numFmtId="164" fontId="0" fillId="0" borderId="1" xfId="0" applyNumberFormat="1" applyFont="1" applyBorder="1" applyAlignment="1">
      <alignment horizontal="center"/>
    </xf>
    <xf numFmtId="0" fontId="0" fillId="0" borderId="0" xfId="0" applyFont="1" applyAlignment="1"/>
    <xf numFmtId="0" fontId="0" fillId="0" borderId="0" xfId="0" applyFont="1" applyAlignment="1">
      <alignment horizontal="center"/>
    </xf>
    <xf numFmtId="164" fontId="0" fillId="0" borderId="1" xfId="0" applyNumberFormat="1" applyBorder="1"/>
    <xf numFmtId="169" fontId="0" fillId="0" borderId="0" xfId="0" applyNumberFormat="1" applyAlignment="1">
      <alignment horizontal="center" vertical="center"/>
    </xf>
    <xf numFmtId="169" fontId="0" fillId="0" borderId="0" xfId="0" applyNumberFormat="1"/>
    <xf numFmtId="0" fontId="0" fillId="0" borderId="0" xfId="0" applyAlignment="1">
      <alignment horizontal="right" vertical="center"/>
    </xf>
    <xf numFmtId="0" fontId="0" fillId="0" borderId="0" xfId="0" applyAlignment="1">
      <alignment horizontal="right"/>
    </xf>
    <xf numFmtId="9" fontId="0" fillId="0" borderId="0" xfId="0" applyNumberFormat="1" applyAlignment="1">
      <alignment horizontal="left"/>
    </xf>
    <xf numFmtId="0" fontId="2" fillId="0" borderId="0" xfId="0" applyFont="1" applyAlignment="1">
      <alignment horizontal="center" vertical="center"/>
    </xf>
    <xf numFmtId="170" fontId="0" fillId="0" borderId="0" xfId="0" applyNumberFormat="1"/>
    <xf numFmtId="9" fontId="0" fillId="0" borderId="1" xfId="0" applyNumberFormat="1" applyBorder="1"/>
    <xf numFmtId="10" fontId="0" fillId="2" borderId="0" xfId="0" quotePrefix="1" applyNumberFormat="1" applyFill="1"/>
    <xf numFmtId="10" fontId="0" fillId="2" borderId="0" xfId="0" applyNumberFormat="1" applyFill="1"/>
    <xf numFmtId="170" fontId="0" fillId="0" borderId="1" xfId="0" applyNumberFormat="1" applyBorder="1"/>
    <xf numFmtId="0" fontId="0" fillId="0" borderId="1" xfId="0" applyBorder="1" applyAlignment="1"/>
    <xf numFmtId="171" fontId="0" fillId="0" borderId="1" xfId="0" applyNumberFormat="1" applyBorder="1" applyAlignment="1">
      <alignment horizontal="center"/>
    </xf>
    <xf numFmtId="0" fontId="0" fillId="2" borderId="0" xfId="0" applyFill="1" applyAlignment="1">
      <alignment horizontal="left" vertical="center"/>
    </xf>
    <xf numFmtId="164" fontId="0" fillId="2" borderId="0" xfId="0" applyNumberFormat="1" applyFill="1"/>
    <xf numFmtId="9" fontId="0" fillId="0" borderId="1" xfId="0" applyNumberFormat="1" applyBorder="1" applyAlignment="1">
      <alignment horizontal="center"/>
    </xf>
    <xf numFmtId="0" fontId="1" fillId="0" borderId="0" xfId="0" applyFont="1"/>
    <xf numFmtId="0" fontId="0" fillId="0" borderId="0" xfId="0" applyFont="1"/>
    <xf numFmtId="0" fontId="4" fillId="0" borderId="0" xfId="0" applyFont="1" applyAlignment="1">
      <alignment horizontal="center" vertical="center"/>
    </xf>
    <xf numFmtId="9" fontId="4" fillId="0" borderId="0" xfId="0" applyNumberFormat="1" applyFont="1" applyAlignment="1">
      <alignment horizontal="center" vertical="center"/>
    </xf>
    <xf numFmtId="0" fontId="0" fillId="0" borderId="0" xfId="0" applyAlignment="1">
      <alignment horizontal="center" vertical="center"/>
    </xf>
    <xf numFmtId="164" fontId="0" fillId="2" borderId="1" xfId="0" applyNumberFormat="1" applyFill="1" applyBorder="1"/>
    <xf numFmtId="0" fontId="0" fillId="2" borderId="0" xfId="0" applyFill="1"/>
    <xf numFmtId="0" fontId="1" fillId="0" borderId="0" xfId="0" applyFont="1" applyAlignment="1">
      <alignment horizontal="center"/>
    </xf>
    <xf numFmtId="0" fontId="0" fillId="0" borderId="1" xfId="0" applyBorder="1" applyAlignment="1">
      <alignment horizontal="left" vertical="center"/>
    </xf>
    <xf numFmtId="0" fontId="1" fillId="0" borderId="1" xfId="0" applyFont="1" applyBorder="1" applyAlignment="1">
      <alignment horizontal="center" vertical="center"/>
    </xf>
    <xf numFmtId="169" fontId="0" fillId="0" borderId="1" xfId="0" applyNumberFormat="1" applyBorder="1" applyAlignment="1">
      <alignment horizontal="center" vertical="center"/>
    </xf>
    <xf numFmtId="169" fontId="0" fillId="0" borderId="1" xfId="0" applyNumberFormat="1" applyBorder="1"/>
    <xf numFmtId="10" fontId="0" fillId="0" borderId="1" xfId="0" applyNumberFormat="1" applyBorder="1"/>
    <xf numFmtId="169" fontId="0" fillId="0" borderId="1" xfId="0" applyNumberFormat="1" applyBorder="1" applyAlignment="1">
      <alignment horizontal="center"/>
    </xf>
    <xf numFmtId="10" fontId="0" fillId="0" borderId="1" xfId="0" applyNumberFormat="1" applyBorder="1" applyAlignment="1">
      <alignment horizontal="center"/>
    </xf>
    <xf numFmtId="1" fontId="0" fillId="0" borderId="1" xfId="0" applyNumberFormat="1" applyBorder="1"/>
    <xf numFmtId="0" fontId="0" fillId="0" borderId="1" xfId="0" applyFont="1" applyBorder="1" applyAlignment="1">
      <alignment horizontal="center"/>
    </xf>
    <xf numFmtId="167" fontId="0" fillId="0" borderId="1" xfId="0" applyNumberFormat="1" applyBorder="1"/>
    <xf numFmtId="168" fontId="0" fillId="0" borderId="1" xfId="0" applyNumberFormat="1" applyBorder="1"/>
    <xf numFmtId="0" fontId="1" fillId="0" borderId="1" xfId="0" applyFont="1" applyBorder="1" applyAlignment="1">
      <alignment horizontal="center"/>
    </xf>
    <xf numFmtId="0" fontId="1" fillId="0" borderId="1" xfId="0" applyFont="1" applyBorder="1" applyAlignment="1">
      <alignment wrapText="1"/>
    </xf>
    <xf numFmtId="10" fontId="0" fillId="3" borderId="0" xfId="0" quotePrefix="1" applyNumberFormat="1" applyFill="1" applyAlignment="1">
      <alignment horizontal="center"/>
    </xf>
    <xf numFmtId="10" fontId="0" fillId="2" borderId="0" xfId="0" applyNumberFormat="1" applyFill="1" applyAlignment="1">
      <alignment horizontal="center"/>
    </xf>
    <xf numFmtId="166" fontId="0" fillId="2" borderId="0" xfId="0" applyNumberFormat="1" applyFill="1" applyAlignment="1">
      <alignment horizontal="center" vertical="center"/>
    </xf>
    <xf numFmtId="0" fontId="0" fillId="0" borderId="0" xfId="0" applyBorder="1"/>
    <xf numFmtId="167" fontId="0" fillId="0" borderId="0" xfId="0" applyNumberFormat="1" applyBorder="1"/>
    <xf numFmtId="10"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'Q7'!$D$57</c:f>
              <c:strCache>
                <c:ptCount val="1"/>
                <c:pt idx="0">
                  <c:v>Building Cost</c:v>
                </c:pt>
              </c:strCache>
            </c:strRef>
          </c:tx>
          <c:spPr>
            <a:ln w="28575" cap="rnd">
              <a:solidFill>
                <a:schemeClr val="accent1"/>
              </a:solidFill>
              <a:round/>
            </a:ln>
            <a:effectLst/>
          </c:spPr>
          <c:marker>
            <c:symbol val="none"/>
          </c:marker>
          <c:cat>
            <c:numRef>
              <c:f>'Q7'!$C$58:$C$67</c:f>
              <c:numCache>
                <c:formatCode>General</c:formatCode>
                <c:ptCount val="10"/>
                <c:pt idx="0">
                  <c:v>80</c:v>
                </c:pt>
                <c:pt idx="1">
                  <c:v>85</c:v>
                </c:pt>
                <c:pt idx="2">
                  <c:v>90</c:v>
                </c:pt>
                <c:pt idx="3">
                  <c:v>95</c:v>
                </c:pt>
                <c:pt idx="4">
                  <c:v>100</c:v>
                </c:pt>
                <c:pt idx="5">
                  <c:v>105</c:v>
                </c:pt>
                <c:pt idx="6">
                  <c:v>110</c:v>
                </c:pt>
                <c:pt idx="7">
                  <c:v>115</c:v>
                </c:pt>
                <c:pt idx="8">
                  <c:v>120</c:v>
                </c:pt>
                <c:pt idx="9">
                  <c:v>125</c:v>
                </c:pt>
              </c:numCache>
            </c:numRef>
          </c:cat>
          <c:val>
            <c:numRef>
              <c:f>'Q7'!$D$58:$D$67</c:f>
              <c:numCache>
                <c:formatCode>[$$-409]#,##0.00</c:formatCode>
                <c:ptCount val="10"/>
                <c:pt idx="0">
                  <c:v>2494006.4109920505</c:v>
                </c:pt>
                <c:pt idx="1">
                  <c:v>2264006.4109920505</c:v>
                </c:pt>
                <c:pt idx="2">
                  <c:v>2034006.4109920505</c:v>
                </c:pt>
                <c:pt idx="3">
                  <c:v>1804006.4109920505</c:v>
                </c:pt>
                <c:pt idx="4">
                  <c:v>1574006.4109920505</c:v>
                </c:pt>
                <c:pt idx="5">
                  <c:v>1344006.4109920505</c:v>
                </c:pt>
                <c:pt idx="6">
                  <c:v>1114006.4109920505</c:v>
                </c:pt>
                <c:pt idx="7">
                  <c:v>884006.41099205054</c:v>
                </c:pt>
                <c:pt idx="8">
                  <c:v>654006.41099205054</c:v>
                </c:pt>
                <c:pt idx="9">
                  <c:v>424006.41099205054</c:v>
                </c:pt>
              </c:numCache>
            </c:numRef>
          </c:val>
          <c:smooth val="0"/>
          <c:extLst>
            <c:ext xmlns:c16="http://schemas.microsoft.com/office/drawing/2014/chart" uri="{C3380CC4-5D6E-409C-BE32-E72D297353CC}">
              <c16:uniqueId val="{00000000-B48B-4FBE-AD8D-9FB023EB917C}"/>
            </c:ext>
          </c:extLst>
        </c:ser>
        <c:ser>
          <c:idx val="1"/>
          <c:order val="1"/>
          <c:tx>
            <c:strRef>
              <c:f>'Q7'!$E$57</c:f>
              <c:strCache>
                <c:ptCount val="1"/>
                <c:pt idx="0">
                  <c:v>Equipment Cost</c:v>
                </c:pt>
              </c:strCache>
            </c:strRef>
          </c:tx>
          <c:spPr>
            <a:ln w="28575" cap="rnd">
              <a:solidFill>
                <a:schemeClr val="accent2"/>
              </a:solidFill>
              <a:round/>
            </a:ln>
            <a:effectLst/>
          </c:spPr>
          <c:marker>
            <c:symbol val="none"/>
          </c:marker>
          <c:cat>
            <c:numRef>
              <c:f>'Q7'!$C$58:$C$67</c:f>
              <c:numCache>
                <c:formatCode>General</c:formatCode>
                <c:ptCount val="10"/>
                <c:pt idx="0">
                  <c:v>80</c:v>
                </c:pt>
                <c:pt idx="1">
                  <c:v>85</c:v>
                </c:pt>
                <c:pt idx="2">
                  <c:v>90</c:v>
                </c:pt>
                <c:pt idx="3">
                  <c:v>95</c:v>
                </c:pt>
                <c:pt idx="4">
                  <c:v>100</c:v>
                </c:pt>
                <c:pt idx="5">
                  <c:v>105</c:v>
                </c:pt>
                <c:pt idx="6">
                  <c:v>110</c:v>
                </c:pt>
                <c:pt idx="7">
                  <c:v>115</c:v>
                </c:pt>
                <c:pt idx="8">
                  <c:v>120</c:v>
                </c:pt>
                <c:pt idx="9">
                  <c:v>125</c:v>
                </c:pt>
              </c:numCache>
            </c:numRef>
          </c:cat>
          <c:val>
            <c:numRef>
              <c:f>'Q7'!$E$58:$E$67</c:f>
              <c:numCache>
                <c:formatCode>[$$-409]#,##0.00</c:formatCode>
                <c:ptCount val="10"/>
                <c:pt idx="2" formatCode="&quot;$&quot;#,##0.00">
                  <c:v>2614006.4109920505</c:v>
                </c:pt>
                <c:pt idx="3" formatCode="&quot;$&quot;#,##0.00">
                  <c:v>2094006.4109920505</c:v>
                </c:pt>
                <c:pt idx="4" formatCode="&quot;$&quot;#,##0.00">
                  <c:v>1574006.4109920505</c:v>
                </c:pt>
                <c:pt idx="5" formatCode="&quot;$&quot;#,##0.00">
                  <c:v>1054006.4109920505</c:v>
                </c:pt>
                <c:pt idx="6" formatCode="&quot;$&quot;#,##0.00">
                  <c:v>534006.41099205054</c:v>
                </c:pt>
              </c:numCache>
            </c:numRef>
          </c:val>
          <c:smooth val="0"/>
          <c:extLst>
            <c:ext xmlns:c16="http://schemas.microsoft.com/office/drawing/2014/chart" uri="{C3380CC4-5D6E-409C-BE32-E72D297353CC}">
              <c16:uniqueId val="{00000001-B48B-4FBE-AD8D-9FB023EB917C}"/>
            </c:ext>
          </c:extLst>
        </c:ser>
        <c:ser>
          <c:idx val="2"/>
          <c:order val="2"/>
          <c:tx>
            <c:strRef>
              <c:f>'Q7'!$F$57</c:f>
              <c:strCache>
                <c:ptCount val="1"/>
                <c:pt idx="0">
                  <c:v>Annual Revenue </c:v>
                </c:pt>
              </c:strCache>
            </c:strRef>
          </c:tx>
          <c:spPr>
            <a:ln w="28575" cap="rnd">
              <a:solidFill>
                <a:schemeClr val="accent3"/>
              </a:solidFill>
              <a:round/>
            </a:ln>
            <a:effectLst/>
          </c:spPr>
          <c:marker>
            <c:symbol val="none"/>
          </c:marker>
          <c:cat>
            <c:numRef>
              <c:f>'Q7'!$C$58:$C$67</c:f>
              <c:numCache>
                <c:formatCode>General</c:formatCode>
                <c:ptCount val="10"/>
                <c:pt idx="0">
                  <c:v>80</c:v>
                </c:pt>
                <c:pt idx="1">
                  <c:v>85</c:v>
                </c:pt>
                <c:pt idx="2">
                  <c:v>90</c:v>
                </c:pt>
                <c:pt idx="3">
                  <c:v>95</c:v>
                </c:pt>
                <c:pt idx="4">
                  <c:v>100</c:v>
                </c:pt>
                <c:pt idx="5">
                  <c:v>105</c:v>
                </c:pt>
                <c:pt idx="6">
                  <c:v>110</c:v>
                </c:pt>
                <c:pt idx="7">
                  <c:v>115</c:v>
                </c:pt>
                <c:pt idx="8">
                  <c:v>120</c:v>
                </c:pt>
                <c:pt idx="9">
                  <c:v>125</c:v>
                </c:pt>
              </c:numCache>
            </c:numRef>
          </c:cat>
          <c:val>
            <c:numRef>
              <c:f>'Q7'!$F$58:$F$67</c:f>
              <c:numCache>
                <c:formatCode>[$$-409]#,##0.00</c:formatCode>
                <c:ptCount val="10"/>
                <c:pt idx="2" formatCode="&quot;$&quot;#,##0.00">
                  <c:v>-552469.88324843906</c:v>
                </c:pt>
                <c:pt idx="3" formatCode="&quot;$&quot;#,##0.00">
                  <c:v>510768.26387180388</c:v>
                </c:pt>
                <c:pt idx="4" formatCode="&quot;$&quot;#,##0.00">
                  <c:v>1574006.4109920505</c:v>
                </c:pt>
                <c:pt idx="5" formatCode="&quot;$&quot;#,##0.00">
                  <c:v>2637244.5581122935</c:v>
                </c:pt>
                <c:pt idx="6" formatCode="&quot;$&quot;#,##0.00">
                  <c:v>3700482.7052325383</c:v>
                </c:pt>
              </c:numCache>
            </c:numRef>
          </c:val>
          <c:smooth val="0"/>
          <c:extLst>
            <c:ext xmlns:c16="http://schemas.microsoft.com/office/drawing/2014/chart" uri="{C3380CC4-5D6E-409C-BE32-E72D297353CC}">
              <c16:uniqueId val="{00000002-B48B-4FBE-AD8D-9FB023EB917C}"/>
            </c:ext>
          </c:extLst>
        </c:ser>
        <c:ser>
          <c:idx val="3"/>
          <c:order val="3"/>
          <c:tx>
            <c:strRef>
              <c:f>'Q7'!$G$57</c:f>
              <c:strCache>
                <c:ptCount val="1"/>
                <c:pt idx="0">
                  <c:v>Annual O&amp;M</c:v>
                </c:pt>
              </c:strCache>
            </c:strRef>
          </c:tx>
          <c:spPr>
            <a:ln w="28575" cap="rnd">
              <a:solidFill>
                <a:schemeClr val="accent4"/>
              </a:solidFill>
              <a:round/>
            </a:ln>
            <a:effectLst/>
          </c:spPr>
          <c:marker>
            <c:symbol val="none"/>
          </c:marker>
          <c:cat>
            <c:numRef>
              <c:f>'Q7'!$C$58:$C$67</c:f>
              <c:numCache>
                <c:formatCode>General</c:formatCode>
                <c:ptCount val="10"/>
                <c:pt idx="0">
                  <c:v>80</c:v>
                </c:pt>
                <c:pt idx="1">
                  <c:v>85</c:v>
                </c:pt>
                <c:pt idx="2">
                  <c:v>90</c:v>
                </c:pt>
                <c:pt idx="3">
                  <c:v>95</c:v>
                </c:pt>
                <c:pt idx="4">
                  <c:v>100</c:v>
                </c:pt>
                <c:pt idx="5">
                  <c:v>105</c:v>
                </c:pt>
                <c:pt idx="6">
                  <c:v>110</c:v>
                </c:pt>
                <c:pt idx="7">
                  <c:v>115</c:v>
                </c:pt>
                <c:pt idx="8">
                  <c:v>120</c:v>
                </c:pt>
                <c:pt idx="9">
                  <c:v>125</c:v>
                </c:pt>
              </c:numCache>
            </c:numRef>
          </c:cat>
          <c:val>
            <c:numRef>
              <c:f>'Q7'!$G$58:$G$67</c:f>
              <c:numCache>
                <c:formatCode>"$"#,##0.00</c:formatCode>
                <c:ptCount val="10"/>
                <c:pt idx="1">
                  <c:v>2277619.8907039762</c:v>
                </c:pt>
                <c:pt idx="2">
                  <c:v>2043082.0641333312</c:v>
                </c:pt>
                <c:pt idx="3">
                  <c:v>1808544.2375626899</c:v>
                </c:pt>
                <c:pt idx="4">
                  <c:v>1574006.4109920505</c:v>
                </c:pt>
                <c:pt idx="5">
                  <c:v>1339468.5844214074</c:v>
                </c:pt>
                <c:pt idx="6">
                  <c:v>1104930.7578507643</c:v>
                </c:pt>
                <c:pt idx="7">
                  <c:v>870392.93128012307</c:v>
                </c:pt>
              </c:numCache>
            </c:numRef>
          </c:val>
          <c:smooth val="0"/>
          <c:extLst>
            <c:ext xmlns:c16="http://schemas.microsoft.com/office/drawing/2014/chart" uri="{C3380CC4-5D6E-409C-BE32-E72D297353CC}">
              <c16:uniqueId val="{00000003-B48B-4FBE-AD8D-9FB023EB917C}"/>
            </c:ext>
          </c:extLst>
        </c:ser>
        <c:dLbls>
          <c:showLegendKey val="0"/>
          <c:showVal val="0"/>
          <c:showCatName val="0"/>
          <c:showSerName val="0"/>
          <c:showPercent val="0"/>
          <c:showBubbleSize val="0"/>
        </c:dLbls>
        <c:smooth val="0"/>
        <c:axId val="360864592"/>
        <c:axId val="360869512"/>
      </c:lineChart>
      <c:catAx>
        <c:axId val="3608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69512"/>
        <c:crosses val="autoZero"/>
        <c:auto val="1"/>
        <c:lblAlgn val="ctr"/>
        <c:lblOffset val="100"/>
        <c:noMultiLvlLbl val="0"/>
      </c:catAx>
      <c:valAx>
        <c:axId val="3608695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64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'Q4'!$C$46</c:f>
              <c:strCache>
                <c:ptCount val="1"/>
                <c:pt idx="0">
                  <c:v>Year</c:v>
                </c:pt>
              </c:strCache>
            </c:strRef>
          </c:tx>
          <c:spPr>
            <a:ln w="28575" cap="rnd">
              <a:solidFill>
                <a:schemeClr val="accent1"/>
              </a:solidFill>
              <a:round/>
            </a:ln>
            <a:effectLst/>
          </c:spPr>
          <c:marker>
            <c:symbol val="none"/>
          </c:marker>
          <c:val>
            <c:numRef>
              <c:f>'Q4'!$C$47:$C$52</c:f>
              <c:numCache>
                <c:formatCode>General</c:formatCode>
                <c:ptCount val="6"/>
                <c:pt idx="0">
                  <c:v>0</c:v>
                </c:pt>
                <c:pt idx="1">
                  <c:v>1</c:v>
                </c:pt>
                <c:pt idx="2">
                  <c:v>2</c:v>
                </c:pt>
                <c:pt idx="3">
                  <c:v>3</c:v>
                </c:pt>
                <c:pt idx="4">
                  <c:v>4</c:v>
                </c:pt>
                <c:pt idx="5">
                  <c:v>5</c:v>
                </c:pt>
              </c:numCache>
            </c:numRef>
          </c:val>
          <c:smooth val="0"/>
          <c:extLst>
            <c:ext xmlns:c16="http://schemas.microsoft.com/office/drawing/2014/chart" uri="{C3380CC4-5D6E-409C-BE32-E72D297353CC}">
              <c16:uniqueId val="{00000000-A0D5-4313-AAA4-3A0EC5897DDB}"/>
            </c:ext>
          </c:extLst>
        </c:ser>
        <c:ser>
          <c:idx val="1"/>
          <c:order val="1"/>
          <c:tx>
            <c:strRef>
              <c:f>'Q4'!$D$46</c:f>
              <c:strCache>
                <c:ptCount val="1"/>
                <c:pt idx="0">
                  <c:v>CR(i)</c:v>
                </c:pt>
              </c:strCache>
            </c:strRef>
          </c:tx>
          <c:spPr>
            <a:ln w="28575" cap="rnd">
              <a:solidFill>
                <a:schemeClr val="accent2"/>
              </a:solidFill>
              <a:round/>
            </a:ln>
            <a:effectLst/>
          </c:spPr>
          <c:marker>
            <c:symbol val="none"/>
          </c:marker>
          <c:val>
            <c:numRef>
              <c:f>'Q4'!$D$47:$D$52</c:f>
              <c:numCache>
                <c:formatCode>[$$-409]#,##0.00</c:formatCode>
                <c:ptCount val="6"/>
                <c:pt idx="1">
                  <c:v>15850</c:v>
                </c:pt>
                <c:pt idx="2">
                  <c:v>10675.359999999997</c:v>
                </c:pt>
                <c:pt idx="3">
                  <c:v>8799.0240000000013</c:v>
                </c:pt>
                <c:pt idx="4">
                  <c:v>7769.9702720000005</c:v>
                </c:pt>
                <c:pt idx="5">
                  <c:v>7094.3406169600003</c:v>
                </c:pt>
              </c:numCache>
            </c:numRef>
          </c:val>
          <c:smooth val="0"/>
          <c:extLst>
            <c:ext xmlns:c16="http://schemas.microsoft.com/office/drawing/2014/chart" uri="{C3380CC4-5D6E-409C-BE32-E72D297353CC}">
              <c16:uniqueId val="{00000001-A0D5-4313-AAA4-3A0EC5897DDB}"/>
            </c:ext>
          </c:extLst>
        </c:ser>
        <c:ser>
          <c:idx val="2"/>
          <c:order val="2"/>
          <c:tx>
            <c:strRef>
              <c:f>'Q4'!$E$46</c:f>
              <c:strCache>
                <c:ptCount val="1"/>
                <c:pt idx="0">
                  <c:v>OC(i)</c:v>
                </c:pt>
              </c:strCache>
            </c:strRef>
          </c:tx>
          <c:spPr>
            <a:ln w="28575" cap="rnd">
              <a:solidFill>
                <a:schemeClr val="accent3"/>
              </a:solidFill>
              <a:round/>
            </a:ln>
            <a:effectLst/>
          </c:spPr>
          <c:marker>
            <c:symbol val="none"/>
          </c:marker>
          <c:val>
            <c:numRef>
              <c:f>'Q4'!$E$47:$E$52</c:f>
              <c:numCache>
                <c:formatCode>[$$-409]#,##0.00</c:formatCode>
                <c:ptCount val="6"/>
                <c:pt idx="1">
                  <c:v>2375.0949999999998</c:v>
                </c:pt>
                <c:pt idx="2">
                  <c:v>2871.9753275624998</c:v>
                </c:pt>
                <c:pt idx="3">
                  <c:v>3483.1093846875001</c:v>
                </c:pt>
                <c:pt idx="4">
                  <c:v>4235.9724479553124</c:v>
                </c:pt>
                <c:pt idx="5">
                  <c:v>5164.279464542532</c:v>
                </c:pt>
              </c:numCache>
            </c:numRef>
          </c:val>
          <c:smooth val="0"/>
          <c:extLst>
            <c:ext xmlns:c16="http://schemas.microsoft.com/office/drawing/2014/chart" uri="{C3380CC4-5D6E-409C-BE32-E72D297353CC}">
              <c16:uniqueId val="{00000002-A0D5-4313-AAA4-3A0EC5897DDB}"/>
            </c:ext>
          </c:extLst>
        </c:ser>
        <c:ser>
          <c:idx val="3"/>
          <c:order val="3"/>
          <c:tx>
            <c:strRef>
              <c:f>'Q4'!$F$46</c:f>
              <c:strCache>
                <c:ptCount val="1"/>
                <c:pt idx="0">
                  <c:v>EUAC(i)</c:v>
                </c:pt>
              </c:strCache>
            </c:strRef>
          </c:tx>
          <c:spPr>
            <a:ln w="28575" cap="rnd">
              <a:solidFill>
                <a:schemeClr val="accent4"/>
              </a:solidFill>
              <a:round/>
            </a:ln>
            <a:effectLst/>
          </c:spPr>
          <c:marker>
            <c:symbol val="none"/>
          </c:marker>
          <c:val>
            <c:numRef>
              <c:f>'Q4'!$F$47:$F$52</c:f>
              <c:numCache>
                <c:formatCode>[$$-409]#,##0.00</c:formatCode>
                <c:ptCount val="6"/>
                <c:pt idx="1">
                  <c:v>18225.095000000001</c:v>
                </c:pt>
                <c:pt idx="2">
                  <c:v>13547.335327562498</c:v>
                </c:pt>
                <c:pt idx="3">
                  <c:v>12282.133384687502</c:v>
                </c:pt>
                <c:pt idx="4">
                  <c:v>12005.942719955314</c:v>
                </c:pt>
                <c:pt idx="5">
                  <c:v>12258.620081502533</c:v>
                </c:pt>
              </c:numCache>
            </c:numRef>
          </c:val>
          <c:smooth val="0"/>
          <c:extLst>
            <c:ext xmlns:c16="http://schemas.microsoft.com/office/drawing/2014/chart" uri="{C3380CC4-5D6E-409C-BE32-E72D297353CC}">
              <c16:uniqueId val="{00000003-A0D5-4313-AAA4-3A0EC5897DDB}"/>
            </c:ext>
          </c:extLst>
        </c:ser>
        <c:dLbls>
          <c:showLegendKey val="0"/>
          <c:showVal val="0"/>
          <c:showCatName val="0"/>
          <c:showSerName val="0"/>
          <c:showPercent val="0"/>
          <c:showBubbleSize val="0"/>
        </c:dLbls>
        <c:smooth val="0"/>
        <c:axId val="359425480"/>
        <c:axId val="359425808"/>
      </c:lineChart>
      <c:catAx>
        <c:axId val="359425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25808"/>
        <c:crosses val="autoZero"/>
        <c:auto val="1"/>
        <c:lblAlgn val="ctr"/>
        <c:lblOffset val="100"/>
        <c:noMultiLvlLbl val="0"/>
      </c:catAx>
      <c:valAx>
        <c:axId val="35942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25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'Q4'!$K$46</c:f>
              <c:strCache>
                <c:ptCount val="1"/>
                <c:pt idx="0">
                  <c:v>Year</c:v>
                </c:pt>
              </c:strCache>
            </c:strRef>
          </c:tx>
          <c:spPr>
            <a:ln w="28575" cap="rnd">
              <a:solidFill>
                <a:schemeClr val="accent1"/>
              </a:solidFill>
              <a:round/>
            </a:ln>
            <a:effectLst/>
          </c:spPr>
          <c:marker>
            <c:symbol val="none"/>
          </c:marker>
          <c:val>
            <c:numRef>
              <c:f>'Q4'!$K$47:$K$52</c:f>
              <c:numCache>
                <c:formatCode>General</c:formatCode>
                <c:ptCount val="6"/>
                <c:pt idx="0">
                  <c:v>0</c:v>
                </c:pt>
                <c:pt idx="1">
                  <c:v>1</c:v>
                </c:pt>
                <c:pt idx="2">
                  <c:v>2</c:v>
                </c:pt>
                <c:pt idx="3">
                  <c:v>3</c:v>
                </c:pt>
                <c:pt idx="4">
                  <c:v>4</c:v>
                </c:pt>
                <c:pt idx="5">
                  <c:v>5</c:v>
                </c:pt>
              </c:numCache>
            </c:numRef>
          </c:val>
          <c:smooth val="0"/>
          <c:extLst>
            <c:ext xmlns:c16="http://schemas.microsoft.com/office/drawing/2014/chart" uri="{C3380CC4-5D6E-409C-BE32-E72D297353CC}">
              <c16:uniqueId val="{00000000-6536-43EE-BFAF-7AA5839B83CA}"/>
            </c:ext>
          </c:extLst>
        </c:ser>
        <c:ser>
          <c:idx val="1"/>
          <c:order val="1"/>
          <c:tx>
            <c:strRef>
              <c:f>'Q4'!$L$46</c:f>
              <c:strCache>
                <c:ptCount val="1"/>
                <c:pt idx="0">
                  <c:v>CR(i)</c:v>
                </c:pt>
              </c:strCache>
            </c:strRef>
          </c:tx>
          <c:spPr>
            <a:ln w="28575" cap="rnd">
              <a:solidFill>
                <a:schemeClr val="accent2"/>
              </a:solidFill>
              <a:round/>
            </a:ln>
            <a:effectLst/>
          </c:spPr>
          <c:marker>
            <c:symbol val="none"/>
          </c:marker>
          <c:val>
            <c:numRef>
              <c:f>'Q4'!$L$47:$L$52</c:f>
              <c:numCache>
                <c:formatCode>[$$-409]#,##0.00</c:formatCode>
                <c:ptCount val="6"/>
                <c:pt idx="1">
                  <c:v>12425</c:v>
                </c:pt>
                <c:pt idx="2">
                  <c:v>7323.8947999999991</c:v>
                </c:pt>
                <c:pt idx="3">
                  <c:v>5584.6531199999999</c:v>
                </c:pt>
                <c:pt idx="4">
                  <c:v>4692.5562553599993</c:v>
                </c:pt>
                <c:pt idx="5">
                  <c:v>4143.4019618048005</c:v>
                </c:pt>
              </c:numCache>
            </c:numRef>
          </c:val>
          <c:smooth val="0"/>
          <c:extLst>
            <c:ext xmlns:c16="http://schemas.microsoft.com/office/drawing/2014/chart" uri="{C3380CC4-5D6E-409C-BE32-E72D297353CC}">
              <c16:uniqueId val="{00000001-6536-43EE-BFAF-7AA5839B83CA}"/>
            </c:ext>
          </c:extLst>
        </c:ser>
        <c:ser>
          <c:idx val="2"/>
          <c:order val="2"/>
          <c:tx>
            <c:strRef>
              <c:f>'Q4'!$M$46</c:f>
              <c:strCache>
                <c:ptCount val="1"/>
                <c:pt idx="0">
                  <c:v>OC(i)</c:v>
                </c:pt>
              </c:strCache>
            </c:strRef>
          </c:tx>
          <c:spPr>
            <a:ln w="28575" cap="rnd">
              <a:solidFill>
                <a:schemeClr val="accent3"/>
              </a:solidFill>
              <a:round/>
            </a:ln>
            <a:effectLst/>
          </c:spPr>
          <c:marker>
            <c:symbol val="none"/>
          </c:marker>
          <c:val>
            <c:numRef>
              <c:f>'Q4'!$M$47:$M$52</c:f>
              <c:numCache>
                <c:formatCode>[$$-409]#,##0.00</c:formatCode>
                <c:ptCount val="6"/>
                <c:pt idx="1">
                  <c:v>2750.1099999999997</c:v>
                </c:pt>
                <c:pt idx="2">
                  <c:v>3517.2894239999996</c:v>
                </c:pt>
                <c:pt idx="3">
                  <c:v>4532.0035200000002</c:v>
                </c:pt>
                <c:pt idx="4">
                  <c:v>5880.7646585600005</c:v>
                </c:pt>
                <c:pt idx="5">
                  <c:v>7680.7872387840007</c:v>
                </c:pt>
              </c:numCache>
            </c:numRef>
          </c:val>
          <c:smooth val="0"/>
          <c:extLst>
            <c:ext xmlns:c16="http://schemas.microsoft.com/office/drawing/2014/chart" uri="{C3380CC4-5D6E-409C-BE32-E72D297353CC}">
              <c16:uniqueId val="{00000002-6536-43EE-BFAF-7AA5839B83CA}"/>
            </c:ext>
          </c:extLst>
        </c:ser>
        <c:ser>
          <c:idx val="3"/>
          <c:order val="3"/>
          <c:tx>
            <c:strRef>
              <c:f>'Q4'!$N$46</c:f>
              <c:strCache>
                <c:ptCount val="1"/>
                <c:pt idx="0">
                  <c:v>EUAC(i)</c:v>
                </c:pt>
              </c:strCache>
            </c:strRef>
          </c:tx>
          <c:spPr>
            <a:ln w="28575" cap="rnd">
              <a:solidFill>
                <a:schemeClr val="accent4"/>
              </a:solidFill>
              <a:round/>
            </a:ln>
            <a:effectLst/>
          </c:spPr>
          <c:marker>
            <c:symbol val="none"/>
          </c:marker>
          <c:val>
            <c:numRef>
              <c:f>'Q4'!$N$47:$N$52</c:f>
              <c:numCache>
                <c:formatCode>[$$-409]#,##0.00</c:formatCode>
                <c:ptCount val="6"/>
                <c:pt idx="1">
                  <c:v>15175.11</c:v>
                </c:pt>
                <c:pt idx="2">
                  <c:v>10841.184223999999</c:v>
                </c:pt>
                <c:pt idx="3">
                  <c:v>10116.656640000001</c:v>
                </c:pt>
                <c:pt idx="4">
                  <c:v>10573.320913920001</c:v>
                </c:pt>
                <c:pt idx="5">
                  <c:v>11824.1892005888</c:v>
                </c:pt>
              </c:numCache>
            </c:numRef>
          </c:val>
          <c:smooth val="0"/>
          <c:extLst>
            <c:ext xmlns:c16="http://schemas.microsoft.com/office/drawing/2014/chart" uri="{C3380CC4-5D6E-409C-BE32-E72D297353CC}">
              <c16:uniqueId val="{00000003-6536-43EE-BFAF-7AA5839B83CA}"/>
            </c:ext>
          </c:extLst>
        </c:ser>
        <c:dLbls>
          <c:showLegendKey val="0"/>
          <c:showVal val="0"/>
          <c:showCatName val="0"/>
          <c:showSerName val="0"/>
          <c:showPercent val="0"/>
          <c:showBubbleSize val="0"/>
        </c:dLbls>
        <c:smooth val="0"/>
        <c:axId val="574711288"/>
        <c:axId val="574712928"/>
      </c:lineChart>
      <c:catAx>
        <c:axId val="574711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12928"/>
        <c:crosses val="autoZero"/>
        <c:auto val="1"/>
        <c:lblAlgn val="ctr"/>
        <c:lblOffset val="100"/>
        <c:noMultiLvlLbl val="0"/>
      </c:catAx>
      <c:valAx>
        <c:axId val="57471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11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314325</xdr:colOff>
      <xdr:row>54</xdr:row>
      <xdr:rowOff>142875</xdr:rowOff>
    </xdr:from>
    <xdr:to>
      <xdr:col>15</xdr:col>
      <xdr:colOff>180975</xdr:colOff>
      <xdr:row>69</xdr:row>
      <xdr:rowOff>28575</xdr:rowOff>
    </xdr:to>
    <xdr:graphicFrame macro="">
      <xdr:nvGraphicFramePr>
        <xdr:cNvPr id="2" name="Chart 1">
          <a:extLst>
            <a:ext uri="{FF2B5EF4-FFF2-40B4-BE49-F238E27FC236}">
              <a16:creationId xmlns:a16="http://schemas.microsoft.com/office/drawing/2014/main" id="{5DF022A3-646A-4326-BC15-978C2C8D3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55</xdr:row>
      <xdr:rowOff>142875</xdr:rowOff>
    </xdr:from>
    <xdr:to>
      <xdr:col>7</xdr:col>
      <xdr:colOff>600075</xdr:colOff>
      <xdr:row>70</xdr:row>
      <xdr:rowOff>28575</xdr:rowOff>
    </xdr:to>
    <xdr:graphicFrame macro="">
      <xdr:nvGraphicFramePr>
        <xdr:cNvPr id="2" name="Chart 1">
          <a:extLst>
            <a:ext uri="{FF2B5EF4-FFF2-40B4-BE49-F238E27FC236}">
              <a16:creationId xmlns:a16="http://schemas.microsoft.com/office/drawing/2014/main" id="{78CC9E77-D0C8-44EB-9138-F08420188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55</xdr:row>
      <xdr:rowOff>152400</xdr:rowOff>
    </xdr:from>
    <xdr:to>
      <xdr:col>15</xdr:col>
      <xdr:colOff>438150</xdr:colOff>
      <xdr:row>70</xdr:row>
      <xdr:rowOff>38100</xdr:rowOff>
    </xdr:to>
    <xdr:graphicFrame macro="">
      <xdr:nvGraphicFramePr>
        <xdr:cNvPr id="3" name="Chart 2">
          <a:extLst>
            <a:ext uri="{FF2B5EF4-FFF2-40B4-BE49-F238E27FC236}">
              <a16:creationId xmlns:a16="http://schemas.microsoft.com/office/drawing/2014/main" id="{16609141-8B74-4B80-8655-3075961A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3" workbookViewId="0">
      <selection activeCell="E34" sqref="E34"/>
    </sheetView>
  </sheetViews>
  <sheetFormatPr defaultRowHeight="15" x14ac:dyDescent="0.25"/>
  <cols>
    <col min="5" max="5" width="15.85546875" customWidth="1"/>
    <col min="11" max="11" width="25.5703125" bestFit="1" customWidth="1"/>
    <col min="12" max="12" width="19.85546875" bestFit="1" customWidth="1"/>
  </cols>
  <sheetData>
    <row r="1" spans="1:12" ht="15.75" x14ac:dyDescent="0.25">
      <c r="A1" s="13" t="s">
        <v>11</v>
      </c>
      <c r="B1" t="s">
        <v>12</v>
      </c>
    </row>
    <row r="2" spans="1:12" x14ac:dyDescent="0.25">
      <c r="B2" t="s">
        <v>13</v>
      </c>
    </row>
    <row r="3" spans="1:12" x14ac:dyDescent="0.25">
      <c r="B3" t="s">
        <v>14</v>
      </c>
    </row>
    <row r="4" spans="1:12" x14ac:dyDescent="0.25">
      <c r="B4" t="s">
        <v>15</v>
      </c>
    </row>
    <row r="7" spans="1:12" ht="45" x14ac:dyDescent="0.25">
      <c r="C7" s="10" t="s">
        <v>0</v>
      </c>
      <c r="D7" s="11" t="s">
        <v>7</v>
      </c>
      <c r="E7" s="11" t="s">
        <v>1</v>
      </c>
    </row>
    <row r="8" spans="1:12" x14ac:dyDescent="0.25">
      <c r="C8" s="10"/>
      <c r="D8" s="11"/>
      <c r="E8" s="10"/>
    </row>
    <row r="9" spans="1:12" x14ac:dyDescent="0.25">
      <c r="C9" s="10" t="s">
        <v>2</v>
      </c>
      <c r="D9" s="12">
        <v>100</v>
      </c>
      <c r="E9" s="12">
        <v>35</v>
      </c>
    </row>
    <row r="10" spans="1:12" x14ac:dyDescent="0.25">
      <c r="C10" s="10" t="s">
        <v>3</v>
      </c>
      <c r="D10" s="12">
        <v>200</v>
      </c>
      <c r="E10" s="12">
        <v>80</v>
      </c>
    </row>
    <row r="11" spans="1:12" x14ac:dyDescent="0.25">
      <c r="C11" s="10" t="s">
        <v>4</v>
      </c>
      <c r="D11" s="12">
        <v>300</v>
      </c>
      <c r="E11" s="12">
        <v>70</v>
      </c>
    </row>
    <row r="12" spans="1:12" x14ac:dyDescent="0.25">
      <c r="C12" s="10" t="s">
        <v>5</v>
      </c>
      <c r="D12" s="12">
        <v>450</v>
      </c>
      <c r="E12" s="12">
        <v>50</v>
      </c>
    </row>
    <row r="13" spans="1:12" x14ac:dyDescent="0.25">
      <c r="C13" s="10" t="s">
        <v>6</v>
      </c>
      <c r="D13" s="12">
        <v>100</v>
      </c>
      <c r="E13" s="12">
        <v>30</v>
      </c>
    </row>
    <row r="16" spans="1:12" x14ac:dyDescent="0.25">
      <c r="E16" s="8"/>
      <c r="F16" s="8" t="s">
        <v>2</v>
      </c>
      <c r="G16" s="8" t="s">
        <v>3</v>
      </c>
      <c r="H16" s="8" t="s">
        <v>5</v>
      </c>
      <c r="I16" s="8" t="s">
        <v>6</v>
      </c>
      <c r="J16" s="8" t="s">
        <v>4</v>
      </c>
      <c r="K16" s="9" t="s">
        <v>8</v>
      </c>
      <c r="L16" s="9" t="s">
        <v>9</v>
      </c>
    </row>
    <row r="17" spans="5:12" x14ac:dyDescent="0.25">
      <c r="E17" s="5"/>
      <c r="F17" s="5"/>
      <c r="G17" s="5"/>
      <c r="H17" s="5"/>
      <c r="I17" s="5"/>
      <c r="J17" s="5"/>
      <c r="K17" s="6"/>
      <c r="L17" s="6"/>
    </row>
    <row r="18" spans="5:12" x14ac:dyDescent="0.25">
      <c r="E18" s="5">
        <v>1</v>
      </c>
      <c r="F18" s="5">
        <v>0</v>
      </c>
      <c r="G18" s="5">
        <v>0</v>
      </c>
      <c r="H18" s="5">
        <v>0</v>
      </c>
      <c r="I18" s="5">
        <v>0</v>
      </c>
      <c r="J18" s="5">
        <v>0</v>
      </c>
      <c r="K18" s="7">
        <v>0</v>
      </c>
      <c r="L18" s="7">
        <v>0</v>
      </c>
    </row>
    <row r="19" spans="5:12" x14ac:dyDescent="0.25">
      <c r="E19" s="5">
        <v>2</v>
      </c>
      <c r="F19" s="5">
        <v>1</v>
      </c>
      <c r="G19" s="5">
        <v>0</v>
      </c>
      <c r="H19" s="5">
        <v>0</v>
      </c>
      <c r="I19" s="5">
        <v>0</v>
      </c>
      <c r="J19" s="5">
        <v>0</v>
      </c>
      <c r="K19" s="7">
        <v>100</v>
      </c>
      <c r="L19" s="7">
        <v>35</v>
      </c>
    </row>
    <row r="20" spans="5:12" x14ac:dyDescent="0.25">
      <c r="E20" s="5">
        <v>3</v>
      </c>
      <c r="F20" s="5">
        <v>0</v>
      </c>
      <c r="G20" s="5">
        <v>1</v>
      </c>
      <c r="H20" s="5">
        <v>0</v>
      </c>
      <c r="I20" s="5">
        <v>0</v>
      </c>
      <c r="J20" s="5">
        <v>0</v>
      </c>
      <c r="K20" s="7">
        <v>200</v>
      </c>
      <c r="L20" s="7">
        <v>80</v>
      </c>
    </row>
    <row r="21" spans="5:12" x14ac:dyDescent="0.25">
      <c r="E21" s="5">
        <v>4</v>
      </c>
      <c r="F21" s="5">
        <v>0</v>
      </c>
      <c r="G21" s="5">
        <v>0</v>
      </c>
      <c r="H21" s="5">
        <v>1</v>
      </c>
      <c r="I21" s="5">
        <v>0</v>
      </c>
      <c r="J21" s="5">
        <v>0</v>
      </c>
      <c r="K21" s="7">
        <v>450</v>
      </c>
      <c r="L21" s="7">
        <v>50</v>
      </c>
    </row>
    <row r="22" spans="5:12" x14ac:dyDescent="0.25">
      <c r="E22" s="5">
        <v>5</v>
      </c>
      <c r="F22" s="5">
        <v>0</v>
      </c>
      <c r="G22" s="5">
        <v>0</v>
      </c>
      <c r="H22" s="5">
        <v>0</v>
      </c>
      <c r="I22" s="5">
        <v>1</v>
      </c>
      <c r="J22" s="5">
        <v>0</v>
      </c>
      <c r="K22" s="7">
        <v>100</v>
      </c>
      <c r="L22" s="7">
        <v>30</v>
      </c>
    </row>
    <row r="23" spans="5:12" x14ac:dyDescent="0.25">
      <c r="E23" s="5">
        <v>6</v>
      </c>
      <c r="F23" s="5">
        <v>1</v>
      </c>
      <c r="G23" s="5">
        <v>0</v>
      </c>
      <c r="H23" s="5">
        <v>1</v>
      </c>
      <c r="I23" s="5">
        <v>0</v>
      </c>
      <c r="J23" s="5">
        <v>0</v>
      </c>
      <c r="K23" s="7">
        <v>550</v>
      </c>
      <c r="L23" s="7">
        <v>85</v>
      </c>
    </row>
    <row r="24" spans="5:12" x14ac:dyDescent="0.25">
      <c r="E24" s="5">
        <v>7</v>
      </c>
      <c r="F24" s="5">
        <v>1</v>
      </c>
      <c r="G24" s="5">
        <v>0</v>
      </c>
      <c r="H24" s="5">
        <v>0</v>
      </c>
      <c r="I24" s="5">
        <v>1</v>
      </c>
      <c r="J24" s="5">
        <v>0</v>
      </c>
      <c r="K24" s="7">
        <v>200</v>
      </c>
      <c r="L24" s="7">
        <v>65</v>
      </c>
    </row>
    <row r="25" spans="5:12" x14ac:dyDescent="0.25">
      <c r="E25" s="5">
        <v>8</v>
      </c>
      <c r="F25" s="5">
        <v>0</v>
      </c>
      <c r="G25" s="5">
        <v>1</v>
      </c>
      <c r="H25" s="5">
        <v>1</v>
      </c>
      <c r="I25" s="5">
        <v>0</v>
      </c>
      <c r="J25" s="5">
        <v>0</v>
      </c>
      <c r="K25" s="7">
        <v>650</v>
      </c>
      <c r="L25" s="7">
        <v>130</v>
      </c>
    </row>
    <row r="26" spans="5:12" x14ac:dyDescent="0.25">
      <c r="E26" s="5">
        <v>9</v>
      </c>
      <c r="F26" s="5">
        <v>0</v>
      </c>
      <c r="G26" s="5">
        <v>1</v>
      </c>
      <c r="H26" s="5">
        <v>0</v>
      </c>
      <c r="I26" s="5">
        <v>1</v>
      </c>
      <c r="J26" s="5">
        <v>0</v>
      </c>
      <c r="K26" s="7">
        <v>300</v>
      </c>
      <c r="L26" s="7">
        <v>110</v>
      </c>
    </row>
    <row r="27" spans="5:12" x14ac:dyDescent="0.25">
      <c r="E27" s="5">
        <v>10</v>
      </c>
      <c r="F27" s="5">
        <v>1</v>
      </c>
      <c r="G27" s="5">
        <v>0</v>
      </c>
      <c r="H27" s="5">
        <v>0</v>
      </c>
      <c r="I27" s="5">
        <v>0</v>
      </c>
      <c r="J27" s="5">
        <v>1</v>
      </c>
      <c r="K27" s="7">
        <v>400</v>
      </c>
      <c r="L27" s="7">
        <v>105</v>
      </c>
    </row>
    <row r="28" spans="5:12" x14ac:dyDescent="0.25">
      <c r="E28" s="5">
        <v>11</v>
      </c>
      <c r="F28" s="5">
        <v>1</v>
      </c>
      <c r="G28" s="5">
        <v>0</v>
      </c>
      <c r="H28" s="5">
        <v>1</v>
      </c>
      <c r="I28" s="5">
        <v>0</v>
      </c>
      <c r="J28" s="5">
        <v>1</v>
      </c>
      <c r="K28" s="7">
        <v>850</v>
      </c>
      <c r="L28" s="7">
        <v>155</v>
      </c>
    </row>
    <row r="29" spans="5:12" x14ac:dyDescent="0.25">
      <c r="E29" s="5">
        <v>12</v>
      </c>
      <c r="F29" s="5">
        <v>1</v>
      </c>
      <c r="G29" s="5">
        <v>0</v>
      </c>
      <c r="H29" s="5">
        <v>0</v>
      </c>
      <c r="I29" s="5">
        <v>1</v>
      </c>
      <c r="J29" s="5">
        <v>1</v>
      </c>
      <c r="K29" s="7">
        <v>500</v>
      </c>
      <c r="L29" s="7">
        <v>135</v>
      </c>
    </row>
    <row r="32" spans="5:12" x14ac:dyDescent="0.25">
      <c r="E32" t="s">
        <v>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110" zoomScaleNormal="110" workbookViewId="0">
      <selection activeCell="G20" sqref="G20"/>
    </sheetView>
  </sheetViews>
  <sheetFormatPr defaultRowHeight="15" x14ac:dyDescent="0.25"/>
  <cols>
    <col min="3" max="3" width="19" bestFit="1" customWidth="1"/>
    <col min="4" max="4" width="11.140625" bestFit="1" customWidth="1"/>
  </cols>
  <sheetData>
    <row r="1" spans="1:5" x14ac:dyDescent="0.25">
      <c r="A1" t="s">
        <v>17</v>
      </c>
      <c r="B1" t="s">
        <v>18</v>
      </c>
    </row>
    <row r="2" spans="1:5" x14ac:dyDescent="0.25">
      <c r="B2" t="s">
        <v>19</v>
      </c>
    </row>
    <row r="5" spans="1:5" x14ac:dyDescent="0.25">
      <c r="C5" s="6" t="s">
        <v>20</v>
      </c>
      <c r="D5" s="18">
        <v>15000000</v>
      </c>
    </row>
    <row r="6" spans="1:5" x14ac:dyDescent="0.25">
      <c r="C6" s="5" t="s">
        <v>21</v>
      </c>
      <c r="D6" s="5">
        <v>0.35</v>
      </c>
    </row>
    <row r="8" spans="1:5" x14ac:dyDescent="0.25">
      <c r="C8" s="5" t="s">
        <v>22</v>
      </c>
      <c r="D8" s="18">
        <v>1750000</v>
      </c>
      <c r="E8" s="5">
        <v>0.17948717948717949</v>
      </c>
    </row>
    <row r="9" spans="1:5" x14ac:dyDescent="0.25">
      <c r="C9" s="5" t="s">
        <v>23</v>
      </c>
      <c r="D9" s="18">
        <v>6500000</v>
      </c>
      <c r="E9" s="5">
        <v>0.66666666666666663</v>
      </c>
    </row>
    <row r="10" spans="1:5" x14ac:dyDescent="0.25">
      <c r="C10" s="5" t="s">
        <v>24</v>
      </c>
      <c r="D10" s="18">
        <v>1500000</v>
      </c>
      <c r="E10" s="5">
        <v>0.15384615384615385</v>
      </c>
    </row>
    <row r="13" spans="1:5" x14ac:dyDescent="0.25">
      <c r="C13" s="10" t="s">
        <v>27</v>
      </c>
      <c r="D13" s="19">
        <v>48</v>
      </c>
      <c r="E13" s="19">
        <v>110</v>
      </c>
    </row>
    <row r="14" spans="1:5" x14ac:dyDescent="0.25">
      <c r="C14" s="10" t="s">
        <v>28</v>
      </c>
      <c r="D14" s="19">
        <v>6</v>
      </c>
      <c r="E14" s="19">
        <v>12</v>
      </c>
    </row>
    <row r="15" spans="1:5" x14ac:dyDescent="0.25">
      <c r="C15" s="10" t="s">
        <v>29</v>
      </c>
      <c r="D15" s="20">
        <v>0.09</v>
      </c>
      <c r="E15" s="21" t="s">
        <v>25</v>
      </c>
    </row>
    <row r="16" spans="1:5" x14ac:dyDescent="0.25">
      <c r="C16" s="10" t="s">
        <v>30</v>
      </c>
      <c r="D16" s="22">
        <v>0.115</v>
      </c>
      <c r="E16" s="23">
        <v>7.0000000000000007E-2</v>
      </c>
    </row>
    <row r="17" spans="3:5" x14ac:dyDescent="0.25">
      <c r="C17" s="10" t="s">
        <v>26</v>
      </c>
      <c r="D17" s="19">
        <v>44</v>
      </c>
      <c r="E17" s="19">
        <v>94</v>
      </c>
    </row>
    <row r="19" spans="3:5" x14ac:dyDescent="0.25">
      <c r="C19" s="16" t="s">
        <v>31</v>
      </c>
    </row>
    <row r="20" spans="3:5" x14ac:dyDescent="0.25">
      <c r="C20" s="1" t="s">
        <v>32</v>
      </c>
    </row>
    <row r="21" spans="3:5" x14ac:dyDescent="0.25">
      <c r="C21" s="67">
        <f>(D14/D13)+D15</f>
        <v>0.215</v>
      </c>
    </row>
    <row r="23" spans="3:5" x14ac:dyDescent="0.25">
      <c r="C23" s="17" t="s">
        <v>33</v>
      </c>
    </row>
    <row r="24" spans="3:5" x14ac:dyDescent="0.25">
      <c r="C24" t="s">
        <v>34</v>
      </c>
    </row>
    <row r="25" spans="3:5" x14ac:dyDescent="0.25">
      <c r="C25" s="66">
        <v>0.23124293785310732</v>
      </c>
    </row>
    <row r="27" spans="3:5" x14ac:dyDescent="0.25">
      <c r="C27" s="17" t="s">
        <v>212</v>
      </c>
    </row>
    <row r="28" spans="3:5" x14ac:dyDescent="0.25">
      <c r="C28" t="s">
        <v>35</v>
      </c>
    </row>
    <row r="29" spans="3:5" x14ac:dyDescent="0.25">
      <c r="C29" s="66">
        <v>0.13726835964310227</v>
      </c>
    </row>
    <row r="31" spans="3:5" x14ac:dyDescent="0.25">
      <c r="C31" s="16" t="s">
        <v>36</v>
      </c>
    </row>
    <row r="32" spans="3:5" x14ac:dyDescent="0.25">
      <c r="C32" t="s">
        <v>37</v>
      </c>
    </row>
    <row r="33" spans="3:3" x14ac:dyDescent="0.25">
      <c r="C33" s="66">
        <v>0.21386991133434369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C88" workbookViewId="0">
      <selection activeCell="K73" sqref="K73"/>
    </sheetView>
  </sheetViews>
  <sheetFormatPr defaultRowHeight="15" x14ac:dyDescent="0.25"/>
  <cols>
    <col min="3" max="3" width="20.28515625" bestFit="1" customWidth="1"/>
    <col min="4" max="4" width="12.5703125" bestFit="1" customWidth="1"/>
    <col min="5" max="5" width="15.140625" bestFit="1" customWidth="1"/>
    <col min="6" max="6" width="16.140625" bestFit="1" customWidth="1"/>
    <col min="7" max="7" width="12.7109375" bestFit="1" customWidth="1"/>
    <col min="14" max="14" width="15.7109375" bestFit="1" customWidth="1"/>
    <col min="16" max="16" width="10.5703125" customWidth="1"/>
  </cols>
  <sheetData>
    <row r="1" spans="1:7" x14ac:dyDescent="0.25">
      <c r="A1" t="s">
        <v>16</v>
      </c>
      <c r="B1" t="s">
        <v>18</v>
      </c>
    </row>
    <row r="2" spans="1:7" x14ac:dyDescent="0.25">
      <c r="B2" t="s">
        <v>38</v>
      </c>
    </row>
    <row r="4" spans="1:7" x14ac:dyDescent="0.25">
      <c r="C4" s="8" t="s">
        <v>39</v>
      </c>
      <c r="D4" s="8" t="s">
        <v>40</v>
      </c>
      <c r="E4" s="8" t="s">
        <v>41</v>
      </c>
      <c r="F4" s="8" t="s">
        <v>42</v>
      </c>
    </row>
    <row r="5" spans="1:7" x14ac:dyDescent="0.25">
      <c r="C5" s="8" t="s">
        <v>43</v>
      </c>
      <c r="D5" s="35">
        <v>0.8</v>
      </c>
      <c r="E5" s="5">
        <v>4600000</v>
      </c>
      <c r="F5" s="35">
        <v>1.25</v>
      </c>
    </row>
    <row r="6" spans="1:7" x14ac:dyDescent="0.25">
      <c r="C6" s="8" t="s">
        <v>44</v>
      </c>
      <c r="D6" s="35">
        <v>0.9</v>
      </c>
      <c r="E6" s="5">
        <v>10400000</v>
      </c>
      <c r="F6" s="35">
        <v>1.1000000000000001</v>
      </c>
    </row>
    <row r="7" spans="1:7" x14ac:dyDescent="0.25">
      <c r="C7" s="8" t="s">
        <v>45</v>
      </c>
      <c r="D7" s="35">
        <v>0.9</v>
      </c>
      <c r="E7" s="5">
        <v>6800000</v>
      </c>
      <c r="F7" s="35">
        <v>1.1000000000000001</v>
      </c>
    </row>
    <row r="8" spans="1:7" x14ac:dyDescent="0.25">
      <c r="C8" s="8" t="s">
        <v>46</v>
      </c>
      <c r="D8" s="35">
        <v>0.85</v>
      </c>
      <c r="E8" s="5">
        <v>1500000</v>
      </c>
      <c r="F8" s="35">
        <v>1.1499999999999999</v>
      </c>
    </row>
    <row r="10" spans="1:7" x14ac:dyDescent="0.25">
      <c r="C10" s="5" t="s">
        <v>47</v>
      </c>
      <c r="D10" s="43">
        <v>0.18</v>
      </c>
    </row>
    <row r="11" spans="1:7" x14ac:dyDescent="0.25">
      <c r="C11" s="5" t="s">
        <v>48</v>
      </c>
      <c r="D11" s="6" t="s">
        <v>49</v>
      </c>
    </row>
    <row r="14" spans="1:7" x14ac:dyDescent="0.25">
      <c r="C14" s="8"/>
      <c r="D14" s="8" t="s">
        <v>43</v>
      </c>
      <c r="E14" s="8" t="s">
        <v>44</v>
      </c>
      <c r="F14" s="8" t="s">
        <v>50</v>
      </c>
      <c r="G14" s="8" t="s">
        <v>51</v>
      </c>
    </row>
    <row r="15" spans="1:7" x14ac:dyDescent="0.25">
      <c r="C15" s="5"/>
      <c r="D15" s="5"/>
      <c r="E15" s="5"/>
      <c r="F15" s="5"/>
      <c r="G15" s="5"/>
    </row>
    <row r="16" spans="1:7" x14ac:dyDescent="0.25">
      <c r="C16" s="5">
        <v>80</v>
      </c>
      <c r="D16" s="18">
        <v>3680000</v>
      </c>
      <c r="E16" s="18"/>
      <c r="F16" s="18"/>
      <c r="G16" s="18">
        <v>1200000</v>
      </c>
    </row>
    <row r="17" spans="3:16" x14ac:dyDescent="0.25">
      <c r="C17" s="5">
        <v>85</v>
      </c>
      <c r="D17" s="18">
        <v>3910000</v>
      </c>
      <c r="E17" s="18">
        <v>8840000</v>
      </c>
      <c r="F17" s="18"/>
      <c r="G17" s="18">
        <v>1275000</v>
      </c>
    </row>
    <row r="18" spans="3:16" x14ac:dyDescent="0.25">
      <c r="C18" s="5">
        <v>90</v>
      </c>
      <c r="D18" s="18">
        <v>4140000</v>
      </c>
      <c r="E18" s="18">
        <v>9360000</v>
      </c>
      <c r="F18" s="18">
        <v>6120000</v>
      </c>
      <c r="G18" s="18">
        <v>1350000</v>
      </c>
    </row>
    <row r="19" spans="3:16" x14ac:dyDescent="0.25">
      <c r="C19" s="5">
        <v>95</v>
      </c>
      <c r="D19" s="18">
        <v>4370000</v>
      </c>
      <c r="E19" s="18">
        <v>9880000</v>
      </c>
      <c r="F19" s="18">
        <v>6460000</v>
      </c>
      <c r="G19" s="18">
        <v>1425000</v>
      </c>
    </row>
    <row r="20" spans="3:16" x14ac:dyDescent="0.25">
      <c r="C20" s="5">
        <v>100</v>
      </c>
      <c r="D20" s="18">
        <v>4600000</v>
      </c>
      <c r="E20" s="18">
        <v>10400000</v>
      </c>
      <c r="F20" s="18">
        <v>6800000</v>
      </c>
      <c r="G20" s="18">
        <v>1500000</v>
      </c>
    </row>
    <row r="21" spans="3:16" x14ac:dyDescent="0.25">
      <c r="C21" s="5">
        <v>105</v>
      </c>
      <c r="D21" s="18">
        <v>4830000</v>
      </c>
      <c r="E21" s="18">
        <v>10920000</v>
      </c>
      <c r="F21" s="18">
        <v>7140000</v>
      </c>
      <c r="G21" s="18">
        <v>1575000</v>
      </c>
    </row>
    <row r="22" spans="3:16" x14ac:dyDescent="0.25">
      <c r="C22" s="5">
        <v>110</v>
      </c>
      <c r="D22" s="18">
        <v>5060000</v>
      </c>
      <c r="E22" s="18">
        <v>11440000</v>
      </c>
      <c r="F22" s="18">
        <v>7480000.0000000009</v>
      </c>
      <c r="G22" s="18">
        <v>1650000.0000000002</v>
      </c>
    </row>
    <row r="23" spans="3:16" x14ac:dyDescent="0.25">
      <c r="C23" s="5">
        <v>115</v>
      </c>
      <c r="D23" s="18">
        <v>5290000</v>
      </c>
      <c r="E23" s="18">
        <v>11960000</v>
      </c>
      <c r="F23" s="18">
        <v>7819999.9999999991</v>
      </c>
      <c r="G23" s="18">
        <v>1724999.9999999998</v>
      </c>
    </row>
    <row r="24" spans="3:16" x14ac:dyDescent="0.25">
      <c r="C24" s="5">
        <v>120</v>
      </c>
      <c r="D24" s="18">
        <v>5520000</v>
      </c>
      <c r="E24" s="18">
        <v>12480000</v>
      </c>
      <c r="F24" s="18"/>
      <c r="G24" s="18">
        <v>1800000</v>
      </c>
    </row>
    <row r="25" spans="3:16" x14ac:dyDescent="0.25">
      <c r="C25" s="5">
        <v>125</v>
      </c>
      <c r="D25" s="18">
        <v>5750000</v>
      </c>
      <c r="E25" s="18"/>
      <c r="F25" s="18"/>
      <c r="G25" s="18"/>
    </row>
    <row r="28" spans="3:16" x14ac:dyDescent="0.25">
      <c r="C28" s="8"/>
      <c r="D28" s="8"/>
      <c r="E28" s="63" t="s">
        <v>54</v>
      </c>
      <c r="F28" s="63"/>
      <c r="G28" s="63"/>
      <c r="L28" s="8"/>
      <c r="M28" s="8"/>
      <c r="N28" s="63" t="s">
        <v>45</v>
      </c>
      <c r="O28" s="63"/>
      <c r="P28" s="63"/>
    </row>
    <row r="29" spans="3:16" ht="105" x14ac:dyDescent="0.25">
      <c r="C29" s="64" t="s">
        <v>52</v>
      </c>
      <c r="D29" s="64" t="s">
        <v>53</v>
      </c>
      <c r="E29" s="53" t="s">
        <v>55</v>
      </c>
      <c r="F29" s="64" t="s">
        <v>56</v>
      </c>
      <c r="G29" s="64" t="s">
        <v>57</v>
      </c>
      <c r="L29" s="64" t="s">
        <v>52</v>
      </c>
      <c r="M29" s="64" t="s">
        <v>53</v>
      </c>
      <c r="N29" s="53" t="s">
        <v>55</v>
      </c>
      <c r="O29" s="64" t="s">
        <v>56</v>
      </c>
      <c r="P29" s="64" t="s">
        <v>57</v>
      </c>
    </row>
    <row r="30" spans="3:16" x14ac:dyDescent="0.25">
      <c r="C30" s="5"/>
      <c r="D30" s="5"/>
      <c r="E30" s="5"/>
      <c r="F30" s="5"/>
      <c r="G30" s="5"/>
      <c r="L30" s="5"/>
      <c r="M30" s="5"/>
      <c r="N30" s="5"/>
      <c r="O30" s="5"/>
      <c r="P30" s="5"/>
    </row>
    <row r="31" spans="3:16" x14ac:dyDescent="0.25">
      <c r="C31" s="5"/>
      <c r="D31" s="5"/>
      <c r="E31" s="5"/>
      <c r="F31" s="5"/>
      <c r="G31" s="5"/>
      <c r="L31" s="5"/>
      <c r="M31" s="5"/>
      <c r="N31" s="5"/>
      <c r="O31" s="5"/>
      <c r="P31" s="5"/>
    </row>
    <row r="32" spans="3:16" x14ac:dyDescent="0.25">
      <c r="C32" s="5">
        <v>80</v>
      </c>
      <c r="D32" s="5">
        <v>-0.2</v>
      </c>
      <c r="E32" s="61">
        <v>2494006.4109920505</v>
      </c>
      <c r="F32" s="56">
        <v>0.58449571334347405</v>
      </c>
      <c r="G32" s="62">
        <v>2.9224785667173703</v>
      </c>
      <c r="L32" s="5">
        <v>90</v>
      </c>
      <c r="M32" s="5">
        <v>-0.1</v>
      </c>
      <c r="N32" s="61">
        <v>-552469.88324843906</v>
      </c>
      <c r="O32" s="56">
        <v>-1.3509959549022632</v>
      </c>
      <c r="P32" s="5">
        <v>13.509959549022632</v>
      </c>
    </row>
    <row r="33" spans="3:16" x14ac:dyDescent="0.25">
      <c r="C33" s="5">
        <v>85</v>
      </c>
      <c r="D33" s="5">
        <v>-0.15</v>
      </c>
      <c r="E33" s="61">
        <v>2264006.4109920505</v>
      </c>
      <c r="F33" s="56">
        <v>0.43837178500760554</v>
      </c>
      <c r="G33" s="62">
        <v>2.9224785667173703</v>
      </c>
      <c r="L33" s="5">
        <v>95</v>
      </c>
      <c r="M33" s="5">
        <v>-0.05</v>
      </c>
      <c r="N33" s="61">
        <v>510768.26387180388</v>
      </c>
      <c r="O33" s="56">
        <v>-0.67549797745113282</v>
      </c>
      <c r="P33" s="5">
        <v>13.509959549022655</v>
      </c>
    </row>
    <row r="34" spans="3:16" x14ac:dyDescent="0.25">
      <c r="C34" s="5">
        <v>90</v>
      </c>
      <c r="D34" s="5">
        <v>-0.1</v>
      </c>
      <c r="E34" s="61">
        <v>2034006.4109920505</v>
      </c>
      <c r="F34" s="56">
        <v>0.29224785667173703</v>
      </c>
      <c r="G34" s="62">
        <v>2.9224785667173703</v>
      </c>
      <c r="L34" s="5">
        <v>100</v>
      </c>
      <c r="M34" s="5">
        <v>0</v>
      </c>
      <c r="N34" s="61">
        <v>1574006.4109920505</v>
      </c>
      <c r="O34" s="56">
        <v>0</v>
      </c>
      <c r="P34" s="5">
        <v>0</v>
      </c>
    </row>
    <row r="35" spans="3:16" x14ac:dyDescent="0.25">
      <c r="C35" s="5">
        <v>95</v>
      </c>
      <c r="D35" s="5">
        <v>-0.05</v>
      </c>
      <c r="E35" s="61">
        <v>1804006.4109920505</v>
      </c>
      <c r="F35" s="56">
        <v>0.14612392833586851</v>
      </c>
      <c r="G35" s="62">
        <v>2.9224785667173703</v>
      </c>
      <c r="L35" s="5">
        <v>105</v>
      </c>
      <c r="M35" s="5">
        <v>0.05</v>
      </c>
      <c r="N35" s="61">
        <v>2637244.5581122935</v>
      </c>
      <c r="O35" s="56">
        <v>0.67549797745113049</v>
      </c>
      <c r="P35" s="5">
        <v>13.509959549022609</v>
      </c>
    </row>
    <row r="36" spans="3:16" x14ac:dyDescent="0.25">
      <c r="C36" s="5">
        <v>100</v>
      </c>
      <c r="D36" s="5">
        <v>0</v>
      </c>
      <c r="E36" s="61">
        <v>1574006.4109920505</v>
      </c>
      <c r="F36" s="56">
        <v>0</v>
      </c>
      <c r="G36" s="62">
        <v>0</v>
      </c>
      <c r="L36" s="5">
        <v>110</v>
      </c>
      <c r="M36" s="5">
        <v>0.1</v>
      </c>
      <c r="N36" s="61">
        <v>3700482.7052325383</v>
      </c>
      <c r="O36" s="56">
        <v>1.3509959549022621</v>
      </c>
      <c r="P36" s="5">
        <v>13.50995954902262</v>
      </c>
    </row>
    <row r="37" spans="3:16" x14ac:dyDescent="0.25">
      <c r="C37" s="5">
        <v>105</v>
      </c>
      <c r="D37" s="5">
        <v>0.05</v>
      </c>
      <c r="E37" s="61">
        <v>1344006.4109920505</v>
      </c>
      <c r="F37" s="56">
        <v>-0.14612392833586851</v>
      </c>
      <c r="G37" s="62">
        <v>2.9224785667173703</v>
      </c>
      <c r="L37" s="5">
        <v>115</v>
      </c>
      <c r="M37" s="5">
        <v>0.15</v>
      </c>
      <c r="N37" s="61">
        <v>4763720.8523527831</v>
      </c>
      <c r="O37" s="56">
        <v>2.0264939323533939</v>
      </c>
      <c r="P37" s="5">
        <v>13.509959549022627</v>
      </c>
    </row>
    <row r="38" spans="3:16" x14ac:dyDescent="0.25">
      <c r="C38" s="5">
        <v>110</v>
      </c>
      <c r="D38" s="5">
        <v>0.1</v>
      </c>
      <c r="E38" s="61">
        <v>1114006.4109920505</v>
      </c>
      <c r="F38" s="56">
        <v>-0.29224785667173703</v>
      </c>
      <c r="G38" s="62">
        <v>2.9224785667173703</v>
      </c>
    </row>
    <row r="39" spans="3:16" x14ac:dyDescent="0.25">
      <c r="C39" s="5">
        <v>115</v>
      </c>
      <c r="D39" s="5">
        <v>0.15</v>
      </c>
      <c r="E39" s="61">
        <v>884006.41099205054</v>
      </c>
      <c r="F39" s="56">
        <v>-0.43837178500760554</v>
      </c>
      <c r="G39" s="62">
        <v>2.9224785667173703</v>
      </c>
    </row>
    <row r="40" spans="3:16" x14ac:dyDescent="0.25">
      <c r="C40" s="5">
        <v>120</v>
      </c>
      <c r="D40" s="5">
        <v>0.2</v>
      </c>
      <c r="E40" s="61">
        <v>654006.41099205054</v>
      </c>
      <c r="F40" s="56">
        <v>-0.58449571334347405</v>
      </c>
      <c r="G40" s="62">
        <v>2.9224785667173703</v>
      </c>
    </row>
    <row r="41" spans="3:16" x14ac:dyDescent="0.25">
      <c r="C41" s="5">
        <v>125</v>
      </c>
      <c r="D41" s="5">
        <v>0.25</v>
      </c>
      <c r="E41" s="61">
        <v>424006.41099205054</v>
      </c>
      <c r="F41" s="56">
        <v>-0.73061964167934257</v>
      </c>
      <c r="G41" s="62">
        <v>2.9224785667173703</v>
      </c>
    </row>
    <row r="45" spans="3:16" x14ac:dyDescent="0.25">
      <c r="C45" s="8"/>
      <c r="D45" s="8"/>
      <c r="E45" s="63" t="s">
        <v>44</v>
      </c>
      <c r="F45" s="63"/>
      <c r="G45" s="63"/>
      <c r="L45" s="8"/>
      <c r="M45" s="8"/>
      <c r="N45" s="63" t="s">
        <v>51</v>
      </c>
      <c r="O45" s="63"/>
      <c r="P45" s="63"/>
    </row>
    <row r="46" spans="3:16" ht="105" x14ac:dyDescent="0.25">
      <c r="C46" s="64" t="s">
        <v>52</v>
      </c>
      <c r="D46" s="64" t="s">
        <v>53</v>
      </c>
      <c r="E46" s="53" t="s">
        <v>55</v>
      </c>
      <c r="F46" s="64" t="s">
        <v>56</v>
      </c>
      <c r="G46" s="64" t="s">
        <v>57</v>
      </c>
      <c r="L46" s="64" t="s">
        <v>52</v>
      </c>
      <c r="M46" s="64" t="s">
        <v>53</v>
      </c>
      <c r="N46" s="53" t="s">
        <v>55</v>
      </c>
      <c r="O46" s="64" t="s">
        <v>56</v>
      </c>
      <c r="P46" s="64" t="s">
        <v>57</v>
      </c>
    </row>
    <row r="47" spans="3:16" x14ac:dyDescent="0.25">
      <c r="C47" s="5">
        <v>90</v>
      </c>
      <c r="D47" s="5">
        <v>-0.1</v>
      </c>
      <c r="E47" s="61">
        <v>2614006.4109920505</v>
      </c>
      <c r="F47" s="56">
        <v>0.66073428464914463</v>
      </c>
      <c r="G47" s="5">
        <v>6.6073428464914459</v>
      </c>
      <c r="L47" s="5">
        <v>85</v>
      </c>
      <c r="M47" s="5">
        <v>-0.15</v>
      </c>
      <c r="N47" s="61">
        <v>2277619.8907039762</v>
      </c>
      <c r="O47" s="56">
        <v>0.44702072037207169</v>
      </c>
      <c r="P47" s="5">
        <v>2.9801381358138115</v>
      </c>
    </row>
    <row r="48" spans="3:16" x14ac:dyDescent="0.25">
      <c r="C48" s="5">
        <v>95</v>
      </c>
      <c r="D48" s="5">
        <v>-0.05</v>
      </c>
      <c r="E48" s="61">
        <v>2094006.4109920505</v>
      </c>
      <c r="F48" s="56">
        <v>0.33036714232457232</v>
      </c>
      <c r="G48" s="5">
        <v>6.6073428464914459</v>
      </c>
      <c r="L48" s="5">
        <v>90</v>
      </c>
      <c r="M48" s="5">
        <v>-0.1</v>
      </c>
      <c r="N48" s="61">
        <v>2043082.0641333312</v>
      </c>
      <c r="O48" s="56">
        <v>0.29801381358137918</v>
      </c>
      <c r="P48" s="5">
        <v>2.9801381358137915</v>
      </c>
    </row>
    <row r="49" spans="3:16" x14ac:dyDescent="0.25">
      <c r="C49" s="5">
        <v>100</v>
      </c>
      <c r="D49" s="5">
        <v>0</v>
      </c>
      <c r="E49" s="61">
        <v>1574006.4109920505</v>
      </c>
      <c r="F49" s="56">
        <v>0</v>
      </c>
      <c r="G49" s="5">
        <v>0</v>
      </c>
      <c r="L49" s="5">
        <v>95</v>
      </c>
      <c r="M49" s="5">
        <v>-0.05</v>
      </c>
      <c r="N49" s="61">
        <v>1808544.2375626899</v>
      </c>
      <c r="O49" s="56">
        <v>0.14900690679068898</v>
      </c>
      <c r="P49" s="5">
        <v>2.9801381358137795</v>
      </c>
    </row>
    <row r="50" spans="3:16" x14ac:dyDescent="0.25">
      <c r="C50" s="5">
        <v>105</v>
      </c>
      <c r="D50" s="5">
        <v>0.05</v>
      </c>
      <c r="E50" s="61">
        <v>1054006.4109920505</v>
      </c>
      <c r="F50" s="56">
        <v>-0.33036714232457232</v>
      </c>
      <c r="G50" s="5">
        <v>6.6073428464914459</v>
      </c>
      <c r="L50" s="5">
        <v>100</v>
      </c>
      <c r="M50" s="5">
        <v>0</v>
      </c>
      <c r="N50" s="61">
        <v>1574006.4109920505</v>
      </c>
      <c r="O50" s="56">
        <v>0</v>
      </c>
      <c r="P50" s="5">
        <v>0</v>
      </c>
    </row>
    <row r="51" spans="3:16" x14ac:dyDescent="0.25">
      <c r="C51" s="5">
        <v>110</v>
      </c>
      <c r="D51" s="5">
        <v>0.1</v>
      </c>
      <c r="E51" s="61">
        <v>534006.41099205054</v>
      </c>
      <c r="F51" s="56">
        <v>-0.66073428464914463</v>
      </c>
      <c r="G51" s="5">
        <v>6.6073428464914459</v>
      </c>
      <c r="L51" s="5">
        <v>105</v>
      </c>
      <c r="M51" s="5">
        <v>0.05</v>
      </c>
      <c r="N51" s="61">
        <v>1339468.5844214074</v>
      </c>
      <c r="O51" s="56">
        <v>-0.14900690679069137</v>
      </c>
      <c r="P51" s="5">
        <v>2.980138135813827</v>
      </c>
    </row>
    <row r="52" spans="3:16" x14ac:dyDescent="0.25">
      <c r="C52" s="68"/>
      <c r="D52" s="68"/>
      <c r="E52" s="69"/>
      <c r="F52" s="70"/>
      <c r="G52" s="68"/>
      <c r="L52" s="5">
        <v>110</v>
      </c>
      <c r="M52" s="5">
        <v>0.1</v>
      </c>
      <c r="N52" s="61">
        <v>1104930.7578507643</v>
      </c>
      <c r="O52" s="56">
        <v>-0.29801381358138274</v>
      </c>
      <c r="P52" s="5">
        <v>2.980138135813827</v>
      </c>
    </row>
    <row r="53" spans="3:16" x14ac:dyDescent="0.25">
      <c r="C53" s="68"/>
      <c r="D53" s="68"/>
      <c r="E53" s="69"/>
      <c r="F53" s="70"/>
      <c r="G53" s="68"/>
      <c r="L53" s="5">
        <v>115</v>
      </c>
      <c r="M53" s="5">
        <v>0.15</v>
      </c>
      <c r="N53" s="61">
        <v>870392.93128012307</v>
      </c>
      <c r="O53" s="56">
        <v>-0.44702072037207291</v>
      </c>
      <c r="P53" s="5">
        <v>2.9801381358138195</v>
      </c>
    </row>
    <row r="54" spans="3:16" x14ac:dyDescent="0.25">
      <c r="C54" s="68"/>
      <c r="D54" s="68"/>
      <c r="E54" s="69"/>
      <c r="F54" s="70"/>
      <c r="G54" s="68"/>
      <c r="L54" s="68"/>
      <c r="M54" s="68"/>
      <c r="N54" s="69"/>
      <c r="O54" s="70"/>
      <c r="P54" s="68"/>
    </row>
    <row r="57" spans="3:16" x14ac:dyDescent="0.25">
      <c r="C57" s="5"/>
      <c r="D57" s="8" t="s">
        <v>43</v>
      </c>
      <c r="E57" s="8" t="s">
        <v>44</v>
      </c>
      <c r="F57" s="8" t="s">
        <v>50</v>
      </c>
      <c r="G57" s="8" t="s">
        <v>51</v>
      </c>
    </row>
    <row r="58" spans="3:16" x14ac:dyDescent="0.25">
      <c r="C58" s="5">
        <v>80</v>
      </c>
      <c r="D58" s="27">
        <v>2494006.4109920505</v>
      </c>
      <c r="E58" s="27"/>
      <c r="F58" s="27"/>
      <c r="G58" s="27"/>
    </row>
    <row r="59" spans="3:16" x14ac:dyDescent="0.25">
      <c r="C59" s="5">
        <v>85</v>
      </c>
      <c r="D59" s="27">
        <v>2264006.4109920505</v>
      </c>
      <c r="E59" s="27"/>
      <c r="F59" s="27"/>
      <c r="G59" s="61">
        <v>2277619.8907039762</v>
      </c>
    </row>
    <row r="60" spans="3:16" x14ac:dyDescent="0.25">
      <c r="C60" s="5">
        <v>90</v>
      </c>
      <c r="D60" s="27">
        <v>2034006.4109920505</v>
      </c>
      <c r="E60" s="61">
        <v>2614006.4109920505</v>
      </c>
      <c r="F60" s="61">
        <v>-552469.88324843906</v>
      </c>
      <c r="G60" s="61">
        <v>2043082.0641333312</v>
      </c>
    </row>
    <row r="61" spans="3:16" x14ac:dyDescent="0.25">
      <c r="C61" s="5">
        <v>95</v>
      </c>
      <c r="D61" s="27">
        <v>1804006.4109920505</v>
      </c>
      <c r="E61" s="61">
        <v>2094006.4109920505</v>
      </c>
      <c r="F61" s="61">
        <v>510768.26387180388</v>
      </c>
      <c r="G61" s="61">
        <v>1808544.2375626899</v>
      </c>
    </row>
    <row r="62" spans="3:16" x14ac:dyDescent="0.25">
      <c r="C62" s="5">
        <v>100</v>
      </c>
      <c r="D62" s="27">
        <v>1574006.4109920505</v>
      </c>
      <c r="E62" s="61">
        <v>1574006.4109920505</v>
      </c>
      <c r="F62" s="61">
        <v>1574006.4109920505</v>
      </c>
      <c r="G62" s="61">
        <v>1574006.4109920505</v>
      </c>
    </row>
    <row r="63" spans="3:16" x14ac:dyDescent="0.25">
      <c r="C63" s="5">
        <v>105</v>
      </c>
      <c r="D63" s="27">
        <v>1344006.4109920505</v>
      </c>
      <c r="E63" s="61">
        <v>1054006.4109920505</v>
      </c>
      <c r="F63" s="61">
        <v>2637244.5581122935</v>
      </c>
      <c r="G63" s="61">
        <v>1339468.5844214074</v>
      </c>
    </row>
    <row r="64" spans="3:16" x14ac:dyDescent="0.25">
      <c r="C64" s="5">
        <v>110</v>
      </c>
      <c r="D64" s="27">
        <v>1114006.4109920505</v>
      </c>
      <c r="E64" s="61">
        <v>534006.41099205054</v>
      </c>
      <c r="F64" s="61">
        <v>3700482.7052325383</v>
      </c>
      <c r="G64" s="61">
        <v>1104930.7578507643</v>
      </c>
    </row>
    <row r="65" spans="3:7" x14ac:dyDescent="0.25">
      <c r="C65" s="5">
        <v>115</v>
      </c>
      <c r="D65" s="27">
        <v>884006.41099205054</v>
      </c>
      <c r="E65" s="27"/>
      <c r="F65" s="27"/>
      <c r="G65" s="61">
        <v>870392.93128012307</v>
      </c>
    </row>
    <row r="66" spans="3:7" x14ac:dyDescent="0.25">
      <c r="C66" s="5">
        <v>120</v>
      </c>
      <c r="D66" s="27">
        <v>654006.41099205054</v>
      </c>
      <c r="E66" s="27"/>
      <c r="F66" s="27"/>
      <c r="G66" s="27"/>
    </row>
    <row r="67" spans="3:7" x14ac:dyDescent="0.25">
      <c r="C67" s="5">
        <v>125</v>
      </c>
      <c r="D67" s="27">
        <v>424006.41099205054</v>
      </c>
      <c r="E67" s="27"/>
      <c r="F67" s="27"/>
      <c r="G67" s="27"/>
    </row>
    <row r="70" spans="3:7" x14ac:dyDescent="0.25">
      <c r="C70" t="s">
        <v>213</v>
      </c>
    </row>
  </sheetData>
  <mergeCells count="4">
    <mergeCell ref="N45:P45"/>
    <mergeCell ref="E45:G45"/>
    <mergeCell ref="N28:P28"/>
    <mergeCell ref="E28:G2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G22" sqref="G22"/>
    </sheetView>
  </sheetViews>
  <sheetFormatPr defaultRowHeight="15" x14ac:dyDescent="0.25"/>
  <sheetData>
    <row r="1" spans="1:3" x14ac:dyDescent="0.25">
      <c r="A1" t="s">
        <v>58</v>
      </c>
    </row>
    <row r="3" spans="1:3" x14ac:dyDescent="0.25">
      <c r="B3" t="s">
        <v>59</v>
      </c>
      <c r="C3" t="s">
        <v>62</v>
      </c>
    </row>
    <row r="4" spans="1:3" x14ac:dyDescent="0.25">
      <c r="B4" t="s">
        <v>60</v>
      </c>
      <c r="C4" t="s">
        <v>63</v>
      </c>
    </row>
    <row r="5" spans="1:3" x14ac:dyDescent="0.25">
      <c r="B5" t="s">
        <v>61</v>
      </c>
      <c r="C5" t="b">
        <v>0</v>
      </c>
    </row>
    <row r="7" spans="1:3" x14ac:dyDescent="0.25">
      <c r="B7" t="s">
        <v>64</v>
      </c>
      <c r="C7" t="s">
        <v>200</v>
      </c>
    </row>
    <row r="8" spans="1:3" x14ac:dyDescent="0.25">
      <c r="C8" t="s">
        <v>201</v>
      </c>
    </row>
    <row r="9" spans="1:3" x14ac:dyDescent="0.25">
      <c r="C9" t="s">
        <v>202</v>
      </c>
    </row>
    <row r="10" spans="1:3" x14ac:dyDescent="0.25">
      <c r="C10" t="s">
        <v>203</v>
      </c>
    </row>
    <row r="11" spans="1:3" x14ac:dyDescent="0.25">
      <c r="C11" t="s">
        <v>204</v>
      </c>
    </row>
    <row r="13" spans="1:3" x14ac:dyDescent="0.25">
      <c r="B13" t="s">
        <v>65</v>
      </c>
      <c r="C13" t="s">
        <v>210</v>
      </c>
    </row>
    <row r="14" spans="1:3" x14ac:dyDescent="0.25">
      <c r="C14" t="s">
        <v>205</v>
      </c>
    </row>
    <row r="15" spans="1:3" x14ac:dyDescent="0.25">
      <c r="C15" t="s">
        <v>206</v>
      </c>
    </row>
    <row r="16" spans="1:3" x14ac:dyDescent="0.25">
      <c r="C16" t="s">
        <v>207</v>
      </c>
    </row>
    <row r="17" spans="3:3" x14ac:dyDescent="0.25">
      <c r="C17" t="s">
        <v>208</v>
      </c>
    </row>
    <row r="18" spans="3:3" x14ac:dyDescent="0.25">
      <c r="C18"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K8" sqref="K8"/>
    </sheetView>
  </sheetViews>
  <sheetFormatPr defaultRowHeight="15" x14ac:dyDescent="0.25"/>
  <cols>
    <col min="3" max="3" width="10.7109375" customWidth="1"/>
    <col min="4" max="4" width="10.85546875" customWidth="1"/>
    <col min="5" max="5" width="12.7109375" customWidth="1"/>
  </cols>
  <sheetData>
    <row r="1" spans="1:5" x14ac:dyDescent="0.25">
      <c r="A1" t="s">
        <v>66</v>
      </c>
      <c r="C1" t="s">
        <v>67</v>
      </c>
    </row>
    <row r="2" spans="1:5" x14ac:dyDescent="0.25">
      <c r="C2" t="s">
        <v>68</v>
      </c>
      <c r="D2" t="s">
        <v>69</v>
      </c>
    </row>
    <row r="4" spans="1:5" x14ac:dyDescent="0.25">
      <c r="C4" s="5"/>
      <c r="D4" s="8" t="s">
        <v>70</v>
      </c>
      <c r="E4" s="8" t="s">
        <v>71</v>
      </c>
    </row>
    <row r="5" spans="1:5" x14ac:dyDescent="0.25">
      <c r="C5" s="5" t="s">
        <v>72</v>
      </c>
      <c r="D5" s="24">
        <v>1000</v>
      </c>
      <c r="E5" s="24">
        <v>1800</v>
      </c>
    </row>
    <row r="8" spans="1:5" x14ac:dyDescent="0.25">
      <c r="C8" s="8" t="s">
        <v>55</v>
      </c>
      <c r="D8" s="8" t="s">
        <v>70</v>
      </c>
      <c r="E8" s="8" t="s">
        <v>71</v>
      </c>
    </row>
    <row r="9" spans="1:5" x14ac:dyDescent="0.25">
      <c r="C9" s="5">
        <v>-300</v>
      </c>
      <c r="D9" s="5">
        <v>0</v>
      </c>
      <c r="E9" s="5">
        <v>0.3</v>
      </c>
    </row>
    <row r="10" spans="1:5" x14ac:dyDescent="0.25">
      <c r="C10" s="5">
        <v>1100</v>
      </c>
      <c r="D10" s="5">
        <v>0</v>
      </c>
      <c r="E10" s="5">
        <v>0.4</v>
      </c>
    </row>
    <row r="11" spans="1:5" x14ac:dyDescent="0.25">
      <c r="C11" s="5">
        <v>1500</v>
      </c>
      <c r="D11" s="5">
        <v>0.2</v>
      </c>
      <c r="E11" s="5">
        <v>0</v>
      </c>
    </row>
    <row r="12" spans="1:5" x14ac:dyDescent="0.25">
      <c r="C12" s="5">
        <v>2500</v>
      </c>
      <c r="D12" s="5">
        <v>0.6</v>
      </c>
      <c r="E12" s="5">
        <v>0</v>
      </c>
    </row>
    <row r="13" spans="1:5" x14ac:dyDescent="0.25">
      <c r="C13" s="5">
        <v>2700</v>
      </c>
      <c r="D13" s="5">
        <v>0.2</v>
      </c>
      <c r="E13" s="5">
        <v>0</v>
      </c>
    </row>
    <row r="14" spans="1:5" x14ac:dyDescent="0.25">
      <c r="C14" s="5">
        <v>3100</v>
      </c>
      <c r="D14" s="5">
        <v>0</v>
      </c>
      <c r="E14" s="5">
        <v>0.3</v>
      </c>
    </row>
    <row r="15" spans="1:5" x14ac:dyDescent="0.25">
      <c r="C15" s="5" t="s">
        <v>76</v>
      </c>
      <c r="D15" s="27">
        <v>2340</v>
      </c>
      <c r="E15" s="27">
        <v>1280</v>
      </c>
    </row>
    <row r="16" spans="1:5" x14ac:dyDescent="0.25">
      <c r="C16" s="5" t="s">
        <v>77</v>
      </c>
      <c r="D16" s="27">
        <v>182400</v>
      </c>
      <c r="E16" s="27">
        <v>1755600</v>
      </c>
    </row>
    <row r="19" spans="3:10" x14ac:dyDescent="0.25">
      <c r="C19" s="25" t="s">
        <v>75</v>
      </c>
      <c r="D19" s="26"/>
    </row>
    <row r="20" spans="3:10" x14ac:dyDescent="0.25">
      <c r="C20" s="25" t="s">
        <v>74</v>
      </c>
      <c r="D20" s="26"/>
    </row>
    <row r="22" spans="3:10" x14ac:dyDescent="0.25">
      <c r="C22" s="50" t="s">
        <v>73</v>
      </c>
      <c r="D22" s="50"/>
      <c r="E22" s="50"/>
      <c r="F22" s="50"/>
      <c r="G22" s="50"/>
      <c r="H22" s="50"/>
      <c r="I22" s="50"/>
      <c r="J22"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10" workbookViewId="0">
      <selection activeCell="H34" sqref="H34"/>
    </sheetView>
  </sheetViews>
  <sheetFormatPr defaultRowHeight="15" x14ac:dyDescent="0.25"/>
  <cols>
    <col min="2" max="2" width="13.42578125" bestFit="1" customWidth="1"/>
    <col min="3" max="3" width="22" customWidth="1"/>
    <col min="4" max="4" width="16.5703125" customWidth="1"/>
    <col min="5" max="5" width="15.28515625" customWidth="1"/>
    <col min="6" max="6" width="17.28515625" bestFit="1" customWidth="1"/>
    <col min="7" max="7" width="15.7109375" bestFit="1" customWidth="1"/>
    <col min="8" max="8" width="18.42578125" customWidth="1"/>
    <col min="9" max="9" width="12.28515625" customWidth="1"/>
    <col min="10" max="10" width="13.28515625" customWidth="1"/>
  </cols>
  <sheetData>
    <row r="1" spans="1:9" x14ac:dyDescent="0.25">
      <c r="A1" t="s">
        <v>78</v>
      </c>
    </row>
    <row r="2" spans="1:9" x14ac:dyDescent="0.25">
      <c r="C2" s="10" t="s">
        <v>79</v>
      </c>
      <c r="D2" s="54">
        <v>140000</v>
      </c>
      <c r="G2" s="1" t="s">
        <v>45</v>
      </c>
      <c r="H2" s="28">
        <v>148000</v>
      </c>
    </row>
    <row r="3" spans="1:9" x14ac:dyDescent="0.25">
      <c r="C3" s="10" t="s">
        <v>80</v>
      </c>
      <c r="D3" s="23">
        <v>0.5</v>
      </c>
      <c r="G3" s="1" t="s">
        <v>83</v>
      </c>
      <c r="H3" s="1"/>
    </row>
    <row r="4" spans="1:9" x14ac:dyDescent="0.25">
      <c r="C4" s="10" t="s">
        <v>81</v>
      </c>
      <c r="D4" s="23">
        <v>0.09</v>
      </c>
      <c r="G4" s="1"/>
      <c r="H4" s="1"/>
    </row>
    <row r="5" spans="1:9" x14ac:dyDescent="0.25">
      <c r="C5" s="10" t="s">
        <v>82</v>
      </c>
      <c r="D5" s="54">
        <v>70000</v>
      </c>
      <c r="G5" s="1" t="s">
        <v>84</v>
      </c>
      <c r="H5" s="28">
        <v>78000</v>
      </c>
    </row>
    <row r="6" spans="1:9" x14ac:dyDescent="0.25">
      <c r="G6" s="1" t="s">
        <v>83</v>
      </c>
      <c r="H6" s="1"/>
    </row>
    <row r="7" spans="1:9" x14ac:dyDescent="0.25">
      <c r="G7" s="1" t="s">
        <v>197</v>
      </c>
      <c r="H7" s="1"/>
    </row>
    <row r="8" spans="1:9" x14ac:dyDescent="0.25">
      <c r="B8" t="s">
        <v>85</v>
      </c>
      <c r="C8" s="29">
        <v>18000</v>
      </c>
      <c r="D8" s="3">
        <v>24121.721531250001</v>
      </c>
      <c r="G8" s="1"/>
      <c r="H8" s="1"/>
    </row>
    <row r="9" spans="1:9" x14ac:dyDescent="0.25">
      <c r="B9" t="s">
        <v>86</v>
      </c>
    </row>
    <row r="10" spans="1:9" x14ac:dyDescent="0.25">
      <c r="F10" s="1" t="s">
        <v>87</v>
      </c>
      <c r="G10" s="15">
        <v>0.18</v>
      </c>
    </row>
    <row r="11" spans="1:9" x14ac:dyDescent="0.25">
      <c r="B11" s="10" t="s">
        <v>88</v>
      </c>
      <c r="C11" s="6" t="s">
        <v>49</v>
      </c>
      <c r="F11" s="1" t="s">
        <v>198</v>
      </c>
      <c r="G11" s="15">
        <v>0.05</v>
      </c>
    </row>
    <row r="12" spans="1:9" x14ac:dyDescent="0.25">
      <c r="B12" s="23" t="s">
        <v>89</v>
      </c>
      <c r="C12" s="43">
        <v>0.4</v>
      </c>
      <c r="G12" s="1"/>
      <c r="H12" s="15"/>
      <c r="I12" s="1"/>
    </row>
    <row r="14" spans="1:9" x14ac:dyDescent="0.25">
      <c r="C14" s="9" t="s">
        <v>48</v>
      </c>
      <c r="D14" s="9" t="s">
        <v>94</v>
      </c>
      <c r="E14" s="9" t="s">
        <v>93</v>
      </c>
      <c r="F14" s="9" t="s">
        <v>91</v>
      </c>
      <c r="G14" s="9" t="s">
        <v>92</v>
      </c>
    </row>
    <row r="15" spans="1:9" x14ac:dyDescent="0.25">
      <c r="C15" s="6"/>
      <c r="D15" s="6"/>
      <c r="E15" s="6"/>
      <c r="F15" s="6"/>
      <c r="G15" s="6"/>
    </row>
    <row r="16" spans="1:9" x14ac:dyDescent="0.25">
      <c r="C16" s="6">
        <v>0</v>
      </c>
      <c r="D16" s="7">
        <v>140000</v>
      </c>
      <c r="E16" s="6"/>
      <c r="F16" s="7"/>
      <c r="G16" s="57">
        <v>140000</v>
      </c>
    </row>
    <row r="17" spans="3:7" x14ac:dyDescent="0.25">
      <c r="C17" s="6">
        <v>1</v>
      </c>
      <c r="D17" s="6"/>
      <c r="E17" s="43">
        <v>0.2</v>
      </c>
      <c r="F17" s="57">
        <v>28000</v>
      </c>
      <c r="G17" s="57">
        <v>112000</v>
      </c>
    </row>
    <row r="18" spans="3:7" x14ac:dyDescent="0.25">
      <c r="C18" s="6">
        <v>2</v>
      </c>
      <c r="D18" s="6"/>
      <c r="E18" s="43">
        <v>0.32</v>
      </c>
      <c r="F18" s="57">
        <v>44800</v>
      </c>
      <c r="G18" s="57">
        <v>67200</v>
      </c>
    </row>
    <row r="19" spans="3:7" x14ac:dyDescent="0.25">
      <c r="C19" s="6">
        <v>3</v>
      </c>
      <c r="D19" s="6"/>
      <c r="E19" s="58">
        <v>0.192</v>
      </c>
      <c r="F19" s="57">
        <v>26880</v>
      </c>
      <c r="G19" s="57">
        <v>40320</v>
      </c>
    </row>
    <row r="20" spans="3:7" x14ac:dyDescent="0.25">
      <c r="C20" s="6">
        <v>4</v>
      </c>
      <c r="D20" s="6"/>
      <c r="E20" s="58">
        <v>0.1152</v>
      </c>
      <c r="F20" s="57">
        <v>16128</v>
      </c>
      <c r="G20" s="57">
        <v>24192</v>
      </c>
    </row>
    <row r="21" spans="3:7" x14ac:dyDescent="0.25">
      <c r="C21" s="6">
        <v>5</v>
      </c>
      <c r="D21" s="43"/>
      <c r="E21" s="58">
        <v>0.1152</v>
      </c>
      <c r="F21" s="57">
        <v>16128</v>
      </c>
      <c r="G21" s="57">
        <v>8064</v>
      </c>
    </row>
    <row r="22" spans="3:7" x14ac:dyDescent="0.25">
      <c r="C22" s="6">
        <v>6</v>
      </c>
      <c r="D22" s="6"/>
      <c r="E22" s="58">
        <v>5.7599999999999998E-2</v>
      </c>
      <c r="F22" s="57">
        <v>8064</v>
      </c>
      <c r="G22" s="57">
        <v>0</v>
      </c>
    </row>
    <row r="24" spans="3:7" x14ac:dyDescent="0.25">
      <c r="C24" t="s">
        <v>95</v>
      </c>
    </row>
    <row r="25" spans="3:7" x14ac:dyDescent="0.25">
      <c r="C25" s="1" t="s">
        <v>96</v>
      </c>
    </row>
    <row r="26" spans="3:7" x14ac:dyDescent="0.25">
      <c r="C26" t="s">
        <v>98</v>
      </c>
      <c r="D26" t="s">
        <v>97</v>
      </c>
    </row>
    <row r="27" spans="3:7" x14ac:dyDescent="0.25">
      <c r="D27" s="3">
        <v>24121.721531250001</v>
      </c>
    </row>
    <row r="29" spans="3:7" x14ac:dyDescent="0.25">
      <c r="C29" s="1" t="s">
        <v>99</v>
      </c>
      <c r="D29" s="17" t="s">
        <v>199</v>
      </c>
    </row>
    <row r="30" spans="3:7" x14ac:dyDescent="0.25">
      <c r="C30" s="1"/>
      <c r="D30" s="2">
        <v>9648.6886125000001</v>
      </c>
    </row>
    <row r="32" spans="3:7" x14ac:dyDescent="0.25">
      <c r="C32" t="s">
        <v>100</v>
      </c>
    </row>
    <row r="34" spans="3:7" x14ac:dyDescent="0.25">
      <c r="C34" s="8" t="s">
        <v>101</v>
      </c>
      <c r="D34" s="55">
        <v>70000</v>
      </c>
    </row>
    <row r="35" spans="3:7" x14ac:dyDescent="0.25">
      <c r="C35" s="8" t="s">
        <v>102</v>
      </c>
      <c r="D35" s="35">
        <v>0.09</v>
      </c>
    </row>
    <row r="36" spans="3:7" x14ac:dyDescent="0.25">
      <c r="C36" s="8" t="s">
        <v>48</v>
      </c>
      <c r="D36" s="59">
        <v>6</v>
      </c>
    </row>
    <row r="37" spans="3:7" x14ac:dyDescent="0.25">
      <c r="C37" s="1" t="s">
        <v>103</v>
      </c>
      <c r="D37" s="2">
        <f>PMT(D35,D36,-D34,,0)</f>
        <v>15604.384830442588</v>
      </c>
      <c r="E37" s="30" t="s">
        <v>104</v>
      </c>
    </row>
    <row r="38" spans="3:7" x14ac:dyDescent="0.25">
      <c r="F38" s="29">
        <v>12495</v>
      </c>
    </row>
    <row r="40" spans="3:7" x14ac:dyDescent="0.25">
      <c r="C40" s="9" t="s">
        <v>48</v>
      </c>
      <c r="D40" s="9" t="s">
        <v>90</v>
      </c>
      <c r="E40" s="9" t="s">
        <v>105</v>
      </c>
      <c r="F40" s="9" t="s">
        <v>106</v>
      </c>
      <c r="G40" s="9" t="s">
        <v>107</v>
      </c>
    </row>
    <row r="41" spans="3:7" x14ac:dyDescent="0.25">
      <c r="C41" s="9"/>
      <c r="D41" s="6"/>
      <c r="E41" s="6"/>
      <c r="F41" s="6"/>
      <c r="G41" s="6"/>
    </row>
    <row r="42" spans="3:7" x14ac:dyDescent="0.25">
      <c r="C42" s="60">
        <v>1</v>
      </c>
      <c r="D42" s="7">
        <v>70000</v>
      </c>
      <c r="E42" s="7">
        <v>6300</v>
      </c>
      <c r="F42" s="7">
        <v>9304.3848304425883</v>
      </c>
      <c r="G42" s="7">
        <v>60695.615169557408</v>
      </c>
    </row>
    <row r="43" spans="3:7" x14ac:dyDescent="0.25">
      <c r="C43" s="60">
        <v>2</v>
      </c>
      <c r="D43" s="7">
        <v>60695.615169557408</v>
      </c>
      <c r="E43" s="7">
        <v>5462.6053652601668</v>
      </c>
      <c r="F43" s="7">
        <v>10141.779465182422</v>
      </c>
      <c r="G43" s="7">
        <v>50553.835704374986</v>
      </c>
    </row>
    <row r="44" spans="3:7" x14ac:dyDescent="0.25">
      <c r="C44" s="60">
        <v>3</v>
      </c>
      <c r="D44" s="7">
        <v>50553.835704374986</v>
      </c>
      <c r="E44" s="7">
        <v>4549.845213393749</v>
      </c>
      <c r="F44" s="7">
        <v>11054.539617048838</v>
      </c>
      <c r="G44" s="7">
        <v>39499.296087326147</v>
      </c>
    </row>
    <row r="45" spans="3:7" x14ac:dyDescent="0.25">
      <c r="C45" s="60">
        <v>4</v>
      </c>
      <c r="D45" s="7">
        <v>39499.296087326147</v>
      </c>
      <c r="E45" s="7">
        <v>3554.9366478593533</v>
      </c>
      <c r="F45" s="7">
        <v>12049.448182583235</v>
      </c>
      <c r="G45" s="7">
        <v>27449.847904742914</v>
      </c>
    </row>
    <row r="46" spans="3:7" x14ac:dyDescent="0.25">
      <c r="C46" s="60">
        <v>5</v>
      </c>
      <c r="D46" s="7">
        <v>27449.847904742914</v>
      </c>
      <c r="E46" s="7">
        <v>2470.4863114268624</v>
      </c>
      <c r="F46" s="7">
        <v>13133.898519015725</v>
      </c>
      <c r="G46" s="7">
        <v>14315.949385727188</v>
      </c>
    </row>
    <row r="47" spans="3:7" x14ac:dyDescent="0.25">
      <c r="C47" s="60">
        <v>6</v>
      </c>
      <c r="D47" s="7">
        <v>14315.949385727188</v>
      </c>
      <c r="E47" s="7">
        <v>1288.4354447154469</v>
      </c>
      <c r="F47" s="7">
        <v>14315.949385727141</v>
      </c>
      <c r="G47" s="57">
        <v>4.7293724492192268E-11</v>
      </c>
    </row>
    <row r="50" spans="2:10" x14ac:dyDescent="0.25">
      <c r="B50" t="s">
        <v>108</v>
      </c>
      <c r="C50" s="9" t="s">
        <v>109</v>
      </c>
      <c r="D50" s="9"/>
      <c r="E50" s="9">
        <v>1</v>
      </c>
      <c r="F50" s="9">
        <v>2</v>
      </c>
      <c r="G50" s="9">
        <v>3</v>
      </c>
      <c r="H50" s="9">
        <v>4</v>
      </c>
      <c r="I50" s="9">
        <v>5</v>
      </c>
      <c r="J50" s="9">
        <v>6</v>
      </c>
    </row>
    <row r="51" spans="2:10" x14ac:dyDescent="0.25">
      <c r="C51" s="9"/>
      <c r="D51" s="6"/>
      <c r="E51" s="6"/>
      <c r="F51" s="6"/>
      <c r="G51" s="6"/>
      <c r="H51" s="6"/>
      <c r="I51" s="6"/>
      <c r="J51" s="6"/>
    </row>
    <row r="52" spans="2:10" x14ac:dyDescent="0.25">
      <c r="C52" s="9" t="s">
        <v>110</v>
      </c>
      <c r="D52" s="43">
        <v>0.05</v>
      </c>
      <c r="E52" s="57">
        <v>155400</v>
      </c>
      <c r="F52" s="57">
        <v>163170</v>
      </c>
      <c r="G52" s="7">
        <v>171328.5</v>
      </c>
      <c r="H52" s="7">
        <v>179894.92500000002</v>
      </c>
      <c r="I52" s="7">
        <v>188889.67125000001</v>
      </c>
      <c r="J52" s="7">
        <v>198334.15481250003</v>
      </c>
    </row>
    <row r="53" spans="2:10" x14ac:dyDescent="0.25">
      <c r="C53" s="9" t="s">
        <v>111</v>
      </c>
      <c r="D53" s="43">
        <v>0.05</v>
      </c>
      <c r="E53" s="57">
        <v>81900</v>
      </c>
      <c r="F53" s="57">
        <v>85995</v>
      </c>
      <c r="G53" s="7">
        <v>90294.75</v>
      </c>
      <c r="H53" s="7">
        <v>94809.487500000003</v>
      </c>
      <c r="I53" s="7">
        <v>99549.961875000008</v>
      </c>
      <c r="J53" s="7">
        <v>104527.45996875002</v>
      </c>
    </row>
    <row r="54" spans="2:10" x14ac:dyDescent="0.25">
      <c r="C54" s="9" t="s">
        <v>112</v>
      </c>
      <c r="D54" s="6"/>
      <c r="E54" s="57">
        <v>28000</v>
      </c>
      <c r="F54" s="57">
        <v>44800</v>
      </c>
      <c r="G54" s="57">
        <v>26880</v>
      </c>
      <c r="H54" s="57">
        <v>16128</v>
      </c>
      <c r="I54" s="57">
        <v>16128</v>
      </c>
      <c r="J54" s="57">
        <v>8064</v>
      </c>
    </row>
    <row r="55" spans="2:10" x14ac:dyDescent="0.25">
      <c r="C55" s="9" t="s">
        <v>113</v>
      </c>
      <c r="D55" s="6"/>
      <c r="E55" s="57">
        <v>6300</v>
      </c>
      <c r="F55" s="7">
        <v>5462.6053652601668</v>
      </c>
      <c r="G55" s="7">
        <v>4549.845213393749</v>
      </c>
      <c r="H55" s="7">
        <v>3554.9366478593533</v>
      </c>
      <c r="I55" s="7">
        <v>2470.4863114268624</v>
      </c>
      <c r="J55" s="7">
        <v>1288.4354447154469</v>
      </c>
    </row>
    <row r="56" spans="2:10" x14ac:dyDescent="0.25">
      <c r="C56" s="9" t="s">
        <v>114</v>
      </c>
      <c r="D56" s="6"/>
      <c r="E56" s="57">
        <v>39200</v>
      </c>
      <c r="F56" s="7">
        <v>26912.394634739834</v>
      </c>
      <c r="G56" s="7">
        <v>49603.904786606254</v>
      </c>
      <c r="H56" s="7">
        <v>65402.500852140663</v>
      </c>
      <c r="I56" s="7">
        <v>70741.223063573139</v>
      </c>
      <c r="J56" s="7">
        <v>84454.259399034563</v>
      </c>
    </row>
    <row r="57" spans="2:10" x14ac:dyDescent="0.25">
      <c r="C57" s="9" t="s">
        <v>115</v>
      </c>
      <c r="D57" s="43">
        <v>0.4</v>
      </c>
      <c r="E57" s="57">
        <v>15680</v>
      </c>
      <c r="F57" s="7">
        <v>10764.957853895934</v>
      </c>
      <c r="G57" s="7">
        <v>19841.561914642502</v>
      </c>
      <c r="H57" s="7">
        <v>26161.000340856266</v>
      </c>
      <c r="I57" s="7">
        <v>28296.489225429257</v>
      </c>
      <c r="J57" s="7">
        <v>33781.703759613825</v>
      </c>
    </row>
    <row r="58" spans="2:10" x14ac:dyDescent="0.25">
      <c r="C58" s="9" t="s">
        <v>116</v>
      </c>
      <c r="D58" s="6"/>
      <c r="E58" s="57">
        <v>23520</v>
      </c>
      <c r="F58" s="7">
        <v>16147.4367808439</v>
      </c>
      <c r="G58" s="7">
        <v>29762.342871963752</v>
      </c>
      <c r="H58" s="7">
        <v>39241.500511284394</v>
      </c>
      <c r="I58" s="7">
        <v>42444.733838143882</v>
      </c>
      <c r="J58" s="7">
        <v>50672.555639420738</v>
      </c>
    </row>
    <row r="62" spans="2:10" x14ac:dyDescent="0.25">
      <c r="B62" t="s">
        <v>117</v>
      </c>
      <c r="C62" s="53" t="s">
        <v>109</v>
      </c>
      <c r="D62" s="53">
        <v>0</v>
      </c>
      <c r="E62" s="53">
        <v>1</v>
      </c>
      <c r="F62" s="53">
        <v>2</v>
      </c>
      <c r="G62" s="53">
        <v>3</v>
      </c>
      <c r="H62" s="53">
        <v>4</v>
      </c>
      <c r="I62" s="53">
        <v>5</v>
      </c>
      <c r="J62" s="53">
        <v>6</v>
      </c>
    </row>
    <row r="63" spans="2:10" x14ac:dyDescent="0.25">
      <c r="C63" s="8"/>
      <c r="D63" s="5"/>
      <c r="E63" s="5"/>
      <c r="F63" s="5"/>
      <c r="G63" s="5"/>
      <c r="H63" s="5"/>
      <c r="I63" s="5"/>
      <c r="J63" s="5"/>
    </row>
    <row r="64" spans="2:10" x14ac:dyDescent="0.25">
      <c r="C64" s="8" t="s">
        <v>118</v>
      </c>
      <c r="D64" s="27"/>
      <c r="E64" s="27"/>
      <c r="F64" s="27"/>
      <c r="G64" s="27"/>
      <c r="H64" s="27"/>
      <c r="I64" s="27"/>
      <c r="J64" s="27"/>
    </row>
    <row r="65" spans="3:10" x14ac:dyDescent="0.25">
      <c r="C65" s="8" t="s">
        <v>116</v>
      </c>
      <c r="D65" s="27"/>
      <c r="E65" s="55">
        <v>23520</v>
      </c>
      <c r="F65" s="27">
        <v>16147.4367808439</v>
      </c>
      <c r="G65" s="27">
        <v>29762.342871963752</v>
      </c>
      <c r="H65" s="27">
        <v>39241.500511284394</v>
      </c>
      <c r="I65" s="27">
        <v>42444.733838143882</v>
      </c>
      <c r="J65" s="27">
        <v>50672.555639420738</v>
      </c>
    </row>
    <row r="66" spans="3:10" x14ac:dyDescent="0.25">
      <c r="C66" s="8" t="s">
        <v>112</v>
      </c>
      <c r="D66" s="27"/>
      <c r="E66" s="55">
        <v>28000</v>
      </c>
      <c r="F66" s="55">
        <v>44800</v>
      </c>
      <c r="G66" s="55">
        <v>26880</v>
      </c>
      <c r="H66" s="55">
        <v>16128</v>
      </c>
      <c r="I66" s="55">
        <v>16128</v>
      </c>
      <c r="J66" s="55">
        <v>8064</v>
      </c>
    </row>
    <row r="67" spans="3:10" x14ac:dyDescent="0.25">
      <c r="C67" s="8"/>
      <c r="D67" s="27"/>
      <c r="E67" s="27"/>
      <c r="F67" s="27"/>
      <c r="G67" s="27"/>
      <c r="H67" s="27"/>
      <c r="I67" s="27"/>
      <c r="J67" s="27"/>
    </row>
    <row r="68" spans="3:10" x14ac:dyDescent="0.25">
      <c r="C68" s="8" t="s">
        <v>119</v>
      </c>
      <c r="D68" s="27"/>
      <c r="E68" s="27"/>
      <c r="F68" s="27"/>
      <c r="G68" s="27"/>
      <c r="H68" s="27"/>
      <c r="I68" s="27"/>
      <c r="J68" s="27"/>
    </row>
    <row r="69" spans="3:10" x14ac:dyDescent="0.25">
      <c r="C69" s="8" t="s">
        <v>120</v>
      </c>
      <c r="D69" s="55">
        <v>-140000</v>
      </c>
      <c r="E69" s="27"/>
      <c r="F69" s="27"/>
      <c r="G69" s="27"/>
      <c r="H69" s="27"/>
      <c r="I69" s="27"/>
      <c r="J69" s="27"/>
    </row>
    <row r="70" spans="3:10" x14ac:dyDescent="0.25">
      <c r="C70" s="8" t="s">
        <v>121</v>
      </c>
      <c r="D70" s="27"/>
      <c r="E70" s="27"/>
      <c r="F70" s="27"/>
      <c r="G70" s="27"/>
      <c r="H70" s="27"/>
      <c r="I70" s="27"/>
      <c r="J70" s="27">
        <v>24121.721531250001</v>
      </c>
    </row>
    <row r="71" spans="3:10" x14ac:dyDescent="0.25">
      <c r="C71" s="8" t="s">
        <v>122</v>
      </c>
      <c r="D71" s="27"/>
      <c r="E71" s="27"/>
      <c r="F71" s="27"/>
      <c r="G71" s="27"/>
      <c r="H71" s="27"/>
      <c r="I71" s="27"/>
      <c r="J71" s="27">
        <v>-9648.6886125000001</v>
      </c>
    </row>
    <row r="72" spans="3:10" x14ac:dyDescent="0.25">
      <c r="C72" s="8"/>
      <c r="D72" s="27"/>
      <c r="E72" s="27"/>
      <c r="F72" s="27"/>
      <c r="G72" s="27"/>
      <c r="H72" s="27"/>
      <c r="I72" s="27"/>
      <c r="J72" s="27"/>
    </row>
    <row r="73" spans="3:10" x14ac:dyDescent="0.25">
      <c r="C73" s="8" t="s">
        <v>123</v>
      </c>
      <c r="D73" s="27"/>
      <c r="E73" s="27"/>
      <c r="F73" s="27"/>
      <c r="G73" s="27"/>
      <c r="H73" s="27"/>
      <c r="I73" s="27"/>
      <c r="J73" s="27"/>
    </row>
    <row r="74" spans="3:10" x14ac:dyDescent="0.25">
      <c r="C74" s="8" t="s">
        <v>124</v>
      </c>
      <c r="D74" s="55">
        <v>70000</v>
      </c>
      <c r="E74" s="27"/>
      <c r="F74" s="27"/>
      <c r="G74" s="27"/>
      <c r="H74" s="27"/>
      <c r="I74" s="27"/>
      <c r="J74" s="27"/>
    </row>
    <row r="75" spans="3:10" x14ac:dyDescent="0.25">
      <c r="C75" s="8" t="s">
        <v>125</v>
      </c>
      <c r="D75" s="27"/>
      <c r="E75" s="27">
        <v>-9304.3848304425883</v>
      </c>
      <c r="F75" s="27">
        <v>-10141.779465182422</v>
      </c>
      <c r="G75" s="27">
        <v>-11054.539617048838</v>
      </c>
      <c r="H75" s="27">
        <v>-12049.448182583235</v>
      </c>
      <c r="I75" s="27">
        <v>-13133.898519015725</v>
      </c>
      <c r="J75" s="27">
        <v>-14315.949385727141</v>
      </c>
    </row>
    <row r="76" spans="3:10" x14ac:dyDescent="0.25">
      <c r="C76" s="8"/>
      <c r="D76" s="27"/>
      <c r="E76" s="27"/>
      <c r="F76" s="27"/>
      <c r="G76" s="27"/>
      <c r="H76" s="27"/>
      <c r="I76" s="27"/>
      <c r="J76" s="27"/>
    </row>
    <row r="77" spans="3:10" x14ac:dyDescent="0.25">
      <c r="C77" s="8" t="s">
        <v>126</v>
      </c>
      <c r="D77" s="55">
        <v>-70000</v>
      </c>
      <c r="E77" s="27">
        <v>42215.615169557408</v>
      </c>
      <c r="F77" s="27">
        <v>50805.657315661476</v>
      </c>
      <c r="G77" s="27">
        <v>45587.803254914914</v>
      </c>
      <c r="H77" s="27">
        <v>43320.05232870116</v>
      </c>
      <c r="I77" s="27">
        <v>45438.835319128157</v>
      </c>
      <c r="J77" s="27">
        <v>58893.639172443596</v>
      </c>
    </row>
    <row r="80" spans="3:10" x14ac:dyDescent="0.25">
      <c r="D80" s="31" t="s">
        <v>127</v>
      </c>
      <c r="E80" s="32">
        <v>0.18</v>
      </c>
    </row>
    <row r="82" spans="2:5" x14ac:dyDescent="0.25">
      <c r="E82" t="s">
        <v>135</v>
      </c>
    </row>
    <row r="83" spans="2:5" x14ac:dyDescent="0.25">
      <c r="C83" s="6" t="s">
        <v>128</v>
      </c>
      <c r="D83" s="57">
        <v>-70000</v>
      </c>
      <c r="E83" s="6"/>
    </row>
    <row r="84" spans="2:5" x14ac:dyDescent="0.25">
      <c r="C84" s="6" t="s">
        <v>129</v>
      </c>
      <c r="D84" s="7">
        <v>42215.615169557408</v>
      </c>
      <c r="E84" s="6">
        <v>0.84750000000000003</v>
      </c>
    </row>
    <row r="85" spans="2:5" x14ac:dyDescent="0.25">
      <c r="C85" s="6" t="s">
        <v>130</v>
      </c>
      <c r="D85" s="7">
        <v>50805.657315661476</v>
      </c>
      <c r="E85" s="6">
        <v>0.71819999999999995</v>
      </c>
    </row>
    <row r="86" spans="2:5" x14ac:dyDescent="0.25">
      <c r="C86" s="6" t="s">
        <v>131</v>
      </c>
      <c r="D86" s="57">
        <v>45587.803254914914</v>
      </c>
      <c r="E86" s="6">
        <v>0.60860000000000003</v>
      </c>
    </row>
    <row r="87" spans="2:5" x14ac:dyDescent="0.25">
      <c r="C87" s="6" t="s">
        <v>132</v>
      </c>
      <c r="D87" s="7">
        <v>43320.05232870116</v>
      </c>
      <c r="E87" s="6">
        <v>0.51580000000000004</v>
      </c>
    </row>
    <row r="88" spans="2:5" x14ac:dyDescent="0.25">
      <c r="C88" s="6" t="s">
        <v>133</v>
      </c>
      <c r="D88" s="7">
        <v>45438.835319128157</v>
      </c>
      <c r="E88" s="6">
        <v>0.43709999999999999</v>
      </c>
    </row>
    <row r="89" spans="2:5" x14ac:dyDescent="0.25">
      <c r="C89" s="6" t="s">
        <v>134</v>
      </c>
      <c r="D89" s="7">
        <v>58893.639172443596</v>
      </c>
      <c r="E89" s="6">
        <v>0.37040000000000001</v>
      </c>
    </row>
    <row r="92" spans="2:5" x14ac:dyDescent="0.25">
      <c r="B92" t="s">
        <v>136</v>
      </c>
      <c r="C92" s="48" t="s">
        <v>196</v>
      </c>
      <c r="D92" s="48"/>
    </row>
    <row r="93" spans="2:5" x14ac:dyDescent="0.25">
      <c r="C93" s="3">
        <v>94031.717726803254</v>
      </c>
    </row>
    <row r="94" spans="2:5" x14ac:dyDescent="0.25">
      <c r="C94" t="s">
        <v>195</v>
      </c>
    </row>
  </sheetData>
  <mergeCells count="1">
    <mergeCell ref="C92:D9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5" workbookViewId="0">
      <selection activeCell="H8" sqref="H8"/>
    </sheetView>
  </sheetViews>
  <sheetFormatPr defaultRowHeight="15" x14ac:dyDescent="0.25"/>
  <cols>
    <col min="2" max="2" width="15.85546875" customWidth="1"/>
    <col min="3" max="3" width="33.85546875" bestFit="1" customWidth="1"/>
    <col min="4" max="4" width="17.42578125" customWidth="1"/>
    <col min="5" max="5" width="10.140625" bestFit="1" customWidth="1"/>
  </cols>
  <sheetData>
    <row r="1" spans="1:5" x14ac:dyDescent="0.25">
      <c r="A1" t="s">
        <v>137</v>
      </c>
    </row>
    <row r="2" spans="1:5" x14ac:dyDescent="0.25">
      <c r="B2" s="5"/>
      <c r="C2" s="9" t="s">
        <v>138</v>
      </c>
      <c r="D2" s="9" t="s">
        <v>139</v>
      </c>
    </row>
    <row r="3" spans="1:5" x14ac:dyDescent="0.25">
      <c r="B3" s="9" t="s">
        <v>140</v>
      </c>
      <c r="C3" s="43">
        <v>0.06</v>
      </c>
      <c r="D3" s="43">
        <v>0.09</v>
      </c>
    </row>
    <row r="5" spans="1:5" ht="15.75" x14ac:dyDescent="0.25">
      <c r="B5" s="33" t="s">
        <v>108</v>
      </c>
      <c r="C5" s="17" t="s">
        <v>154</v>
      </c>
      <c r="D5" s="1" t="s">
        <v>155</v>
      </c>
      <c r="E5" s="1"/>
    </row>
    <row r="6" spans="1:5" x14ac:dyDescent="0.25">
      <c r="D6" s="65">
        <v>0.15540000000000001</v>
      </c>
    </row>
    <row r="7" spans="1:5" x14ac:dyDescent="0.25">
      <c r="C7" s="31" t="s">
        <v>211</v>
      </c>
      <c r="D7" s="66">
        <v>7.4999999999999997E-2</v>
      </c>
    </row>
    <row r="9" spans="1:5" x14ac:dyDescent="0.25">
      <c r="B9" t="s">
        <v>117</v>
      </c>
      <c r="C9" s="10" t="s">
        <v>153</v>
      </c>
      <c r="D9" s="23">
        <v>0.04</v>
      </c>
    </row>
    <row r="10" spans="1:5" x14ac:dyDescent="0.25">
      <c r="C10" s="10" t="s">
        <v>148</v>
      </c>
      <c r="D10" s="23">
        <v>0.05</v>
      </c>
    </row>
    <row r="12" spans="1:5" x14ac:dyDescent="0.25">
      <c r="C12" s="4" t="s">
        <v>151</v>
      </c>
      <c r="D12" s="1" t="s">
        <v>141</v>
      </c>
    </row>
    <row r="13" spans="1:5" x14ac:dyDescent="0.25">
      <c r="D13" s="36">
        <v>9.1999999999999998E-2</v>
      </c>
    </row>
    <row r="16" spans="1:5" x14ac:dyDescent="0.25">
      <c r="B16" t="s">
        <v>136</v>
      </c>
      <c r="C16" t="s">
        <v>142</v>
      </c>
      <c r="D16">
        <v>7000</v>
      </c>
    </row>
    <row r="17" spans="2:5" x14ac:dyDescent="0.25">
      <c r="C17" t="s">
        <v>143</v>
      </c>
    </row>
    <row r="19" spans="2:5" x14ac:dyDescent="0.25">
      <c r="C19" s="38" t="s">
        <v>149</v>
      </c>
      <c r="D19" s="35">
        <v>0.04</v>
      </c>
    </row>
    <row r="20" spans="2:5" x14ac:dyDescent="0.25">
      <c r="C20" s="38" t="s">
        <v>150</v>
      </c>
      <c r="D20" s="35">
        <v>0.11</v>
      </c>
    </row>
    <row r="21" spans="2:5" x14ac:dyDescent="0.25">
      <c r="C21" s="34"/>
    </row>
    <row r="22" spans="2:5" x14ac:dyDescent="0.25">
      <c r="C22" s="34" t="s">
        <v>141</v>
      </c>
      <c r="D22" t="s">
        <v>144</v>
      </c>
    </row>
    <row r="23" spans="2:5" x14ac:dyDescent="0.25">
      <c r="B23" t="s">
        <v>152</v>
      </c>
      <c r="D23" s="37">
        <v>6.7307692307692318E-2</v>
      </c>
    </row>
    <row r="25" spans="2:5" x14ac:dyDescent="0.25">
      <c r="C25" s="53" t="s">
        <v>48</v>
      </c>
      <c r="D25" s="53" t="s">
        <v>145</v>
      </c>
      <c r="E25" s="53" t="s">
        <v>146</v>
      </c>
    </row>
    <row r="26" spans="2:5" x14ac:dyDescent="0.25">
      <c r="C26" s="6">
        <v>0</v>
      </c>
      <c r="D26" s="39"/>
      <c r="E26" s="39"/>
    </row>
    <row r="27" spans="2:5" x14ac:dyDescent="0.25">
      <c r="C27" s="6">
        <v>1</v>
      </c>
      <c r="D27" s="7">
        <v>7000</v>
      </c>
      <c r="E27" s="40">
        <v>0.93694</v>
      </c>
    </row>
    <row r="28" spans="2:5" x14ac:dyDescent="0.25">
      <c r="C28" s="6">
        <v>2</v>
      </c>
      <c r="D28" s="7">
        <v>7420</v>
      </c>
      <c r="E28" s="40">
        <v>0.87785999999999997</v>
      </c>
    </row>
    <row r="29" spans="2:5" x14ac:dyDescent="0.25">
      <c r="C29" s="6">
        <v>3</v>
      </c>
      <c r="D29" s="7">
        <v>7865.2</v>
      </c>
      <c r="E29" s="40">
        <v>0.82250999999999996</v>
      </c>
    </row>
    <row r="30" spans="2:5" x14ac:dyDescent="0.25">
      <c r="C30" s="6">
        <v>4</v>
      </c>
      <c r="D30" s="7">
        <v>8337.1119999999992</v>
      </c>
      <c r="E30" s="40">
        <v>0.77063999999999999</v>
      </c>
    </row>
    <row r="31" spans="2:5" x14ac:dyDescent="0.25">
      <c r="C31" s="6">
        <v>5</v>
      </c>
      <c r="D31" s="7">
        <v>8837.3387199999979</v>
      </c>
      <c r="E31" s="40">
        <v>0.72204999999999997</v>
      </c>
    </row>
    <row r="33" spans="3:5" x14ac:dyDescent="0.25">
      <c r="C33" s="41" t="s">
        <v>147</v>
      </c>
      <c r="D33" s="41"/>
      <c r="E33" s="42">
        <v>32346.802428771651</v>
      </c>
    </row>
  </sheetData>
  <mergeCells count="1">
    <mergeCell ref="C33:D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17" sqref="F17"/>
    </sheetView>
  </sheetViews>
  <sheetFormatPr defaultRowHeight="15" x14ac:dyDescent="0.25"/>
  <sheetData>
    <row r="1" spans="1:5" x14ac:dyDescent="0.25">
      <c r="A1" t="s">
        <v>156</v>
      </c>
    </row>
    <row r="3" spans="1:5" ht="15.75" x14ac:dyDescent="0.25">
      <c r="D3" s="33" t="s">
        <v>108</v>
      </c>
      <c r="E3" t="s">
        <v>157</v>
      </c>
    </row>
    <row r="4" spans="1:5" ht="15.75" x14ac:dyDescent="0.25">
      <c r="D4" s="33" t="s">
        <v>117</v>
      </c>
      <c r="E4" t="s">
        <v>158</v>
      </c>
    </row>
    <row r="5" spans="1:5" ht="15.75" x14ac:dyDescent="0.25">
      <c r="D5" s="33" t="s">
        <v>136</v>
      </c>
      <c r="E5" t="b">
        <v>0</v>
      </c>
    </row>
    <row r="6" spans="1:5" ht="15.75" x14ac:dyDescent="0.25">
      <c r="D6" s="33" t="s">
        <v>160</v>
      </c>
      <c r="E6" t="b">
        <v>1</v>
      </c>
    </row>
    <row r="7" spans="1:5" ht="15.75" x14ac:dyDescent="0.25">
      <c r="D7" s="33" t="s">
        <v>161</v>
      </c>
      <c r="E7" s="45"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A85" workbookViewId="0">
      <selection activeCell="F93" sqref="F93"/>
    </sheetView>
  </sheetViews>
  <sheetFormatPr defaultRowHeight="15" x14ac:dyDescent="0.25"/>
  <cols>
    <col min="3" max="3" width="15.5703125" bestFit="1" customWidth="1"/>
    <col min="4" max="4" width="10.140625" bestFit="1" customWidth="1"/>
    <col min="5" max="5" width="15" bestFit="1" customWidth="1"/>
    <col min="6" max="6" width="11.140625" customWidth="1"/>
    <col min="7" max="7" width="13.28515625" bestFit="1" customWidth="1"/>
    <col min="8" max="8" width="10.140625" bestFit="1" customWidth="1"/>
    <col min="11" max="11" width="18.28515625" bestFit="1" customWidth="1"/>
    <col min="12" max="12" width="10.140625" bestFit="1" customWidth="1"/>
    <col min="13" max="13" width="15" bestFit="1" customWidth="1"/>
    <col min="14" max="14" width="11.7109375" bestFit="1" customWidth="1"/>
    <col min="15" max="15" width="13.28515625" bestFit="1" customWidth="1"/>
    <col min="16" max="16" width="10.140625" bestFit="1" customWidth="1"/>
  </cols>
  <sheetData>
    <row r="1" spans="1:15" x14ac:dyDescent="0.25">
      <c r="A1" t="s">
        <v>162</v>
      </c>
    </row>
    <row r="2" spans="1:15" ht="15.75" x14ac:dyDescent="0.25">
      <c r="C2" s="46" t="s">
        <v>47</v>
      </c>
      <c r="D2" s="47">
        <v>0.15</v>
      </c>
    </row>
    <row r="5" spans="1:15" x14ac:dyDescent="0.25">
      <c r="C5" s="51" t="s">
        <v>163</v>
      </c>
      <c r="K5" s="44" t="s">
        <v>164</v>
      </c>
    </row>
    <row r="7" spans="1:15" x14ac:dyDescent="0.25">
      <c r="C7" s="10" t="s">
        <v>169</v>
      </c>
      <c r="D7" s="12">
        <v>29000</v>
      </c>
      <c r="E7" s="10"/>
      <c r="F7" s="10"/>
      <c r="G7" s="10"/>
      <c r="K7" s="10" t="s">
        <v>169</v>
      </c>
      <c r="L7" s="12">
        <v>15500</v>
      </c>
      <c r="M7" s="10"/>
      <c r="N7" s="10"/>
      <c r="O7" s="10"/>
    </row>
    <row r="8" spans="1:15" x14ac:dyDescent="0.25">
      <c r="C8" s="10" t="s">
        <v>68</v>
      </c>
      <c r="D8" s="10" t="s">
        <v>49</v>
      </c>
      <c r="E8" s="10"/>
      <c r="F8" s="10"/>
      <c r="G8" s="10"/>
      <c r="K8" s="10" t="s">
        <v>68</v>
      </c>
      <c r="L8" s="10" t="s">
        <v>49</v>
      </c>
      <c r="M8" s="10"/>
      <c r="N8" s="10"/>
      <c r="O8" s="10"/>
    </row>
    <row r="9" spans="1:15" x14ac:dyDescent="0.25">
      <c r="C9" s="10" t="s">
        <v>85</v>
      </c>
      <c r="D9" s="12">
        <v>17500</v>
      </c>
      <c r="E9" s="52" t="s">
        <v>165</v>
      </c>
      <c r="F9" s="52"/>
      <c r="G9" s="52"/>
      <c r="K9" s="10" t="s">
        <v>85</v>
      </c>
      <c r="L9" s="12">
        <v>5400</v>
      </c>
      <c r="M9" s="52" t="s">
        <v>165</v>
      </c>
      <c r="N9" s="52"/>
      <c r="O9" s="52"/>
    </row>
    <row r="10" spans="1:15" x14ac:dyDescent="0.25">
      <c r="C10" s="10" t="s">
        <v>167</v>
      </c>
      <c r="D10" s="12">
        <v>2375</v>
      </c>
      <c r="E10" s="52" t="s">
        <v>166</v>
      </c>
      <c r="F10" s="52"/>
      <c r="G10" s="52"/>
      <c r="K10" s="10" t="s">
        <v>167</v>
      </c>
      <c r="L10" s="12">
        <v>2750</v>
      </c>
      <c r="M10" s="52" t="s">
        <v>168</v>
      </c>
      <c r="N10" s="52"/>
      <c r="O10" s="52"/>
    </row>
    <row r="12" spans="1:15" x14ac:dyDescent="0.25">
      <c r="C12" s="10" t="s">
        <v>109</v>
      </c>
      <c r="D12" s="10" t="s">
        <v>170</v>
      </c>
      <c r="E12" s="10" t="s">
        <v>171</v>
      </c>
      <c r="K12" s="10" t="s">
        <v>109</v>
      </c>
      <c r="L12" s="10" t="s">
        <v>170</v>
      </c>
      <c r="M12" s="10" t="s">
        <v>171</v>
      </c>
    </row>
    <row r="13" spans="1:15" x14ac:dyDescent="0.25">
      <c r="C13" s="10">
        <v>0</v>
      </c>
      <c r="D13" s="10"/>
      <c r="E13" s="10"/>
      <c r="K13" s="10">
        <v>0</v>
      </c>
      <c r="L13" s="10"/>
      <c r="M13" s="10"/>
    </row>
    <row r="14" spans="1:15" x14ac:dyDescent="0.25">
      <c r="C14" s="10">
        <v>1</v>
      </c>
      <c r="D14" s="12">
        <v>17500</v>
      </c>
      <c r="E14" s="12">
        <v>2375</v>
      </c>
      <c r="K14" s="10">
        <v>1</v>
      </c>
      <c r="L14" s="12">
        <v>5400</v>
      </c>
      <c r="M14" s="12">
        <v>2750</v>
      </c>
    </row>
    <row r="15" spans="1:15" x14ac:dyDescent="0.25">
      <c r="C15" s="10">
        <v>2</v>
      </c>
      <c r="D15" s="12">
        <f xml:space="preserve"> (D14*88)/100</f>
        <v>15400</v>
      </c>
      <c r="E15" s="12">
        <f xml:space="preserve"> (E14*145)/100</f>
        <v>3443.75</v>
      </c>
      <c r="K15" s="10">
        <v>2</v>
      </c>
      <c r="L15" s="12">
        <f xml:space="preserve"> (L14*88)/100</f>
        <v>4752</v>
      </c>
      <c r="M15" s="12">
        <f xml:space="preserve"> (M14*160)/100</f>
        <v>4400</v>
      </c>
    </row>
    <row r="16" spans="1:15" x14ac:dyDescent="0.25">
      <c r="C16" s="10">
        <v>3</v>
      </c>
      <c r="D16" s="12">
        <f t="shared" ref="D16:D18" si="0" xml:space="preserve"> (D15*88)/100</f>
        <v>13552</v>
      </c>
      <c r="E16" s="12">
        <f t="shared" ref="E16:E18" si="1" xml:space="preserve"> (E15*145)/100</f>
        <v>4993.4375</v>
      </c>
      <c r="K16" s="10">
        <v>3</v>
      </c>
      <c r="L16" s="12">
        <f t="shared" ref="L16:L18" si="2" xml:space="preserve"> (L15*88)/100</f>
        <v>4181.76</v>
      </c>
      <c r="M16" s="12">
        <f t="shared" ref="M16:M18" si="3" xml:space="preserve"> (M15*160)/100</f>
        <v>7040</v>
      </c>
    </row>
    <row r="17" spans="3:16" x14ac:dyDescent="0.25">
      <c r="C17" s="10">
        <v>4</v>
      </c>
      <c r="D17" s="12">
        <f t="shared" si="0"/>
        <v>11925.76</v>
      </c>
      <c r="E17" s="12">
        <f t="shared" si="1"/>
        <v>7240.484375</v>
      </c>
      <c r="K17" s="10">
        <v>4</v>
      </c>
      <c r="L17" s="12">
        <f t="shared" si="2"/>
        <v>3679.9488000000001</v>
      </c>
      <c r="M17" s="12">
        <f t="shared" si="3"/>
        <v>11264</v>
      </c>
    </row>
    <row r="18" spans="3:16" x14ac:dyDescent="0.25">
      <c r="C18" s="10">
        <v>5</v>
      </c>
      <c r="D18" s="12">
        <f t="shared" si="0"/>
        <v>10494.668800000001</v>
      </c>
      <c r="E18" s="12">
        <f t="shared" si="1"/>
        <v>10498.702343749999</v>
      </c>
      <c r="K18" s="10">
        <v>5</v>
      </c>
      <c r="L18" s="12">
        <f t="shared" si="2"/>
        <v>3238.3549440000002</v>
      </c>
      <c r="M18" s="12">
        <f t="shared" si="3"/>
        <v>18022.400000000001</v>
      </c>
    </row>
    <row r="20" spans="3:16" x14ac:dyDescent="0.25">
      <c r="I20" s="48" t="s">
        <v>173</v>
      </c>
      <c r="J20" s="48"/>
      <c r="K20" s="48"/>
    </row>
    <row r="22" spans="3:16" x14ac:dyDescent="0.25">
      <c r="C22" s="5" t="s">
        <v>109</v>
      </c>
      <c r="D22" s="5" t="s">
        <v>128</v>
      </c>
      <c r="E22" s="5" t="s">
        <v>174</v>
      </c>
      <c r="F22" s="5" t="s">
        <v>170</v>
      </c>
      <c r="G22" s="5" t="s">
        <v>175</v>
      </c>
      <c r="H22" s="5" t="s">
        <v>172</v>
      </c>
      <c r="K22" s="5" t="s">
        <v>109</v>
      </c>
      <c r="L22" s="5" t="s">
        <v>128</v>
      </c>
      <c r="M22" s="5" t="s">
        <v>174</v>
      </c>
      <c r="N22" s="5" t="s">
        <v>170</v>
      </c>
      <c r="O22" s="5" t="s">
        <v>175</v>
      </c>
      <c r="P22" s="5" t="s">
        <v>172</v>
      </c>
    </row>
    <row r="23" spans="3:16" x14ac:dyDescent="0.25">
      <c r="C23" s="5">
        <v>0</v>
      </c>
      <c r="D23" s="27">
        <v>29000</v>
      </c>
      <c r="E23" s="5"/>
      <c r="F23" s="5"/>
      <c r="G23" s="5"/>
      <c r="H23" s="5"/>
      <c r="K23" s="5">
        <v>0</v>
      </c>
      <c r="L23" s="27">
        <v>15500</v>
      </c>
      <c r="M23" s="5"/>
      <c r="N23" s="5"/>
      <c r="O23" s="5"/>
      <c r="P23" s="5"/>
    </row>
    <row r="24" spans="3:16" x14ac:dyDescent="0.25">
      <c r="C24" s="5">
        <v>1</v>
      </c>
      <c r="D24" s="5"/>
      <c r="E24" s="5">
        <v>1.1499999999999999</v>
      </c>
      <c r="F24" s="27">
        <v>17500</v>
      </c>
      <c r="G24" s="5">
        <v>1</v>
      </c>
      <c r="H24" s="27">
        <v>15850</v>
      </c>
      <c r="K24" s="5">
        <v>1</v>
      </c>
      <c r="L24" s="5"/>
      <c r="M24" s="5">
        <v>1.1499999999999999</v>
      </c>
      <c r="N24" s="27">
        <v>5400</v>
      </c>
      <c r="O24" s="5">
        <v>1</v>
      </c>
      <c r="P24" s="27">
        <v>12425</v>
      </c>
    </row>
    <row r="25" spans="3:16" x14ac:dyDescent="0.25">
      <c r="C25" s="5">
        <v>2</v>
      </c>
      <c r="D25" s="5"/>
      <c r="E25" s="5">
        <v>0.61509999999999998</v>
      </c>
      <c r="F25" s="27">
        <v>15400</v>
      </c>
      <c r="G25" s="5">
        <v>0.46510000000000001</v>
      </c>
      <c r="H25" s="27">
        <v>10675.359999999997</v>
      </c>
      <c r="K25" s="5">
        <v>2</v>
      </c>
      <c r="L25" s="5"/>
      <c r="M25" s="5">
        <v>0.61509999999999998</v>
      </c>
      <c r="N25" s="27">
        <v>4752</v>
      </c>
      <c r="O25" s="5">
        <v>0.46510000000000001</v>
      </c>
      <c r="P25" s="27">
        <v>7323.8947999999991</v>
      </c>
    </row>
    <row r="26" spans="3:16" x14ac:dyDescent="0.25">
      <c r="C26" s="5">
        <v>3</v>
      </c>
      <c r="D26" s="5"/>
      <c r="E26" s="5">
        <v>0.438</v>
      </c>
      <c r="F26" s="27">
        <v>13552</v>
      </c>
      <c r="G26" s="5">
        <v>0.28799999999999998</v>
      </c>
      <c r="H26" s="27">
        <v>8799.0240000000013</v>
      </c>
      <c r="K26" s="5">
        <v>3</v>
      </c>
      <c r="L26" s="5"/>
      <c r="M26" s="5">
        <v>0.438</v>
      </c>
      <c r="N26" s="27">
        <v>4181.76</v>
      </c>
      <c r="O26" s="5">
        <v>0.28799999999999998</v>
      </c>
      <c r="P26" s="27">
        <v>5584.6531199999999</v>
      </c>
    </row>
    <row r="27" spans="3:16" x14ac:dyDescent="0.25">
      <c r="C27" s="5">
        <v>4</v>
      </c>
      <c r="D27" s="5"/>
      <c r="E27" s="5">
        <v>0.3503</v>
      </c>
      <c r="F27" s="27">
        <v>11925.76</v>
      </c>
      <c r="G27" s="5">
        <v>0.20030000000000001</v>
      </c>
      <c r="H27" s="27">
        <v>7769.9702720000005</v>
      </c>
      <c r="K27" s="5">
        <v>4</v>
      </c>
      <c r="L27" s="5"/>
      <c r="M27" s="5">
        <v>0.3503</v>
      </c>
      <c r="N27" s="27">
        <v>3679.9488000000001</v>
      </c>
      <c r="O27" s="5">
        <v>0.20030000000000001</v>
      </c>
      <c r="P27" s="27">
        <v>4692.5562553599993</v>
      </c>
    </row>
    <row r="28" spans="3:16" x14ac:dyDescent="0.25">
      <c r="C28" s="5">
        <v>5</v>
      </c>
      <c r="D28" s="5"/>
      <c r="E28" s="5">
        <v>0.29830000000000001</v>
      </c>
      <c r="F28" s="27">
        <v>10494.668800000001</v>
      </c>
      <c r="G28" s="5">
        <v>0.14829999999999999</v>
      </c>
      <c r="H28" s="27">
        <v>7094.3406169600003</v>
      </c>
      <c r="K28" s="5">
        <v>5</v>
      </c>
      <c r="L28" s="5"/>
      <c r="M28" s="5">
        <v>0.29830000000000001</v>
      </c>
      <c r="N28" s="27">
        <v>3238.3549440000002</v>
      </c>
      <c r="O28" s="5">
        <v>0.14829999999999999</v>
      </c>
      <c r="P28" s="27">
        <v>4143.4019618048005</v>
      </c>
    </row>
    <row r="31" spans="3:16" x14ac:dyDescent="0.25">
      <c r="I31" s="48" t="s">
        <v>189</v>
      </c>
      <c r="J31" s="48"/>
      <c r="K31" s="48"/>
    </row>
    <row r="35" spans="2:17" x14ac:dyDescent="0.25">
      <c r="C35" s="5" t="s">
        <v>109</v>
      </c>
      <c r="D35" s="5" t="s">
        <v>171</v>
      </c>
      <c r="E35" s="5" t="s">
        <v>146</v>
      </c>
      <c r="F35" s="5" t="s">
        <v>179</v>
      </c>
      <c r="G35" s="5" t="s">
        <v>180</v>
      </c>
      <c r="H35" s="5" t="s">
        <v>176</v>
      </c>
      <c r="I35" s="5" t="s">
        <v>177</v>
      </c>
      <c r="K35" s="5" t="s">
        <v>109</v>
      </c>
      <c r="L35" s="5" t="s">
        <v>171</v>
      </c>
      <c r="M35" s="5" t="s">
        <v>146</v>
      </c>
      <c r="N35" s="5" t="s">
        <v>179</v>
      </c>
      <c r="O35" s="5" t="s">
        <v>180</v>
      </c>
      <c r="P35" s="5" t="s">
        <v>176</v>
      </c>
      <c r="Q35" s="5" t="s">
        <v>177</v>
      </c>
    </row>
    <row r="36" spans="2:17" x14ac:dyDescent="0.25">
      <c r="C36" s="5">
        <v>0</v>
      </c>
      <c r="D36" s="5"/>
      <c r="E36" s="5"/>
      <c r="F36" s="5"/>
      <c r="G36" s="5"/>
      <c r="H36" s="5"/>
      <c r="I36" s="5"/>
      <c r="K36" s="5">
        <v>0</v>
      </c>
      <c r="L36" s="5"/>
      <c r="M36" s="5"/>
      <c r="N36" s="5"/>
      <c r="O36" s="5"/>
      <c r="P36" s="5"/>
      <c r="Q36" s="5"/>
    </row>
    <row r="37" spans="2:17" x14ac:dyDescent="0.25">
      <c r="C37" s="5">
        <v>1</v>
      </c>
      <c r="D37" s="27">
        <v>2375</v>
      </c>
      <c r="E37" s="5">
        <v>0.86960000000000004</v>
      </c>
      <c r="F37" s="27">
        <v>2065.3000000000002</v>
      </c>
      <c r="G37" s="27">
        <v>2065.3000000000002</v>
      </c>
      <c r="H37" s="5">
        <v>1.1499999999999999</v>
      </c>
      <c r="I37" s="27">
        <v>2375.0949999999998</v>
      </c>
      <c r="K37" s="5">
        <v>1</v>
      </c>
      <c r="L37" s="27">
        <v>2750</v>
      </c>
      <c r="M37" s="5">
        <v>0.86960000000000004</v>
      </c>
      <c r="N37" s="27">
        <v>2391.4</v>
      </c>
      <c r="O37" s="27">
        <v>2391.4</v>
      </c>
      <c r="P37" s="5">
        <v>1.1499999999999999</v>
      </c>
      <c r="Q37" s="27">
        <v>2750.1099999999997</v>
      </c>
    </row>
    <row r="38" spans="2:17" x14ac:dyDescent="0.25">
      <c r="C38" s="5">
        <v>2</v>
      </c>
      <c r="D38" s="27">
        <v>3443.75</v>
      </c>
      <c r="E38" s="5">
        <v>0.75609999999999999</v>
      </c>
      <c r="F38" s="27">
        <v>2603.819375</v>
      </c>
      <c r="G38" s="27">
        <v>4669.1193750000002</v>
      </c>
      <c r="H38" s="5">
        <v>0.61509999999999998</v>
      </c>
      <c r="I38" s="27">
        <v>2871.9753275624998</v>
      </c>
      <c r="K38" s="5">
        <v>2</v>
      </c>
      <c r="L38" s="27">
        <v>4400</v>
      </c>
      <c r="M38" s="5">
        <v>0.75609999999999999</v>
      </c>
      <c r="N38" s="27">
        <v>3326.84</v>
      </c>
      <c r="O38" s="27">
        <v>5718.24</v>
      </c>
      <c r="P38" s="5">
        <v>0.61509999999999998</v>
      </c>
      <c r="Q38" s="27">
        <v>3517.2894239999996</v>
      </c>
    </row>
    <row r="39" spans="2:17" x14ac:dyDescent="0.25">
      <c r="C39" s="5">
        <v>3</v>
      </c>
      <c r="D39" s="27">
        <v>4993.4375</v>
      </c>
      <c r="E39" s="5">
        <v>0.65749999999999997</v>
      </c>
      <c r="F39" s="27">
        <v>3283.1851562500001</v>
      </c>
      <c r="G39" s="27">
        <v>7952.3045312499999</v>
      </c>
      <c r="H39" s="5">
        <v>0.438</v>
      </c>
      <c r="I39" s="27">
        <v>3483.1093846875001</v>
      </c>
      <c r="K39" s="5">
        <v>3</v>
      </c>
      <c r="L39" s="27">
        <v>7040</v>
      </c>
      <c r="M39" s="5">
        <v>0.65749999999999997</v>
      </c>
      <c r="N39" s="27">
        <v>4628.8</v>
      </c>
      <c r="O39" s="27">
        <v>10347.040000000001</v>
      </c>
      <c r="P39" s="5">
        <v>0.438</v>
      </c>
      <c r="Q39" s="27">
        <v>4532.0035200000002</v>
      </c>
    </row>
    <row r="40" spans="2:17" x14ac:dyDescent="0.25">
      <c r="C40" s="5">
        <v>4</v>
      </c>
      <c r="D40" s="27">
        <v>7240.484375</v>
      </c>
      <c r="E40" s="5">
        <v>0.57179999999999997</v>
      </c>
      <c r="F40" s="27">
        <v>4140.1089656249997</v>
      </c>
      <c r="G40" s="27">
        <v>12092.413496875</v>
      </c>
      <c r="H40" s="5">
        <v>0.3503</v>
      </c>
      <c r="I40" s="27">
        <v>4235.9724479553124</v>
      </c>
      <c r="K40" s="5">
        <v>4</v>
      </c>
      <c r="L40" s="27">
        <v>11264</v>
      </c>
      <c r="M40" s="5">
        <v>0.57179999999999997</v>
      </c>
      <c r="N40" s="27">
        <v>6440.7551999999996</v>
      </c>
      <c r="O40" s="27">
        <v>16787.7952</v>
      </c>
      <c r="P40" s="5">
        <v>0.3503</v>
      </c>
      <c r="Q40" s="27">
        <v>5880.7646585600005</v>
      </c>
    </row>
    <row r="41" spans="2:17" x14ac:dyDescent="0.25">
      <c r="C41" s="5">
        <v>5</v>
      </c>
      <c r="D41" s="27">
        <v>10498.702343749999</v>
      </c>
      <c r="E41" s="5">
        <v>0.49719999999999998</v>
      </c>
      <c r="F41" s="27">
        <v>5219.954805312499</v>
      </c>
      <c r="G41" s="27">
        <v>17312.3683021875</v>
      </c>
      <c r="H41" s="5">
        <v>0.29830000000000001</v>
      </c>
      <c r="I41" s="27">
        <v>5164.279464542532</v>
      </c>
      <c r="K41" s="5">
        <v>5</v>
      </c>
      <c r="L41" s="27">
        <v>18022.400000000001</v>
      </c>
      <c r="M41" s="5">
        <v>0.49719999999999998</v>
      </c>
      <c r="N41" s="27">
        <v>8960.7372799999994</v>
      </c>
      <c r="O41" s="27">
        <v>25748.532480000002</v>
      </c>
      <c r="P41" s="5">
        <v>0.29830000000000001</v>
      </c>
      <c r="Q41" s="27">
        <v>7680.7872387840007</v>
      </c>
    </row>
    <row r="44" spans="2:17" x14ac:dyDescent="0.25">
      <c r="J44" s="48" t="s">
        <v>178</v>
      </c>
      <c r="K44" s="48"/>
      <c r="L44" s="48"/>
    </row>
    <row r="46" spans="2:17" x14ac:dyDescent="0.25">
      <c r="B46" t="s">
        <v>108</v>
      </c>
      <c r="C46" s="5" t="s">
        <v>109</v>
      </c>
      <c r="D46" s="5" t="s">
        <v>172</v>
      </c>
      <c r="E46" s="5" t="s">
        <v>177</v>
      </c>
      <c r="F46" s="5" t="s">
        <v>181</v>
      </c>
      <c r="K46" s="5" t="s">
        <v>109</v>
      </c>
      <c r="L46" s="5" t="s">
        <v>172</v>
      </c>
      <c r="M46" s="5" t="s">
        <v>177</v>
      </c>
      <c r="N46" s="5" t="s">
        <v>181</v>
      </c>
    </row>
    <row r="47" spans="2:17" x14ac:dyDescent="0.25">
      <c r="C47" s="5">
        <v>0</v>
      </c>
      <c r="D47" s="5"/>
      <c r="E47" s="5"/>
      <c r="F47" s="5"/>
      <c r="K47" s="5">
        <v>0</v>
      </c>
      <c r="L47" s="5"/>
      <c r="M47" s="5"/>
      <c r="N47" s="5"/>
    </row>
    <row r="48" spans="2:17" x14ac:dyDescent="0.25">
      <c r="C48" s="5">
        <v>1</v>
      </c>
      <c r="D48" s="27">
        <v>15850</v>
      </c>
      <c r="E48" s="27">
        <v>2375.0949999999998</v>
      </c>
      <c r="F48" s="27">
        <v>18225.095000000001</v>
      </c>
      <c r="K48" s="5">
        <v>1</v>
      </c>
      <c r="L48" s="27">
        <v>12425</v>
      </c>
      <c r="M48" s="27">
        <v>2750.1099999999997</v>
      </c>
      <c r="N48" s="27">
        <v>15175.11</v>
      </c>
    </row>
    <row r="49" spans="3:16" x14ac:dyDescent="0.25">
      <c r="C49" s="5">
        <v>2</v>
      </c>
      <c r="D49" s="27">
        <v>10675.359999999997</v>
      </c>
      <c r="E49" s="27">
        <v>2871.9753275624998</v>
      </c>
      <c r="F49" s="27">
        <v>13547.335327562498</v>
      </c>
      <c r="K49" s="5">
        <v>2</v>
      </c>
      <c r="L49" s="27">
        <v>7323.8947999999991</v>
      </c>
      <c r="M49" s="27">
        <v>3517.2894239999996</v>
      </c>
      <c r="N49" s="27">
        <v>10841.184223999999</v>
      </c>
    </row>
    <row r="50" spans="3:16" x14ac:dyDescent="0.25">
      <c r="C50" s="5">
        <v>3</v>
      </c>
      <c r="D50" s="27">
        <v>8799.0240000000013</v>
      </c>
      <c r="E50" s="27">
        <v>3483.1093846875001</v>
      </c>
      <c r="F50" s="27">
        <v>12282.133384687502</v>
      </c>
      <c r="K50" s="5">
        <v>3</v>
      </c>
      <c r="L50" s="27">
        <v>5584.6531199999999</v>
      </c>
      <c r="M50" s="27">
        <v>4532.0035200000002</v>
      </c>
      <c r="N50" s="49">
        <v>10116.656640000001</v>
      </c>
    </row>
    <row r="51" spans="3:16" x14ac:dyDescent="0.25">
      <c r="C51" s="5">
        <v>4</v>
      </c>
      <c r="D51" s="27">
        <v>7769.9702720000005</v>
      </c>
      <c r="E51" s="27">
        <v>4235.9724479553124</v>
      </c>
      <c r="F51" s="49">
        <v>12005.942719955314</v>
      </c>
      <c r="K51" s="5">
        <v>4</v>
      </c>
      <c r="L51" s="27">
        <v>4692.5562553599993</v>
      </c>
      <c r="M51" s="27">
        <v>5880.7646585600005</v>
      </c>
      <c r="N51" s="27">
        <v>10573.320913920001</v>
      </c>
    </row>
    <row r="52" spans="3:16" x14ac:dyDescent="0.25">
      <c r="C52" s="5">
        <v>5</v>
      </c>
      <c r="D52" s="27">
        <v>7094.3406169600003</v>
      </c>
      <c r="E52" s="27">
        <v>5164.279464542532</v>
      </c>
      <c r="F52" s="27">
        <v>12258.620081502533</v>
      </c>
      <c r="K52" s="5">
        <v>5</v>
      </c>
      <c r="L52" s="27">
        <v>4143.4019618048005</v>
      </c>
      <c r="M52" s="27">
        <v>7680.7872387840007</v>
      </c>
      <c r="N52" s="27">
        <v>11824.1892005888</v>
      </c>
    </row>
    <row r="54" spans="3:16" x14ac:dyDescent="0.25">
      <c r="C54" s="50" t="s">
        <v>182</v>
      </c>
      <c r="D54" s="50"/>
      <c r="E54" s="50"/>
      <c r="F54" s="50"/>
      <c r="G54" s="50"/>
      <c r="H54" s="50"/>
      <c r="K54" s="50" t="s">
        <v>183</v>
      </c>
      <c r="L54" s="50"/>
      <c r="M54" s="50"/>
      <c r="N54" s="50"/>
      <c r="O54" s="50"/>
      <c r="P54" s="50"/>
    </row>
    <row r="74" spans="2:6" x14ac:dyDescent="0.25">
      <c r="B74" t="s">
        <v>117</v>
      </c>
      <c r="C74" t="s">
        <v>184</v>
      </c>
    </row>
    <row r="75" spans="2:6" x14ac:dyDescent="0.25">
      <c r="C75" s="50" t="s">
        <v>185</v>
      </c>
      <c r="D75" s="50"/>
      <c r="E75" s="50"/>
      <c r="F75" s="50"/>
    </row>
    <row r="78" spans="2:6" x14ac:dyDescent="0.25">
      <c r="B78" t="s">
        <v>136</v>
      </c>
      <c r="C78" s="5" t="s">
        <v>47</v>
      </c>
      <c r="D78" s="35">
        <v>0.15</v>
      </c>
    </row>
    <row r="79" spans="2:6" x14ac:dyDescent="0.25">
      <c r="C79" s="5" t="s">
        <v>48</v>
      </c>
      <c r="D79" s="5">
        <v>1</v>
      </c>
    </row>
    <row r="81" spans="3:9" x14ac:dyDescent="0.25">
      <c r="C81" s="17" t="s">
        <v>194</v>
      </c>
      <c r="D81" s="1"/>
      <c r="E81" s="1"/>
      <c r="F81" s="1"/>
      <c r="G81" s="1"/>
      <c r="H81" s="1"/>
      <c r="I81" s="1"/>
    </row>
    <row r="83" spans="3:9" x14ac:dyDescent="0.25">
      <c r="C83" t="s">
        <v>20</v>
      </c>
      <c r="D83" s="3">
        <v>4181.76</v>
      </c>
    </row>
    <row r="84" spans="3:9" x14ac:dyDescent="0.25">
      <c r="C84" t="s">
        <v>187</v>
      </c>
    </row>
    <row r="85" spans="3:9" x14ac:dyDescent="0.25">
      <c r="C85" s="3">
        <v>11264</v>
      </c>
      <c r="H85" s="14"/>
    </row>
    <row r="86" spans="3:9" x14ac:dyDescent="0.25">
      <c r="C86" t="s">
        <v>191</v>
      </c>
    </row>
    <row r="87" spans="3:9" x14ac:dyDescent="0.25">
      <c r="C87" s="3">
        <v>3679.9488000000001</v>
      </c>
    </row>
    <row r="89" spans="3:9" x14ac:dyDescent="0.25">
      <c r="C89" s="5" t="s">
        <v>174</v>
      </c>
      <c r="D89" s="5">
        <v>1.1499999999999999</v>
      </c>
    </row>
    <row r="90" spans="3:9" x14ac:dyDescent="0.25">
      <c r="C90" s="5" t="s">
        <v>175</v>
      </c>
      <c r="D90" s="5">
        <v>1</v>
      </c>
    </row>
    <row r="91" spans="3:9" x14ac:dyDescent="0.25">
      <c r="C91" s="5" t="s">
        <v>135</v>
      </c>
      <c r="D91" s="5">
        <v>0.86960000000000004</v>
      </c>
    </row>
    <row r="93" spans="3:9" x14ac:dyDescent="0.25">
      <c r="C93" t="s">
        <v>172</v>
      </c>
      <c r="D93" t="s">
        <v>190</v>
      </c>
    </row>
    <row r="94" spans="3:9" x14ac:dyDescent="0.25">
      <c r="D94" s="3">
        <v>1129.0751999999993</v>
      </c>
    </row>
    <row r="96" spans="3:9" x14ac:dyDescent="0.25">
      <c r="C96" t="s">
        <v>177</v>
      </c>
      <c r="D96" t="s">
        <v>188</v>
      </c>
    </row>
    <row r="97" spans="3:11" x14ac:dyDescent="0.25">
      <c r="D97" s="3">
        <v>11264.450559999999</v>
      </c>
    </row>
    <row r="99" spans="3:11" x14ac:dyDescent="0.25">
      <c r="C99" t="s">
        <v>181</v>
      </c>
      <c r="D99" t="s">
        <v>186</v>
      </c>
    </row>
    <row r="100" spans="3:11" x14ac:dyDescent="0.25">
      <c r="D100" s="3">
        <v>12393.525759999999</v>
      </c>
    </row>
    <row r="102" spans="3:11" x14ac:dyDescent="0.25">
      <c r="C102" t="s">
        <v>192</v>
      </c>
    </row>
    <row r="104" spans="3:11" x14ac:dyDescent="0.25">
      <c r="C104" s="50" t="s">
        <v>193</v>
      </c>
      <c r="D104" s="50"/>
      <c r="E104" s="50"/>
      <c r="F104" s="50"/>
      <c r="G104" s="50"/>
      <c r="H104" s="50"/>
      <c r="I104" s="50"/>
      <c r="J104" s="50"/>
      <c r="K104" s="50"/>
    </row>
  </sheetData>
  <mergeCells count="7">
    <mergeCell ref="J44:L44"/>
    <mergeCell ref="E9:G9"/>
    <mergeCell ref="E10:G10"/>
    <mergeCell ref="M9:O9"/>
    <mergeCell ref="M10:O10"/>
    <mergeCell ref="I20:K20"/>
    <mergeCell ref="I31:K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Q5</vt:lpstr>
      <vt:lpstr>Q6</vt:lpstr>
      <vt:lpstr>Q7</vt:lpstr>
      <vt:lpstr>Q8</vt:lpstr>
      <vt:lpstr>Q9</vt:lpstr>
      <vt:lpstr>Q2</vt:lpstr>
      <vt:lpstr>Q1</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Shriyash</dc:creator>
  <cp:lastModifiedBy>Shriyash</cp:lastModifiedBy>
  <dcterms:created xsi:type="dcterms:W3CDTF">2017-05-04T03:58:56Z</dcterms:created>
  <dcterms:modified xsi:type="dcterms:W3CDTF">2017-05-04T18:54:09Z</dcterms:modified>
</cp:coreProperties>
</file>