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Anurag\"/>
    </mc:Choice>
  </mc:AlternateContent>
  <bookViews>
    <workbookView xWindow="0" yWindow="0" windowWidth="23040" windowHeight="8808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C44" i="1"/>
  <c r="C40" i="1"/>
  <c r="C59" i="1"/>
  <c r="H57" i="1"/>
  <c r="C26" i="1"/>
  <c r="D26" i="1"/>
  <c r="C53" i="1"/>
  <c r="C55" i="1"/>
  <c r="C57" i="1"/>
  <c r="D66" i="1"/>
  <c r="C10" i="1"/>
  <c r="E11" i="1"/>
  <c r="D67" i="1"/>
  <c r="B23" i="1"/>
  <c r="E26" i="1"/>
  <c r="D74" i="1"/>
  <c r="D75" i="1"/>
  <c r="D50" i="1"/>
  <c r="D52" i="1"/>
  <c r="F26" i="1"/>
  <c r="C27" i="1"/>
  <c r="D27" i="1"/>
  <c r="D53" i="1"/>
  <c r="D55" i="1"/>
  <c r="D57" i="1"/>
  <c r="D59" i="1"/>
  <c r="E66" i="1"/>
  <c r="E12" i="1"/>
  <c r="E67" i="1"/>
  <c r="E27" i="1"/>
  <c r="E74" i="1"/>
  <c r="E75" i="1"/>
  <c r="E50" i="1"/>
  <c r="E52" i="1"/>
  <c r="F27" i="1"/>
  <c r="C28" i="1"/>
  <c r="D28" i="1"/>
  <c r="E53" i="1"/>
  <c r="E55" i="1"/>
  <c r="E57" i="1"/>
  <c r="E59" i="1"/>
  <c r="F66" i="1"/>
  <c r="E13" i="1"/>
  <c r="F67" i="1"/>
  <c r="E28" i="1"/>
  <c r="F74" i="1"/>
  <c r="F75" i="1"/>
  <c r="F50" i="1"/>
  <c r="F52" i="1"/>
  <c r="F28" i="1"/>
  <c r="C29" i="1"/>
  <c r="D29" i="1"/>
  <c r="F53" i="1"/>
  <c r="F55" i="1"/>
  <c r="F57" i="1"/>
  <c r="F59" i="1"/>
  <c r="G66" i="1"/>
  <c r="E14" i="1"/>
  <c r="G67" i="1"/>
  <c r="E29" i="1"/>
  <c r="G74" i="1"/>
  <c r="G75" i="1"/>
  <c r="G50" i="1"/>
  <c r="G52" i="1"/>
  <c r="F29" i="1"/>
  <c r="C30" i="1"/>
  <c r="D30" i="1"/>
  <c r="G53" i="1"/>
  <c r="G55" i="1"/>
  <c r="G57" i="1"/>
  <c r="G59" i="1"/>
  <c r="H66" i="1"/>
  <c r="E15" i="1"/>
  <c r="H67" i="1"/>
  <c r="E30" i="1"/>
  <c r="H74" i="1"/>
  <c r="H75" i="1"/>
  <c r="H50" i="1"/>
  <c r="H52" i="1"/>
  <c r="F30" i="1"/>
  <c r="C31" i="1"/>
  <c r="D31" i="1"/>
  <c r="H53" i="1"/>
  <c r="H55" i="1"/>
  <c r="H59" i="1"/>
  <c r="I66" i="1"/>
  <c r="E16" i="1"/>
  <c r="I67" i="1"/>
  <c r="E31" i="1"/>
  <c r="I74" i="1"/>
  <c r="I75" i="1"/>
  <c r="C75" i="1"/>
  <c r="F31" i="1"/>
  <c r="C42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<sst xmlns="http://schemas.openxmlformats.org/spreadsheetml/2006/main" count="50" uniqueCount="43">
  <si>
    <t>a. Allowed Depriciation Amount</t>
  </si>
  <si>
    <t>I</t>
  </si>
  <si>
    <t>N</t>
  </si>
  <si>
    <t>S</t>
  </si>
  <si>
    <t>MACRS</t>
  </si>
  <si>
    <t>5-year</t>
  </si>
  <si>
    <t>n</t>
  </si>
  <si>
    <t>Dn</t>
  </si>
  <si>
    <t>BVn</t>
  </si>
  <si>
    <t>Bvo</t>
  </si>
  <si>
    <t>b. Loan Repayment Schedule</t>
  </si>
  <si>
    <t>c. Gains (Losses) associated with Asset Disposa</t>
  </si>
  <si>
    <t>Salvage Value</t>
  </si>
  <si>
    <t>Book Value</t>
  </si>
  <si>
    <t>BV (6)</t>
  </si>
  <si>
    <t>Taxable Gains (Losses)</t>
  </si>
  <si>
    <t>Taxes (Gains) rate = 40%</t>
  </si>
  <si>
    <t>d. Income Statement</t>
  </si>
  <si>
    <t>Income Statement</t>
  </si>
  <si>
    <t>Revenues</t>
  </si>
  <si>
    <t>Expenses</t>
  </si>
  <si>
    <t>P, amount borrowed</t>
  </si>
  <si>
    <t>i</t>
  </si>
  <si>
    <t>AE</t>
  </si>
  <si>
    <t>Year</t>
  </si>
  <si>
    <t>Beginning Balance</t>
  </si>
  <si>
    <t>Principal Payment</t>
  </si>
  <si>
    <t>Ending Balance</t>
  </si>
  <si>
    <t>Interest Payment</t>
  </si>
  <si>
    <t>Debt Interest</t>
  </si>
  <si>
    <t>Taxable Income</t>
  </si>
  <si>
    <t>Income Taxes</t>
  </si>
  <si>
    <t>Net Income</t>
  </si>
  <si>
    <t>e. Cash Flow Statement</t>
  </si>
  <si>
    <t>Operating Activities</t>
  </si>
  <si>
    <t>Depreciation</t>
  </si>
  <si>
    <t>Investment Activities</t>
  </si>
  <si>
    <t>Investment</t>
  </si>
  <si>
    <t>Salvage</t>
  </si>
  <si>
    <t>Gains Tax</t>
  </si>
  <si>
    <t>Financing Activities</t>
  </si>
  <si>
    <t>Borrowed Funds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</si>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</sst>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6" fontId="0" fillId="0" borderId="0" xfId="0" applyNumberFormat="1"/>
    <xf numFmtId="0" fontId="0" fillId="0" borderId="0" xfId="0" applyFont="1"/>
    <xf numFmtId="9" fontId="0" fillId="0" borderId="0" xfId="0" applyNumberFormat="1"/>
    <xf numFmtId="8" fontId="0" fillId="0" borderId="0" xfId="0" applyNumberFormat="1"/>
    <xf numFmtId="6" fontId="0" fillId="0" borderId="1" xfId="0" applyNumberFormat="1" applyBorder="1"/>
    <xf numFmtId="8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2" fillId="0" borderId="1" xfId="1" applyFont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44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tabSelected="1" topLeftCell="B38" zoomScale="70" zoomScaleNormal="70" workbookViewId="0">
      <selection activeCell="C69" sqref="C69"/>
    </sheetView>
  </sheetViews>
  <sheetFormatPr defaultColWidth="10.796875" defaultRowHeight="15.6" x14ac:dyDescent="0.6"/>
  <cols>
    <col min="1" max="1" width="39.84765625" bestFit="1" customWidth="1"/>
    <col min="2" max="2" width="19" bestFit="1" customWidth="1"/>
    <col min="3" max="3" width="16.1484375" bestFit="1" customWidth="1"/>
    <col min="4" max="4" width="15.34765625" bestFit="1" customWidth="1"/>
    <col min="5" max="5" width="16.1484375" bestFit="1" customWidth="1"/>
    <col min="6" max="6" width="13.6484375" bestFit="1" customWidth="1"/>
    <col min="7" max="9" width="12.84765625" bestFit="1" customWidth="1"/>
  </cols>
  <sheetData>
    <row r="2" spans="1:6" x14ac:dyDescent="0.6">
      <c r="A2" s="1" t="s">
        <v>0</v>
      </c>
    </row>
    <row r="4" spans="1:6" x14ac:dyDescent="0.6">
      <c r="A4" t="s">
        <v>1</v>
      </c>
      <c r="B4" s="2">
        <v>900000</v>
      </c>
    </row>
    <row r="5" spans="1:6" x14ac:dyDescent="0.6">
      <c r="A5" t="s">
        <v>2</v>
      </c>
      <c r="B5">
        <v>6</v>
      </c>
    </row>
    <row r="6" spans="1:6" x14ac:dyDescent="0.6">
      <c r="A6" t="s">
        <v>3</v>
      </c>
      <c r="B6" s="2">
        <v>50000</v>
      </c>
    </row>
    <row r="7" spans="1:6" x14ac:dyDescent="0.6">
      <c r="A7" t="s">
        <v>4</v>
      </c>
      <c r="B7" t="s">
        <v>5</v>
      </c>
    </row>
    <row r="9" spans="1:6" x14ac:dyDescent="0.6">
      <c r="B9" s="15" t="s">
        <v>6</v>
      </c>
      <c r="C9" s="15" t="s">
        <v>9</v>
      </c>
      <c r="D9" s="15" t="s">
        <v>4</v>
      </c>
      <c r="E9" s="15" t="s">
        <v>7</v>
      </c>
      <c r="F9" s="15" t="s">
        <v>8</v>
      </c>
    </row>
    <row r="10" spans="1:6" x14ac:dyDescent="0.6">
      <c r="B10" s="15">
        <v>0</v>
      </c>
      <c r="C10" s="4">
        <f>B4</f>
        <v>900000</v>
      </c>
      <c r="D10" s="3"/>
      <c r="E10" s="3"/>
      <c r="F10" s="4">
        <f>C10</f>
        <v>900000</v>
      </c>
    </row>
    <row r="11" spans="1:6" x14ac:dyDescent="0.6">
      <c r="B11" s="15">
        <v>1</v>
      </c>
      <c r="C11" s="3"/>
      <c r="D11" s="5">
        <v>0.2</v>
      </c>
      <c r="E11" s="3">
        <f>D11*$C$10</f>
        <v>180000</v>
      </c>
      <c r="F11" s="4">
        <f>F10-E11</f>
        <v>720000</v>
      </c>
    </row>
    <row r="12" spans="1:6" x14ac:dyDescent="0.6">
      <c r="B12" s="15">
        <v>2</v>
      </c>
      <c r="C12" s="3"/>
      <c r="D12" s="5">
        <v>0.32</v>
      </c>
      <c r="E12" s="3">
        <f t="shared" ref="E12:E16" si="0">D12*$C$10</f>
        <v>288000</v>
      </c>
      <c r="F12" s="4">
        <f t="shared" ref="F12:F16" si="1">F11-E12</f>
        <v>432000</v>
      </c>
    </row>
    <row r="13" spans="1:6" x14ac:dyDescent="0.6">
      <c r="B13" s="15">
        <v>3</v>
      </c>
      <c r="C13" s="3"/>
      <c r="D13" s="5">
        <v>0.192</v>
      </c>
      <c r="E13" s="3">
        <f t="shared" si="0"/>
        <v>172800</v>
      </c>
      <c r="F13" s="4">
        <f t="shared" si="1"/>
        <v>259200</v>
      </c>
    </row>
    <row r="14" spans="1:6" x14ac:dyDescent="0.6">
      <c r="B14" s="15">
        <v>4</v>
      </c>
      <c r="C14" s="3"/>
      <c r="D14" s="5">
        <v>0.1152</v>
      </c>
      <c r="E14" s="3">
        <f t="shared" si="0"/>
        <v>103680</v>
      </c>
      <c r="F14" s="4">
        <f t="shared" si="1"/>
        <v>155520</v>
      </c>
    </row>
    <row r="15" spans="1:6" x14ac:dyDescent="0.6">
      <c r="B15" s="15">
        <v>5</v>
      </c>
      <c r="C15" s="3"/>
      <c r="D15" s="5">
        <v>0.1152</v>
      </c>
      <c r="E15" s="3">
        <f t="shared" si="0"/>
        <v>103680</v>
      </c>
      <c r="F15" s="4">
        <f t="shared" si="1"/>
        <v>51840</v>
      </c>
    </row>
    <row r="16" spans="1:6" x14ac:dyDescent="0.6">
      <c r="B16" s="15">
        <v>6</v>
      </c>
      <c r="C16" s="3"/>
      <c r="D16" s="5">
        <v>5.7599999999999998E-2</v>
      </c>
      <c r="E16" s="3">
        <f t="shared" si="0"/>
        <v>51840</v>
      </c>
      <c r="F16" s="4">
        <f t="shared" si="1"/>
        <v>0</v>
      </c>
    </row>
    <row r="19" spans="1:6" x14ac:dyDescent="0.6">
      <c r="A19" s="1" t="s">
        <v>10</v>
      </c>
    </row>
    <row r="20" spans="1:6" x14ac:dyDescent="0.6">
      <c r="A20" s="7" t="s">
        <v>21</v>
      </c>
      <c r="B20" s="6">
        <v>90000</v>
      </c>
    </row>
    <row r="21" spans="1:6" x14ac:dyDescent="0.6">
      <c r="A21" t="s">
        <v>22</v>
      </c>
      <c r="B21" s="8">
        <v>0.11</v>
      </c>
    </row>
    <row r="22" spans="1:6" x14ac:dyDescent="0.6">
      <c r="A22" t="s">
        <v>2</v>
      </c>
      <c r="B22">
        <v>6</v>
      </c>
    </row>
    <row r="23" spans="1:6" x14ac:dyDescent="0.6">
      <c r="A23" t="s">
        <v>23</v>
      </c>
      <c r="B23" s="9">
        <f>PMT(B21,B22,-B20,,0)</f>
        <v>21273.890723013559</v>
      </c>
    </row>
    <row r="25" spans="1:6" x14ac:dyDescent="0.6">
      <c r="B25" s="16" t="s">
        <v>24</v>
      </c>
      <c r="C25" s="15" t="s">
        <v>25</v>
      </c>
      <c r="D25" s="15" t="s">
        <v>28</v>
      </c>
      <c r="E25" s="15" t="s">
        <v>26</v>
      </c>
      <c r="F25" s="15" t="s">
        <v>27</v>
      </c>
    </row>
    <row r="26" spans="1:6" x14ac:dyDescent="0.6">
      <c r="B26" s="15">
        <v>1</v>
      </c>
      <c r="C26" s="10">
        <f>B20</f>
        <v>90000</v>
      </c>
      <c r="D26" s="10">
        <f>C26*$B$21</f>
        <v>9900</v>
      </c>
      <c r="E26" s="11">
        <f>$B$23-D26</f>
        <v>11373.890723013559</v>
      </c>
      <c r="F26" s="11">
        <f>C26-E26</f>
        <v>78626.109276986448</v>
      </c>
    </row>
    <row r="27" spans="1:6" x14ac:dyDescent="0.6">
      <c r="B27" s="15">
        <v>2</v>
      </c>
      <c r="C27" s="11">
        <f>F26</f>
        <v>78626.109276986448</v>
      </c>
      <c r="D27" s="10">
        <f t="shared" ref="D27:D31" si="2">C27*$B$21</f>
        <v>8648.8720204685087</v>
      </c>
      <c r="E27" s="11">
        <f t="shared" ref="E27:E31" si="3">$B$23-D27</f>
        <v>12625.01870254505</v>
      </c>
      <c r="F27" s="11">
        <f t="shared" ref="F27:F31" si="4">C27-E27</f>
        <v>66001.09057444139</v>
      </c>
    </row>
    <row r="28" spans="1:6" x14ac:dyDescent="0.6">
      <c r="B28" s="15">
        <v>3</v>
      </c>
      <c r="C28" s="11">
        <f t="shared" ref="C28:C31" si="5">F27</f>
        <v>66001.09057444139</v>
      </c>
      <c r="D28" s="10">
        <f t="shared" si="2"/>
        <v>7260.1199631885529</v>
      </c>
      <c r="E28" s="11">
        <f t="shared" si="3"/>
        <v>14013.770759825005</v>
      </c>
      <c r="F28" s="11">
        <f t="shared" si="4"/>
        <v>51987.319814616385</v>
      </c>
    </row>
    <row r="29" spans="1:6" x14ac:dyDescent="0.6">
      <c r="B29" s="15">
        <v>4</v>
      </c>
      <c r="C29" s="11">
        <f t="shared" si="5"/>
        <v>51987.319814616385</v>
      </c>
      <c r="D29" s="10">
        <f t="shared" si="2"/>
        <v>5718.6051796078027</v>
      </c>
      <c r="E29" s="11">
        <f t="shared" si="3"/>
        <v>15555.285543405756</v>
      </c>
      <c r="F29" s="11">
        <f t="shared" si="4"/>
        <v>36432.034271210629</v>
      </c>
    </row>
    <row r="30" spans="1:6" x14ac:dyDescent="0.6">
      <c r="B30" s="15">
        <v>5</v>
      </c>
      <c r="C30" s="11">
        <f t="shared" si="5"/>
        <v>36432.034271210629</v>
      </c>
      <c r="D30" s="10">
        <f t="shared" si="2"/>
        <v>4007.5237698331694</v>
      </c>
      <c r="E30" s="11">
        <f t="shared" si="3"/>
        <v>17266.36695318039</v>
      </c>
      <c r="F30" s="11">
        <f t="shared" si="4"/>
        <v>19165.667318030239</v>
      </c>
    </row>
    <row r="31" spans="1:6" x14ac:dyDescent="0.6">
      <c r="B31" s="15">
        <v>6</v>
      </c>
      <c r="C31" s="11">
        <f t="shared" si="5"/>
        <v>19165.667318030239</v>
      </c>
      <c r="D31" s="10">
        <f t="shared" si="2"/>
        <v>2108.2234049833264</v>
      </c>
      <c r="E31" s="11">
        <f t="shared" si="3"/>
        <v>19165.667318030231</v>
      </c>
      <c r="F31" s="11">
        <f t="shared" si="4"/>
        <v>0</v>
      </c>
    </row>
    <row r="35" spans="1:3" x14ac:dyDescent="0.6">
      <c r="A35" s="1" t="s">
        <v>11</v>
      </c>
    </row>
    <row r="37" spans="1:3" x14ac:dyDescent="0.6">
      <c r="A37" t="s">
        <v>12</v>
      </c>
    </row>
    <row r="38" spans="1:3" x14ac:dyDescent="0.6">
      <c r="B38" t="s">
        <v>3</v>
      </c>
      <c r="C38" s="6">
        <v>50000</v>
      </c>
    </row>
    <row r="39" spans="1:3" x14ac:dyDescent="0.6">
      <c r="A39" t="s">
        <v>13</v>
      </c>
    </row>
    <row r="40" spans="1:3" x14ac:dyDescent="0.6">
      <c r="B40" t="s">
        <v>14</v>
      </c>
      <c r="C40" s="6">
        <f>F15</f>
        <v>51840</v>
      </c>
    </row>
    <row r="41" spans="1:3" x14ac:dyDescent="0.6">
      <c r="A41" t="s">
        <v>15</v>
      </c>
    </row>
    <row r="42" spans="1:3" x14ac:dyDescent="0.6">
      <c r="C42" s="6">
        <f>C38-C40</f>
        <v>-1840</v>
      </c>
    </row>
    <row r="43" spans="1:3" x14ac:dyDescent="0.6">
      <c r="A43" t="s">
        <v>16</v>
      </c>
    </row>
    <row r="44" spans="1:3" x14ac:dyDescent="0.6">
      <c r="C44" s="6">
        <f>30%*C42</f>
        <v>-552</v>
      </c>
    </row>
    <row r="47" spans="1:3" x14ac:dyDescent="0.6">
      <c r="A47" s="1" t="s">
        <v>17</v>
      </c>
      <c r="B47" t="s">
        <v>22</v>
      </c>
      <c r="C47" s="8">
        <v>0.3</v>
      </c>
    </row>
    <row r="49" spans="1:9" x14ac:dyDescent="0.6">
      <c r="B49" s="17" t="s">
        <v>18</v>
      </c>
      <c r="C49" s="18">
        <v>1</v>
      </c>
      <c r="D49" s="18">
        <v>2</v>
      </c>
      <c r="E49" s="18">
        <v>3</v>
      </c>
      <c r="F49" s="18">
        <v>4</v>
      </c>
      <c r="G49" s="18">
        <v>5</v>
      </c>
      <c r="H49" s="18">
        <v>6</v>
      </c>
    </row>
    <row r="50" spans="1:9" x14ac:dyDescent="0.6">
      <c r="B50" s="17" t="s">
        <v>19</v>
      </c>
      <c r="C50" s="12">
        <v>300000</v>
      </c>
      <c r="D50" s="12">
        <f>C50+7%*C50</f>
        <v>321000</v>
      </c>
      <c r="E50" s="12">
        <f t="shared" ref="E50:H50" si="6">D50+7%*D50</f>
        <v>343470</v>
      </c>
      <c r="F50" s="12">
        <f t="shared" si="6"/>
        <v>367512.9</v>
      </c>
      <c r="G50" s="12">
        <f t="shared" si="6"/>
        <v>393238.80300000001</v>
      </c>
      <c r="H50" s="12">
        <f t="shared" si="6"/>
        <v>420765.51921</v>
      </c>
    </row>
    <row r="51" spans="1:9" x14ac:dyDescent="0.6">
      <c r="B51" s="20"/>
      <c r="C51" s="21"/>
      <c r="D51" s="21"/>
      <c r="E51" s="21"/>
      <c r="F51" s="21"/>
      <c r="G51" s="21"/>
      <c r="H51" s="22"/>
    </row>
    <row r="52" spans="1:9" x14ac:dyDescent="0.6">
      <c r="B52" s="17" t="s">
        <v>20</v>
      </c>
      <c r="C52" s="12">
        <v>90000</v>
      </c>
      <c r="D52" s="12">
        <f>C52+5%*C52</f>
        <v>94500</v>
      </c>
      <c r="E52" s="12">
        <f t="shared" ref="E52:H52" si="7">D52+5%*D52</f>
        <v>99225</v>
      </c>
      <c r="F52" s="12">
        <f t="shared" si="7"/>
        <v>104186.25</v>
      </c>
      <c r="G52" s="12">
        <f t="shared" si="7"/>
        <v>109395.5625</v>
      </c>
      <c r="H52" s="12">
        <f t="shared" si="7"/>
        <v>114865.340625</v>
      </c>
    </row>
    <row r="53" spans="1:9" x14ac:dyDescent="0.6">
      <c r="B53" s="17" t="s">
        <v>29</v>
      </c>
      <c r="C53" s="10">
        <f>D26</f>
        <v>9900</v>
      </c>
      <c r="D53" s="10">
        <f>D27</f>
        <v>8648.8720204685087</v>
      </c>
      <c r="E53" s="10">
        <f>D28</f>
        <v>7260.1199631885529</v>
      </c>
      <c r="F53" s="10">
        <f>D29</f>
        <v>5718.6051796078027</v>
      </c>
      <c r="G53" s="10">
        <f>D30</f>
        <v>4007.5237698331694</v>
      </c>
      <c r="H53" s="10">
        <f>D31</f>
        <v>2108.2234049833264</v>
      </c>
    </row>
    <row r="54" spans="1:9" x14ac:dyDescent="0.6">
      <c r="B54" s="20"/>
      <c r="C54" s="21"/>
      <c r="D54" s="21"/>
      <c r="E54" s="21"/>
      <c r="F54" s="21"/>
      <c r="G54" s="21"/>
      <c r="H54" s="22"/>
    </row>
    <row r="55" spans="1:9" x14ac:dyDescent="0.6">
      <c r="B55" s="17" t="s">
        <v>30</v>
      </c>
      <c r="C55" s="13">
        <f>C50-C52-C53</f>
        <v>200100</v>
      </c>
      <c r="D55" s="13">
        <f t="shared" ref="D55:H55" si="8">D50-D52-D53</f>
        <v>217851.12797953148</v>
      </c>
      <c r="E55" s="13">
        <f t="shared" si="8"/>
        <v>236984.88003681146</v>
      </c>
      <c r="F55" s="13">
        <f t="shared" si="8"/>
        <v>257608.04482039221</v>
      </c>
      <c r="G55" s="13">
        <f t="shared" si="8"/>
        <v>279835.71673016687</v>
      </c>
      <c r="H55" s="13">
        <f t="shared" si="8"/>
        <v>303791.95518001664</v>
      </c>
    </row>
    <row r="56" spans="1:9" x14ac:dyDescent="0.6">
      <c r="B56" s="23"/>
      <c r="C56" s="23"/>
      <c r="D56" s="23"/>
      <c r="E56" s="23"/>
      <c r="F56" s="23"/>
      <c r="G56" s="23"/>
      <c r="H56" s="23"/>
    </row>
    <row r="57" spans="1:9" x14ac:dyDescent="0.6">
      <c r="B57" s="17" t="s">
        <v>31</v>
      </c>
      <c r="C57" s="13">
        <f>C55*$C$47</f>
        <v>60030</v>
      </c>
      <c r="D57" s="13">
        <f t="shared" ref="D57:H57" si="9">D55*$C$47</f>
        <v>65355.338393859442</v>
      </c>
      <c r="E57" s="13">
        <f t="shared" si="9"/>
        <v>71095.464011043441</v>
      </c>
      <c r="F57" s="13">
        <f t="shared" si="9"/>
        <v>77282.413446117658</v>
      </c>
      <c r="G57" s="13">
        <f t="shared" si="9"/>
        <v>83950.715019050054</v>
      </c>
      <c r="H57" s="13">
        <f>H55*$C$47</f>
        <v>91137.586554004985</v>
      </c>
    </row>
    <row r="58" spans="1:9" x14ac:dyDescent="0.6">
      <c r="B58" s="20"/>
      <c r="C58" s="21"/>
      <c r="D58" s="21"/>
      <c r="E58" s="21"/>
      <c r="F58" s="21"/>
      <c r="G58" s="21"/>
      <c r="H58" s="22"/>
    </row>
    <row r="59" spans="1:9" x14ac:dyDescent="0.6">
      <c r="B59" s="17" t="s">
        <v>32</v>
      </c>
      <c r="C59" s="19">
        <f>C55-C57</f>
        <v>140070</v>
      </c>
      <c r="D59" s="19">
        <f t="shared" ref="D59:H59" si="10">D55-D57</f>
        <v>152495.78958567203</v>
      </c>
      <c r="E59" s="19">
        <f t="shared" si="10"/>
        <v>165889.41602576803</v>
      </c>
      <c r="F59" s="19">
        <f t="shared" si="10"/>
        <v>180325.63137427456</v>
      </c>
      <c r="G59" s="19">
        <f t="shared" si="10"/>
        <v>195885.00171111681</v>
      </c>
      <c r="H59" s="19">
        <f t="shared" si="10"/>
        <v>212654.36862601165</v>
      </c>
    </row>
    <row r="62" spans="1:9" x14ac:dyDescent="0.6">
      <c r="A62" s="1" t="s">
        <v>33</v>
      </c>
    </row>
    <row r="64" spans="1:9" x14ac:dyDescent="0.6">
      <c r="B64" s="18" t="s">
        <v>24</v>
      </c>
      <c r="C64" s="18">
        <v>0</v>
      </c>
      <c r="D64" s="18">
        <v>1</v>
      </c>
      <c r="E64" s="18">
        <v>2</v>
      </c>
      <c r="F64" s="18">
        <v>3</v>
      </c>
      <c r="G64" s="18">
        <v>4</v>
      </c>
      <c r="H64" s="18">
        <v>5</v>
      </c>
      <c r="I64" s="18">
        <v>6</v>
      </c>
    </row>
    <row r="65" spans="2:9" x14ac:dyDescent="0.6">
      <c r="B65" s="18" t="s">
        <v>34</v>
      </c>
      <c r="C65" s="3"/>
      <c r="D65" s="3"/>
      <c r="E65" s="3"/>
      <c r="F65" s="3"/>
      <c r="G65" s="3"/>
      <c r="H65" s="3"/>
      <c r="I65" s="3"/>
    </row>
    <row r="66" spans="2:9" x14ac:dyDescent="0.6">
      <c r="B66" s="15" t="s">
        <v>32</v>
      </c>
      <c r="C66" s="3"/>
      <c r="D66" s="13">
        <f>C59</f>
        <v>140070</v>
      </c>
      <c r="E66" s="13">
        <f t="shared" ref="E66:I66" si="11">D59</f>
        <v>152495.78958567203</v>
      </c>
      <c r="F66" s="13">
        <f t="shared" si="11"/>
        <v>165889.41602576803</v>
      </c>
      <c r="G66" s="13">
        <f t="shared" si="11"/>
        <v>180325.63137427456</v>
      </c>
      <c r="H66" s="13">
        <f t="shared" si="11"/>
        <v>195885.00171111681</v>
      </c>
      <c r="I66" s="13">
        <f t="shared" si="11"/>
        <v>212654.36862601165</v>
      </c>
    </row>
    <row r="67" spans="2:9" x14ac:dyDescent="0.6">
      <c r="B67" s="15" t="s">
        <v>35</v>
      </c>
      <c r="C67" s="3"/>
      <c r="D67" s="3">
        <f>$E11</f>
        <v>180000</v>
      </c>
      <c r="E67" s="3">
        <f>E12</f>
        <v>288000</v>
      </c>
      <c r="F67" s="3">
        <f>E13</f>
        <v>172800</v>
      </c>
      <c r="G67" s="3">
        <f>E14</f>
        <v>103680</v>
      </c>
      <c r="H67" s="3">
        <f>E15</f>
        <v>103680</v>
      </c>
      <c r="I67" s="3">
        <f>E16</f>
        <v>51840</v>
      </c>
    </row>
    <row r="68" spans="2:9" x14ac:dyDescent="0.6">
      <c r="B68" s="18" t="s">
        <v>36</v>
      </c>
      <c r="C68" s="3"/>
      <c r="D68" s="3"/>
      <c r="E68" s="3"/>
      <c r="F68" s="3"/>
      <c r="G68" s="3"/>
      <c r="H68" s="3"/>
      <c r="I68" s="3"/>
    </row>
    <row r="69" spans="2:9" x14ac:dyDescent="0.6">
      <c r="B69" s="15" t="s">
        <v>37</v>
      </c>
      <c r="C69" s="11">
        <v>-900000</v>
      </c>
      <c r="D69" s="3"/>
      <c r="E69" s="3"/>
      <c r="F69" s="3"/>
      <c r="G69" s="3"/>
      <c r="H69" s="3"/>
      <c r="I69" s="3"/>
    </row>
    <row r="70" spans="2:9" x14ac:dyDescent="0.6">
      <c r="B70" s="15" t="s">
        <v>38</v>
      </c>
      <c r="C70" s="3"/>
      <c r="D70" s="3"/>
      <c r="E70" s="3"/>
      <c r="F70" s="3"/>
      <c r="G70" s="3"/>
      <c r="H70" s="3"/>
      <c r="I70" s="10">
        <v>50000</v>
      </c>
    </row>
    <row r="71" spans="2:9" x14ac:dyDescent="0.6">
      <c r="B71" s="15" t="s">
        <v>39</v>
      </c>
      <c r="C71" s="3"/>
      <c r="D71" s="3"/>
      <c r="E71" s="3"/>
      <c r="F71" s="3"/>
      <c r="G71" s="3"/>
      <c r="H71" s="3"/>
      <c r="I71" s="24">
        <f>C44</f>
        <v>-552</v>
      </c>
    </row>
    <row r="72" spans="2:9" x14ac:dyDescent="0.6">
      <c r="B72" s="18" t="s">
        <v>40</v>
      </c>
      <c r="C72" s="3"/>
      <c r="D72" s="3"/>
      <c r="E72" s="3"/>
      <c r="F72" s="3"/>
      <c r="G72" s="3"/>
      <c r="H72" s="3"/>
      <c r="I72" s="3"/>
    </row>
    <row r="73" spans="2:9" x14ac:dyDescent="0.6">
      <c r="B73" s="15" t="s">
        <v>41</v>
      </c>
      <c r="C73" s="12">
        <v>90000</v>
      </c>
      <c r="D73" s="3"/>
      <c r="E73" s="3"/>
      <c r="F73" s="3"/>
      <c r="G73" s="3"/>
      <c r="H73" s="3"/>
      <c r="I73" s="3"/>
    </row>
    <row r="74" spans="2:9" x14ac:dyDescent="0.6">
      <c r="B74" s="15" t="s">
        <v>26</v>
      </c>
      <c r="C74" s="3"/>
      <c r="D74" s="11">
        <f>-E26</f>
        <v>-11373.890723013559</v>
      </c>
      <c r="E74" s="11">
        <f>-E27</f>
        <v>-12625.01870254505</v>
      </c>
      <c r="F74" s="11">
        <f>-E28</f>
        <v>-14013.770759825005</v>
      </c>
      <c r="G74" s="11">
        <f>-E29</f>
        <v>-15555.285543405756</v>
      </c>
      <c r="H74" s="11">
        <f>-E30</f>
        <v>-17266.36695318039</v>
      </c>
      <c r="I74" s="11">
        <f>-E31</f>
        <v>-19165.667318030231</v>
      </c>
    </row>
    <row r="75" spans="2:9" x14ac:dyDescent="0.6">
      <c r="B75" s="18" t="s">
        <v>42</v>
      </c>
      <c r="C75" s="14">
        <f>SUM(C66:C74)</f>
        <v>-810000</v>
      </c>
      <c r="D75" s="14">
        <f t="shared" ref="D75:I75" si="12">SUM(D66:D74)</f>
        <v>308696.10927698645</v>
      </c>
      <c r="E75" s="14">
        <f t="shared" si="12"/>
        <v>427870.770883127</v>
      </c>
      <c r="F75" s="14">
        <f t="shared" si="12"/>
        <v>324675.64526594302</v>
      </c>
      <c r="G75" s="14">
        <f t="shared" si="12"/>
        <v>268450.34583086881</v>
      </c>
      <c r="H75" s="14">
        <f t="shared" si="12"/>
        <v>282298.63475793641</v>
      </c>
      <c r="I75" s="14">
        <f t="shared" si="12"/>
        <v>294776.70130798139</v>
      </c>
    </row>
  </sheetData>
  <mergeCells count="4">
    <mergeCell ref="B51:H51"/>
    <mergeCell ref="B54:H54"/>
    <mergeCell ref="B56:H56"/>
    <mergeCell ref="B58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AnuragG</dc:creator>
  <cp:lastModifiedBy>Rushabh Barbhaya</cp:lastModifiedBy>
  <dcterms:created xsi:type="dcterms:W3CDTF">2018-03-05T00:56:32Z</dcterms:created>
  <dcterms:modified xsi:type="dcterms:W3CDTF">2018-03-08T02:43:09Z</dcterms:modified>
</cp:coreProperties>
</file>