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EM 605 Operations Research\Midterm Sample\"/>
    </mc:Choice>
  </mc:AlternateContent>
  <xr:revisionPtr revIDLastSave="0" documentId="10_ncr:0_{B75238E8-9625-460C-A576-DED6B37353E8}" xr6:coauthVersionLast="41" xr6:coauthVersionMax="41" xr10:uidLastSave="{00000000-0000-0000-0000-000000000000}"/>
  <bookViews>
    <workbookView xWindow="3066" yWindow="3114" windowWidth="7500" windowHeight="6000" activeTab="4" xr2:uid="{9D2D8E53-6075-461A-B20C-A7A0A139F79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0" hidden="1">Sheet1!$B$11:$B$12</definedName>
    <definedName name="solver_adj" localSheetId="1" hidden="1">Sheet2!$B$11:$B$12</definedName>
    <definedName name="solver_adj" localSheetId="2" hidden="1">Sheet3!$B$2:$C$2</definedName>
    <definedName name="solver_adj" localSheetId="3" hidden="1">Sheet4!$B$2:$E$2</definedName>
    <definedName name="solver_adj" localSheetId="4" hidden="1">Sheet5!$B$2:$M$2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ng" localSheetId="3" hidden="1">1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Sheet1!$B$14</definedName>
    <definedName name="solver_lhs1" localSheetId="2" hidden="1">Sheet3!$B$2:$C$2</definedName>
    <definedName name="solver_lhs1" localSheetId="3" hidden="1">Sheet4!$B$2:$E$2</definedName>
    <definedName name="solver_lhs1" localSheetId="4" hidden="1">Sheet5!$B$2:$M$2</definedName>
    <definedName name="solver_lhs2" localSheetId="2" hidden="1">Sheet3!$D$7</definedName>
    <definedName name="solver_lhs2" localSheetId="3" hidden="1">Sheet4!$F$7</definedName>
    <definedName name="solver_lhs2" localSheetId="4" hidden="1">Sheet5!$N$7:$N$18</definedName>
    <definedName name="solver_lhs3" localSheetId="2" hidden="1">Sheet3!$D$8</definedName>
    <definedName name="solver_lhs3" localSheetId="3" hidden="1">Sheet4!$F$8</definedName>
    <definedName name="solver_lhs4" localSheetId="2" hidden="1">Sheet3!$C$2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0</definedName>
    <definedName name="solver_num" localSheetId="2" hidden="1">3</definedName>
    <definedName name="solver_num" localSheetId="3" hidden="1">3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Sheet1!$B$16</definedName>
    <definedName name="solver_opt" localSheetId="1" hidden="1">Sheet2!$C$14</definedName>
    <definedName name="solver_opt" localSheetId="2" hidden="1">Sheet3!$D$4</definedName>
    <definedName name="solver_opt" localSheetId="3" hidden="1">Sheet4!$F$4</definedName>
    <definedName name="solver_opt" localSheetId="4" hidden="1">Sheet5!$N$4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2" hidden="1">4</definedName>
    <definedName name="solver_rel1" localSheetId="3" hidden="1">5</definedName>
    <definedName name="solver_rel1" localSheetId="4" hidden="1">5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3" localSheetId="2" hidden="1">1</definedName>
    <definedName name="solver_rel3" localSheetId="3" hidden="1">1</definedName>
    <definedName name="solver_rel4" localSheetId="2" hidden="1">4</definedName>
    <definedName name="solver_rhs1" localSheetId="0" hidden="1">Sheet1!$C$14</definedName>
    <definedName name="solver_rhs1" localSheetId="2" hidden="1">integer</definedName>
    <definedName name="solver_rhs1" localSheetId="3" hidden="1">binary</definedName>
    <definedName name="solver_rhs1" localSheetId="4" hidden="1">binary</definedName>
    <definedName name="solver_rhs2" localSheetId="2" hidden="1">Sheet3!$F$7</definedName>
    <definedName name="solver_rhs2" localSheetId="3" hidden="1">Sheet4!$H$7</definedName>
    <definedName name="solver_rhs2" localSheetId="4" hidden="1">Sheet5!$P$7:$P$18</definedName>
    <definedName name="solver_rhs3" localSheetId="2" hidden="1">Sheet3!$F$8</definedName>
    <definedName name="solver_rhs3" localSheetId="3" hidden="1">Sheet4!$H$8</definedName>
    <definedName name="solver_rhs4" localSheetId="2" hidden="1">integer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5" l="1"/>
  <c r="N17" i="5"/>
  <c r="N16" i="5"/>
  <c r="N15" i="5"/>
  <c r="N14" i="5"/>
  <c r="N13" i="5"/>
  <c r="N12" i="5"/>
  <c r="N11" i="5"/>
  <c r="N10" i="5"/>
  <c r="N9" i="5"/>
  <c r="N8" i="5"/>
  <c r="N7" i="5"/>
  <c r="N4" i="5"/>
  <c r="F4" i="4"/>
  <c r="F8" i="4"/>
  <c r="F7" i="4"/>
  <c r="D8" i="3"/>
  <c r="D7" i="3"/>
  <c r="D4" i="3"/>
  <c r="C8" i="2"/>
  <c r="B8" i="2"/>
  <c r="E4" i="2"/>
  <c r="E5" i="2"/>
  <c r="E6" i="2"/>
  <c r="E7" i="2"/>
  <c r="E3" i="2"/>
  <c r="B14" i="1"/>
  <c r="B16" i="1"/>
  <c r="C12" i="1"/>
  <c r="C11" i="1"/>
  <c r="B4" i="1"/>
  <c r="B3" i="1" s="1"/>
  <c r="C14" i="2" l="1"/>
</calcChain>
</file>

<file path=xl/sharedStrings.xml><?xml version="1.0" encoding="utf-8"?>
<sst xmlns="http://schemas.openxmlformats.org/spreadsheetml/2006/main" count="83" uniqueCount="48">
  <si>
    <t>Profit</t>
  </si>
  <si>
    <t>Demand</t>
  </si>
  <si>
    <t>Price</t>
  </si>
  <si>
    <t>Fixed Cost</t>
  </si>
  <si>
    <t>Variable Cost</t>
  </si>
  <si>
    <t>Decision</t>
  </si>
  <si>
    <t>Obj</t>
  </si>
  <si>
    <t>Bowls</t>
  </si>
  <si>
    <t>Mugs</t>
  </si>
  <si>
    <t>Prod</t>
  </si>
  <si>
    <t>Labour</t>
  </si>
  <si>
    <t>Z = (4 - 0.1*Bowls)*Bowls + (5 - 0.2*Mugs)*Mugs</t>
  </si>
  <si>
    <t>Abbeville</t>
  </si>
  <si>
    <t>Benton</t>
  </si>
  <si>
    <t>Clayton</t>
  </si>
  <si>
    <t>Dunning</t>
  </si>
  <si>
    <t>Eden</t>
  </si>
  <si>
    <t>x</t>
  </si>
  <si>
    <t>y</t>
  </si>
  <si>
    <t>trips</t>
  </si>
  <si>
    <t>Distance</t>
  </si>
  <si>
    <t>Solution</t>
  </si>
  <si>
    <t>Total Annual Dist</t>
  </si>
  <si>
    <t>Press</t>
  </si>
  <si>
    <t>Lathe</t>
  </si>
  <si>
    <t>Object</t>
  </si>
  <si>
    <t>Const</t>
  </si>
  <si>
    <t>Space</t>
  </si>
  <si>
    <t>&lt;=</t>
  </si>
  <si>
    <t>Swimming</t>
  </si>
  <si>
    <t>Tennis</t>
  </si>
  <si>
    <t>Athletic</t>
  </si>
  <si>
    <t>GYM</t>
  </si>
  <si>
    <t>Cost</t>
  </si>
  <si>
    <t>Land</t>
  </si>
  <si>
    <t>Atlanta</t>
  </si>
  <si>
    <t>Boston</t>
  </si>
  <si>
    <t>Charlotte</t>
  </si>
  <si>
    <t>Cincinnati</t>
  </si>
  <si>
    <t>Detroit</t>
  </si>
  <si>
    <t>Indianapolis</t>
  </si>
  <si>
    <t>Milwaukee</t>
  </si>
  <si>
    <t>Nashville</t>
  </si>
  <si>
    <t>NY</t>
  </si>
  <si>
    <t>Pitts</t>
  </si>
  <si>
    <t>Richmond</t>
  </si>
  <si>
    <t>St. Louis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</si>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</sst>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DA01-E42B-4F37-9E8A-08B93B406002}">
  <dimension ref="A3:C16"/>
  <sheetViews>
    <sheetView workbookViewId="0">
      <selection activeCell="B14" sqref="B14"/>
    </sheetView>
  </sheetViews>
  <sheetFormatPr defaultRowHeight="14.4" x14ac:dyDescent="0.55000000000000004"/>
  <cols>
    <col min="1" max="1" width="11.05078125" bestFit="1" customWidth="1"/>
  </cols>
  <sheetData>
    <row r="3" spans="1:3" x14ac:dyDescent="0.55000000000000004">
      <c r="A3" t="s">
        <v>0</v>
      </c>
      <c r="B3">
        <f>B4*B5-B6-(B4)*B7</f>
        <v>7259.453658536585</v>
      </c>
    </row>
    <row r="4" spans="1:3" x14ac:dyDescent="0.55000000000000004">
      <c r="A4" t="s">
        <v>1</v>
      </c>
      <c r="B4">
        <f>1500-24.6*B5</f>
        <v>651.60000000075081</v>
      </c>
    </row>
    <row r="5" spans="1:3" x14ac:dyDescent="0.55000000000000004">
      <c r="A5" t="s">
        <v>2</v>
      </c>
      <c r="B5">
        <v>34.48780487801826</v>
      </c>
    </row>
    <row r="6" spans="1:3" x14ac:dyDescent="0.55000000000000004">
      <c r="A6" t="s">
        <v>3</v>
      </c>
      <c r="B6">
        <v>10000</v>
      </c>
    </row>
    <row r="7" spans="1:3" x14ac:dyDescent="0.55000000000000004">
      <c r="A7" t="s">
        <v>4</v>
      </c>
      <c r="B7">
        <v>8</v>
      </c>
    </row>
    <row r="10" spans="1:3" x14ac:dyDescent="0.55000000000000004">
      <c r="B10" t="s">
        <v>9</v>
      </c>
    </row>
    <row r="11" spans="1:3" x14ac:dyDescent="0.55000000000000004">
      <c r="A11" t="s">
        <v>7</v>
      </c>
      <c r="B11">
        <v>18.333333333333353</v>
      </c>
      <c r="C11">
        <f>4-0.1*B11</f>
        <v>2.1666666666666643</v>
      </c>
    </row>
    <row r="12" spans="1:3" x14ac:dyDescent="0.55000000000000004">
      <c r="A12" t="s">
        <v>8</v>
      </c>
      <c r="B12">
        <v>10.833333333333327</v>
      </c>
      <c r="C12">
        <f>5-0.2*B12</f>
        <v>2.8333333333333344</v>
      </c>
    </row>
    <row r="14" spans="1:3" x14ac:dyDescent="0.55000000000000004">
      <c r="A14" t="s">
        <v>10</v>
      </c>
      <c r="B14">
        <f>B11+2*B12</f>
        <v>40.000000000000007</v>
      </c>
      <c r="C14">
        <v>40</v>
      </c>
    </row>
    <row r="16" spans="1:3" x14ac:dyDescent="0.55000000000000004">
      <c r="A16" t="s">
        <v>0</v>
      </c>
      <c r="B16">
        <f>(4-0.1*B11)*B11+(5-0.2*B12)*B12</f>
        <v>70.416666666666657</v>
      </c>
      <c r="C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1895-8FF0-44E9-B056-6B791261429F}">
  <dimension ref="A2:E14"/>
  <sheetViews>
    <sheetView workbookViewId="0">
      <selection activeCell="C2" sqref="A2:C8"/>
    </sheetView>
  </sheetViews>
  <sheetFormatPr defaultRowHeight="14.4" x14ac:dyDescent="0.55000000000000004"/>
  <sheetData>
    <row r="2" spans="1:5" x14ac:dyDescent="0.55000000000000004">
      <c r="B2" t="s">
        <v>17</v>
      </c>
      <c r="C2" t="s">
        <v>18</v>
      </c>
      <c r="D2" t="s">
        <v>19</v>
      </c>
      <c r="E2" t="s">
        <v>20</v>
      </c>
    </row>
    <row r="3" spans="1:5" x14ac:dyDescent="0.55000000000000004">
      <c r="A3" t="s">
        <v>12</v>
      </c>
      <c r="B3">
        <v>20</v>
      </c>
      <c r="C3">
        <v>20</v>
      </c>
      <c r="D3">
        <v>75</v>
      </c>
      <c r="E3">
        <f>SQRT(POWER(B3-$B$11,2)+POWER(C3-$B$12,2))</f>
        <v>4.5760158093138337</v>
      </c>
    </row>
    <row r="4" spans="1:5" x14ac:dyDescent="0.55000000000000004">
      <c r="A4" t="s">
        <v>13</v>
      </c>
      <c r="B4">
        <v>10</v>
      </c>
      <c r="C4">
        <v>35</v>
      </c>
      <c r="D4">
        <v>105</v>
      </c>
      <c r="E4">
        <f t="shared" ref="E4:E7" si="0">SQRT(POWER(B4-$B$11,2)+POWER(C4-$B$12,2))</f>
        <v>22.251355245795263</v>
      </c>
    </row>
    <row r="5" spans="1:5" x14ac:dyDescent="0.55000000000000004">
      <c r="A5" t="s">
        <v>14</v>
      </c>
      <c r="B5">
        <v>25</v>
      </c>
      <c r="C5">
        <v>9</v>
      </c>
      <c r="D5">
        <v>135</v>
      </c>
      <c r="E5">
        <f t="shared" si="0"/>
        <v>7.7884763338363507</v>
      </c>
    </row>
    <row r="6" spans="1:5" x14ac:dyDescent="0.55000000000000004">
      <c r="A6" t="s">
        <v>15</v>
      </c>
      <c r="B6">
        <v>32</v>
      </c>
      <c r="C6">
        <v>15</v>
      </c>
      <c r="D6">
        <v>60</v>
      </c>
      <c r="E6">
        <f t="shared" si="0"/>
        <v>11.341038575713377</v>
      </c>
    </row>
    <row r="7" spans="1:5" x14ac:dyDescent="0.55000000000000004">
      <c r="A7" t="s">
        <v>16</v>
      </c>
      <c r="B7">
        <v>10</v>
      </c>
      <c r="C7">
        <v>8</v>
      </c>
      <c r="D7">
        <v>90</v>
      </c>
      <c r="E7">
        <f t="shared" si="0"/>
        <v>13.025807396027275</v>
      </c>
    </row>
    <row r="8" spans="1:5" x14ac:dyDescent="0.55000000000000004">
      <c r="B8">
        <f>B11</f>
        <v>20.668834702813914</v>
      </c>
      <c r="C8">
        <f>B12</f>
        <v>15.473126815626269</v>
      </c>
    </row>
    <row r="10" spans="1:5" x14ac:dyDescent="0.55000000000000004">
      <c r="A10" t="s">
        <v>21</v>
      </c>
    </row>
    <row r="11" spans="1:5" x14ac:dyDescent="0.55000000000000004">
      <c r="A11" t="s">
        <v>17</v>
      </c>
      <c r="B11">
        <v>20.668834702813914</v>
      </c>
    </row>
    <row r="12" spans="1:5" x14ac:dyDescent="0.55000000000000004">
      <c r="A12" t="s">
        <v>18</v>
      </c>
      <c r="B12">
        <v>15.473126815626269</v>
      </c>
    </row>
    <row r="14" spans="1:5" x14ac:dyDescent="0.55000000000000004">
      <c r="A14" t="s">
        <v>22</v>
      </c>
      <c r="C14">
        <f>SUMPRODUCT(D3:D7,E3:E7)</f>
        <v>5583.8227717602049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8DFF-65DF-4F5C-970A-73549597F73B}">
  <dimension ref="A1:F8"/>
  <sheetViews>
    <sheetView workbookViewId="0">
      <selection activeCell="D3" sqref="D3"/>
    </sheetView>
  </sheetViews>
  <sheetFormatPr defaultRowHeight="14.4" x14ac:dyDescent="0.55000000000000004"/>
  <sheetData>
    <row r="1" spans="1:6" x14ac:dyDescent="0.55000000000000004">
      <c r="B1" t="s">
        <v>23</v>
      </c>
      <c r="C1" t="s">
        <v>24</v>
      </c>
    </row>
    <row r="2" spans="1:6" x14ac:dyDescent="0.55000000000000004">
      <c r="A2" t="s">
        <v>5</v>
      </c>
      <c r="B2">
        <v>1</v>
      </c>
      <c r="C2">
        <v>6</v>
      </c>
    </row>
    <row r="4" spans="1:6" x14ac:dyDescent="0.55000000000000004">
      <c r="A4" t="s">
        <v>25</v>
      </c>
      <c r="B4">
        <v>100</v>
      </c>
      <c r="C4">
        <v>150</v>
      </c>
      <c r="D4">
        <f>SUMPRODUCT(B4:C4,$B$2:$C$2)</f>
        <v>1000</v>
      </c>
    </row>
    <row r="6" spans="1:6" x14ac:dyDescent="0.55000000000000004">
      <c r="A6" t="s">
        <v>26</v>
      </c>
    </row>
    <row r="7" spans="1:6" x14ac:dyDescent="0.55000000000000004">
      <c r="A7" t="s">
        <v>27</v>
      </c>
      <c r="B7">
        <v>15</v>
      </c>
      <c r="C7">
        <v>30</v>
      </c>
      <c r="D7">
        <f>SUMPRODUCT(B7:C7,$B$2:$C$2)</f>
        <v>195</v>
      </c>
      <c r="E7" t="s">
        <v>28</v>
      </c>
      <c r="F7">
        <v>200</v>
      </c>
    </row>
    <row r="8" spans="1:6" x14ac:dyDescent="0.55000000000000004">
      <c r="A8" t="s">
        <v>2</v>
      </c>
      <c r="B8">
        <v>8000</v>
      </c>
      <c r="C8">
        <v>4000</v>
      </c>
      <c r="D8">
        <f>SUMPRODUCT(B8:C8,$B$2:$C$2)</f>
        <v>32000</v>
      </c>
      <c r="E8" t="s">
        <v>28</v>
      </c>
      <c r="F8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7438-4B53-48B0-9774-14DB9A4F7EA3}">
  <dimension ref="A1:H8"/>
  <sheetViews>
    <sheetView workbookViewId="0">
      <selection activeCell="F4" sqref="F4"/>
    </sheetView>
  </sheetViews>
  <sheetFormatPr defaultRowHeight="14.4" x14ac:dyDescent="0.55000000000000004"/>
  <sheetData>
    <row r="1" spans="1:8" x14ac:dyDescent="0.55000000000000004">
      <c r="B1" t="s">
        <v>29</v>
      </c>
      <c r="C1" t="s">
        <v>30</v>
      </c>
      <c r="D1" t="s">
        <v>31</v>
      </c>
      <c r="E1" t="s">
        <v>32</v>
      </c>
    </row>
    <row r="2" spans="1:8" x14ac:dyDescent="0.55000000000000004">
      <c r="A2" t="s">
        <v>5</v>
      </c>
      <c r="B2">
        <v>1</v>
      </c>
      <c r="C2">
        <v>0</v>
      </c>
      <c r="D2">
        <v>1</v>
      </c>
      <c r="E2">
        <v>0</v>
      </c>
    </row>
    <row r="4" spans="1:8" x14ac:dyDescent="0.55000000000000004">
      <c r="A4" t="s">
        <v>6</v>
      </c>
      <c r="B4">
        <v>300</v>
      </c>
      <c r="C4">
        <v>90</v>
      </c>
      <c r="D4">
        <v>400</v>
      </c>
      <c r="E4">
        <v>150</v>
      </c>
      <c r="F4">
        <f>SUMPRODUCT(B4:E4,$B$2:$E$2)</f>
        <v>700</v>
      </c>
    </row>
    <row r="6" spans="1:8" x14ac:dyDescent="0.55000000000000004">
      <c r="A6" t="s">
        <v>26</v>
      </c>
    </row>
    <row r="7" spans="1:8" x14ac:dyDescent="0.55000000000000004">
      <c r="A7" t="s">
        <v>33</v>
      </c>
      <c r="B7">
        <v>35000</v>
      </c>
      <c r="C7">
        <v>10000</v>
      </c>
      <c r="D7">
        <v>25000</v>
      </c>
      <c r="E7">
        <v>90000</v>
      </c>
      <c r="F7">
        <f>SUMPRODUCT(B7:E7,$B$2:$E$2)</f>
        <v>60000</v>
      </c>
      <c r="G7" t="s">
        <v>28</v>
      </c>
      <c r="H7">
        <v>120000</v>
      </c>
    </row>
    <row r="8" spans="1:8" x14ac:dyDescent="0.55000000000000004">
      <c r="A8" t="s">
        <v>34</v>
      </c>
      <c r="B8">
        <v>4</v>
      </c>
      <c r="C8">
        <v>2</v>
      </c>
      <c r="D8">
        <v>7</v>
      </c>
      <c r="E8">
        <v>3</v>
      </c>
      <c r="F8">
        <f>SUMPRODUCT(B8:E8,$B$2:$E$2)</f>
        <v>11</v>
      </c>
      <c r="G8" t="s">
        <v>28</v>
      </c>
      <c r="H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4388-F0A3-47C0-967A-13D43F98E417}">
  <dimension ref="A1:P18"/>
  <sheetViews>
    <sheetView tabSelected="1" topLeftCell="G1" workbookViewId="0">
      <selection activeCell="P14" sqref="P14"/>
    </sheetView>
  </sheetViews>
  <sheetFormatPr defaultRowHeight="14.4" x14ac:dyDescent="0.55000000000000004"/>
  <sheetData>
    <row r="1" spans="1:16" x14ac:dyDescent="0.55000000000000004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6" x14ac:dyDescent="0.55000000000000004">
      <c r="A2" t="s">
        <v>5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4" spans="1:16" x14ac:dyDescent="0.5500000000000000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SUMPRODUCT(B4:M4,$B$2:$M$2)</f>
        <v>4</v>
      </c>
    </row>
    <row r="6" spans="1:16" x14ac:dyDescent="0.55000000000000004">
      <c r="A6" t="s">
        <v>26</v>
      </c>
    </row>
    <row r="7" spans="1:16" x14ac:dyDescent="0.55000000000000004">
      <c r="A7" t="s">
        <v>35</v>
      </c>
      <c r="B7">
        <v>1</v>
      </c>
      <c r="D7">
        <v>1</v>
      </c>
      <c r="I7">
        <v>1</v>
      </c>
      <c r="N7">
        <f t="shared" ref="N7:N18" si="0">SUMPRODUCT(B7:M7,$B$2:$M$2)</f>
        <v>1</v>
      </c>
      <c r="O7" t="s">
        <v>47</v>
      </c>
      <c r="P7">
        <v>1</v>
      </c>
    </row>
    <row r="8" spans="1:16" x14ac:dyDescent="0.55000000000000004">
      <c r="A8" t="s">
        <v>36</v>
      </c>
      <c r="C8">
        <v>1</v>
      </c>
      <c r="J8">
        <v>1</v>
      </c>
      <c r="N8">
        <f t="shared" si="0"/>
        <v>1</v>
      </c>
      <c r="O8" t="s">
        <v>47</v>
      </c>
      <c r="P8">
        <v>1</v>
      </c>
    </row>
    <row r="9" spans="1:16" x14ac:dyDescent="0.55000000000000004">
      <c r="A9" t="s">
        <v>37</v>
      </c>
      <c r="B9">
        <v>1</v>
      </c>
      <c r="D9">
        <v>1</v>
      </c>
      <c r="L9">
        <v>1</v>
      </c>
      <c r="N9">
        <f t="shared" si="0"/>
        <v>2</v>
      </c>
      <c r="O9" t="s">
        <v>47</v>
      </c>
      <c r="P9">
        <v>1</v>
      </c>
    </row>
    <row r="10" spans="1:16" x14ac:dyDescent="0.55000000000000004">
      <c r="A10" t="s">
        <v>38</v>
      </c>
      <c r="E10">
        <v>1</v>
      </c>
      <c r="F10">
        <v>1</v>
      </c>
      <c r="G10">
        <v>1</v>
      </c>
      <c r="I10">
        <v>1</v>
      </c>
      <c r="K10">
        <v>1</v>
      </c>
      <c r="N10">
        <f t="shared" si="0"/>
        <v>1</v>
      </c>
      <c r="O10" t="s">
        <v>47</v>
      </c>
      <c r="P10">
        <v>1</v>
      </c>
    </row>
    <row r="11" spans="1:16" x14ac:dyDescent="0.55000000000000004">
      <c r="A11" t="s">
        <v>39</v>
      </c>
      <c r="E11">
        <v>1</v>
      </c>
      <c r="F11">
        <v>1</v>
      </c>
      <c r="G11">
        <v>1</v>
      </c>
      <c r="H11">
        <v>1</v>
      </c>
      <c r="K11">
        <v>1</v>
      </c>
      <c r="N11">
        <f t="shared" si="0"/>
        <v>1</v>
      </c>
      <c r="O11" t="s">
        <v>47</v>
      </c>
      <c r="P11">
        <v>1</v>
      </c>
    </row>
    <row r="12" spans="1:16" x14ac:dyDescent="0.55000000000000004">
      <c r="A12" t="s">
        <v>40</v>
      </c>
      <c r="E12">
        <v>1</v>
      </c>
      <c r="F12">
        <v>1</v>
      </c>
      <c r="G12">
        <v>1</v>
      </c>
      <c r="H12">
        <v>1</v>
      </c>
      <c r="I12">
        <v>1</v>
      </c>
      <c r="M12">
        <v>1</v>
      </c>
      <c r="N12">
        <f t="shared" si="0"/>
        <v>1</v>
      </c>
      <c r="O12" t="s">
        <v>47</v>
      </c>
      <c r="P12">
        <v>1</v>
      </c>
    </row>
    <row r="13" spans="1:16" x14ac:dyDescent="0.55000000000000004">
      <c r="A13" t="s">
        <v>41</v>
      </c>
      <c r="F13">
        <v>1</v>
      </c>
      <c r="G13">
        <v>1</v>
      </c>
      <c r="H13">
        <v>1</v>
      </c>
      <c r="N13">
        <f t="shared" si="0"/>
        <v>1</v>
      </c>
      <c r="O13" t="s">
        <v>47</v>
      </c>
      <c r="P13">
        <v>1</v>
      </c>
    </row>
    <row r="14" spans="1:16" x14ac:dyDescent="0.55000000000000004">
      <c r="A14" t="s">
        <v>42</v>
      </c>
      <c r="B14">
        <v>1</v>
      </c>
      <c r="E14">
        <v>1</v>
      </c>
      <c r="G14">
        <v>1</v>
      </c>
      <c r="I14">
        <v>1</v>
      </c>
      <c r="M14">
        <v>1</v>
      </c>
      <c r="N14">
        <f t="shared" si="0"/>
        <v>2</v>
      </c>
      <c r="O14" t="s">
        <v>47</v>
      </c>
      <c r="P14">
        <v>1</v>
      </c>
    </row>
    <row r="15" spans="1:16" x14ac:dyDescent="0.55000000000000004">
      <c r="A15" t="s">
        <v>43</v>
      </c>
      <c r="C15">
        <v>1</v>
      </c>
      <c r="J15">
        <v>1</v>
      </c>
      <c r="L15">
        <v>1</v>
      </c>
      <c r="N15">
        <f t="shared" si="0"/>
        <v>2</v>
      </c>
      <c r="O15" t="s">
        <v>47</v>
      </c>
      <c r="P15">
        <v>1</v>
      </c>
    </row>
    <row r="16" spans="1:16" x14ac:dyDescent="0.55000000000000004">
      <c r="A16" t="s">
        <v>44</v>
      </c>
      <c r="E16">
        <v>1</v>
      </c>
      <c r="F16">
        <v>1</v>
      </c>
      <c r="K16">
        <v>1</v>
      </c>
      <c r="L16">
        <v>1</v>
      </c>
      <c r="N16">
        <f t="shared" si="0"/>
        <v>1</v>
      </c>
      <c r="O16" t="s">
        <v>47</v>
      </c>
      <c r="P16">
        <v>1</v>
      </c>
    </row>
    <row r="17" spans="1:16" x14ac:dyDescent="0.55000000000000004">
      <c r="A17" t="s">
        <v>45</v>
      </c>
      <c r="D17">
        <v>1</v>
      </c>
      <c r="J17">
        <v>1</v>
      </c>
      <c r="K17">
        <v>1</v>
      </c>
      <c r="L17">
        <v>1</v>
      </c>
      <c r="N17">
        <f t="shared" si="0"/>
        <v>1</v>
      </c>
      <c r="O17" t="s">
        <v>47</v>
      </c>
      <c r="P17">
        <v>1</v>
      </c>
    </row>
    <row r="18" spans="1:16" x14ac:dyDescent="0.55000000000000004">
      <c r="A18" t="s">
        <v>46</v>
      </c>
      <c r="G18">
        <v>1</v>
      </c>
      <c r="I18">
        <v>1</v>
      </c>
      <c r="M18">
        <v>1</v>
      </c>
      <c r="N18">
        <f t="shared" si="0"/>
        <v>1</v>
      </c>
      <c r="O18" t="s">
        <v>47</v>
      </c>
      <c r="P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2019-03-12T02:33:35Z</dcterms:created>
  <dcterms:modified xsi:type="dcterms:W3CDTF">2019-03-12T05:08:09Z</dcterms:modified>
</cp:coreProperties>
</file>