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4\"/>
    </mc:Choice>
  </mc:AlternateContent>
  <bookViews>
    <workbookView xWindow="0" yWindow="0" windowWidth="23040" windowHeight="8808" firstSheet="1" activeTab="2"/>
  </bookViews>
  <sheets>
    <sheet name="Dice Sheet" sheetId="2" r:id="rId1"/>
    <sheet name="Floodplain" sheetId="3" r:id="rId2"/>
    <sheet name="PMF of Superbowl" sheetId="4" r:id="rId3"/>
    <sheet name="superbowl" sheetId="1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L1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2" i="4"/>
  <c r="B2" i="4"/>
  <c r="G1" i="1"/>
  <c r="B19" i="4"/>
  <c r="B18" i="4"/>
  <c r="B17" i="4"/>
  <c r="B16" i="4"/>
  <c r="B24" i="4"/>
  <c r="B23" i="4"/>
  <c r="B22" i="4"/>
  <c r="B21" i="4"/>
  <c r="B15" i="4"/>
  <c r="B20" i="4"/>
  <c r="B25" i="4"/>
  <c r="B26" i="4"/>
  <c r="B27" i="4"/>
  <c r="B28" i="4"/>
  <c r="B29" i="4"/>
  <c r="B9" i="4"/>
  <c r="B8" i="4"/>
  <c r="B7" i="4"/>
  <c r="B6" i="4"/>
  <c r="B3" i="4"/>
  <c r="B4" i="4"/>
  <c r="B5" i="4"/>
  <c r="B10" i="4"/>
  <c r="B11" i="4"/>
  <c r="B12" i="4"/>
  <c r="B13" i="4"/>
  <c r="B14" i="4"/>
  <c r="E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2" i="3"/>
  <c r="D4" i="2" l="1"/>
  <c r="F4" i="2" s="1"/>
  <c r="D5" i="2"/>
  <c r="F5" i="2" s="1"/>
  <c r="D6" i="2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D17" i="2"/>
  <c r="F17" i="2" s="1"/>
  <c r="D18" i="2"/>
  <c r="F18" i="2" s="1"/>
  <c r="D19" i="2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D28" i="2"/>
  <c r="F28" i="2" s="1"/>
  <c r="D29" i="2"/>
  <c r="F29" i="2" s="1"/>
  <c r="D30" i="2"/>
  <c r="F30" i="2" s="1"/>
  <c r="D31" i="2"/>
  <c r="F31" i="2" s="1"/>
  <c r="D32" i="2"/>
  <c r="F32" i="2" s="1"/>
  <c r="C4" i="2"/>
  <c r="E4" i="2" s="1"/>
  <c r="C5" i="2"/>
  <c r="E5" i="2" s="1"/>
  <c r="C6" i="2"/>
  <c r="E6" i="2" s="1"/>
  <c r="C7" i="2"/>
  <c r="E7" i="2" s="1"/>
  <c r="C8" i="2"/>
  <c r="E8" i="2" s="1"/>
  <c r="C9" i="2"/>
  <c r="C10" i="2"/>
  <c r="C11" i="2"/>
  <c r="E11" i="2" s="1"/>
  <c r="C12" i="2"/>
  <c r="E12" i="2" s="1"/>
  <c r="C13" i="2"/>
  <c r="E13" i="2" s="1"/>
  <c r="C14" i="2"/>
  <c r="E14" i="2" s="1"/>
  <c r="C15" i="2"/>
  <c r="C16" i="2"/>
  <c r="E16" i="2" s="1"/>
  <c r="C17" i="2"/>
  <c r="E17" i="2" s="1"/>
  <c r="C18" i="2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C29" i="2"/>
  <c r="E29" i="2" s="1"/>
  <c r="C30" i="2"/>
  <c r="C31" i="2"/>
  <c r="E31" i="2" s="1"/>
  <c r="C32" i="2"/>
  <c r="E32" i="2" s="1"/>
  <c r="D3" i="2"/>
  <c r="C3" i="2"/>
  <c r="E10" i="2"/>
  <c r="E15" i="2"/>
  <c r="E18" i="2"/>
  <c r="F19" i="2"/>
  <c r="F27" i="2"/>
  <c r="F3" i="2"/>
  <c r="E3" i="2"/>
  <c r="H3" i="2" s="1"/>
  <c r="E9" i="2"/>
  <c r="E28" i="2"/>
  <c r="E30" i="2"/>
  <c r="F6" i="2"/>
  <c r="F16" i="2"/>
  <c r="C40" i="2"/>
  <c r="C39" i="2"/>
  <c r="C38" i="2"/>
  <c r="C37" i="2"/>
  <c r="C36" i="2"/>
  <c r="D36" i="2" l="1"/>
  <c r="D37" i="2" s="1"/>
  <c r="D38" i="2" s="1"/>
  <c r="D39" i="2" s="1"/>
  <c r="D40" i="2" s="1"/>
  <c r="D41" i="2" s="1"/>
  <c r="C42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<sst xmlns="http://schemas.openxmlformats.org/spreadsheetml/2006/main" count="132" uniqueCount="29">
  <si>
    <t>superbowl</t>
  </si>
  <si>
    <t>toss</t>
  </si>
  <si>
    <t>winner</t>
  </si>
  <si>
    <t>heads</t>
  </si>
  <si>
    <t>nfc</t>
  </si>
  <si>
    <t>tails</t>
  </si>
  <si>
    <t>afc</t>
  </si>
  <si>
    <t>Dice 1</t>
  </si>
  <si>
    <t>Dice 2</t>
  </si>
  <si>
    <t>Z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</si>
  <si>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/ 2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</si>
  <si>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/ 2</t>
    </r>
  </si>
  <si>
    <t>Ceiling Value</t>
  </si>
  <si>
    <t>Dice Roll</t>
  </si>
  <si>
    <t>Z Values</t>
  </si>
  <si>
    <t>(blank)</t>
  </si>
  <si>
    <t>Grand Total</t>
  </si>
  <si>
    <t>Count of Z</t>
  </si>
  <si>
    <t>Probability</t>
  </si>
  <si>
    <t>CDF</t>
  </si>
  <si>
    <t>Z Value</t>
  </si>
  <si>
    <t>Mean</t>
  </si>
  <si>
    <t>y</t>
  </si>
  <si>
    <t>P (y)</t>
  </si>
  <si>
    <t>x</t>
  </si>
  <si>
    <t>p (x)</t>
  </si>
  <si>
    <t>No. of Trails</t>
  </si>
  <si>
    <t>Number of wins by NFC</t>
  </si>
  <si>
    <r>
      <t xml:space="preserve">P (x </t>
    </r>
    <r>
      <rPr>
        <sz val="11"/>
        <color theme="1"/>
        <rFont val="Calibri"/>
        <family val="2"/>
      </rPr>
      <t>≥</t>
    </r>
    <r>
      <rPr>
        <sz val="8.8000000000000007"/>
        <color theme="1"/>
        <rFont val="Calibri"/>
        <family val="2"/>
      </rPr>
      <t xml:space="preserve"> 35)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</si>
</sst>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NumberFormat="1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Floodplain!$A$2:$A$18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Floodplain!$B$2:$B$18</c:f>
              <c:numCache>
                <c:formatCode>0.0000</c:formatCode>
                <c:ptCount val="17"/>
                <c:pt idx="0">
                  <c:v>2.5991128778755347E-2</c:v>
                </c:pt>
                <c:pt idx="1">
                  <c:v>9.486762004245701E-2</c:v>
                </c:pt>
                <c:pt idx="2">
                  <c:v>0.17313340657748411</c:v>
                </c:pt>
                <c:pt idx="3">
                  <c:v>0.21064564466927224</c:v>
                </c:pt>
                <c:pt idx="4">
                  <c:v>0.19221415076071094</c:v>
                </c:pt>
                <c:pt idx="5">
                  <c:v>0.14031633005531899</c:v>
                </c:pt>
                <c:pt idx="6">
                  <c:v>8.5359100783652317E-2</c:v>
                </c:pt>
                <c:pt idx="7">
                  <c:v>4.4508673980047278E-2</c:v>
                </c:pt>
                <c:pt idx="8" formatCode="0.000">
                  <c:v>2.0307082503396582E-2</c:v>
                </c:pt>
                <c:pt idx="9" formatCode="0.000">
                  <c:v>8.2356501263775011E-3</c:v>
                </c:pt>
                <c:pt idx="10" formatCode="0.000">
                  <c:v>3.0060122961277878E-3</c:v>
                </c:pt>
                <c:pt idx="11" formatCode="0">
                  <c:v>9.9744953462422192E-4</c:v>
                </c:pt>
                <c:pt idx="12" formatCode="0">
                  <c:v>3.0339090011486693E-4</c:v>
                </c:pt>
                <c:pt idx="13" formatCode="0">
                  <c:v>8.5182829647635625E-5</c:v>
                </c:pt>
                <c:pt idx="14" formatCode="0">
                  <c:v>2.2208380586704992E-5</c:v>
                </c:pt>
                <c:pt idx="15" formatCode="0">
                  <c:v>5.404039276098216E-6</c:v>
                </c:pt>
                <c:pt idx="16" formatCode="0">
                  <c:v>1.2327964598599098E-6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9-4536-B5C1-B145BF217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589440"/>
        <c:axId val="577592768"/>
      </c:barChart>
      <c:catAx>
        <c:axId val="57758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2768"/>
        <c:crosses val="autoZero"/>
        <c:auto val="1"/>
        <c:lblAlgn val="ctr"/>
        <c:lblOffset val="100"/>
        <c:noMultiLvlLbl val="0"/>
      </c:catAx>
      <c:valAx>
        <c:axId val="577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'PMF of Superbowl'!$A$2:$A$29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52</c:v>
                </c:pt>
              </c:numCache>
            </c:numRef>
          </c:cat>
          <c:val>
            <c:numRef>
              <c:f>'PMF of Superbowl'!$B$2:$B$29</c:f>
              <c:numCache>
                <c:formatCode>General</c:formatCode>
                <c:ptCount val="28"/>
                <c:pt idx="0">
                  <c:v>2.2204460492503185E-16</c:v>
                </c:pt>
                <c:pt idx="1">
                  <c:v>5.7708504641596061E-10</c:v>
                </c:pt>
                <c:pt idx="2">
                  <c:v>3.5127510278343274E-6</c:v>
                </c:pt>
                <c:pt idx="3">
                  <c:v>9.9506656388470647E-4</c:v>
                </c:pt>
                <c:pt idx="4">
                  <c:v>2.3010914289833847E-3</c:v>
                </c:pt>
                <c:pt idx="5">
                  <c:v>4.8728994966706907E-3</c:v>
                </c:pt>
                <c:pt idx="6">
                  <c:v>9.4750823546374541E-3</c:v>
                </c:pt>
                <c:pt idx="7">
                  <c:v>1.6955410529351241E-2</c:v>
                </c:pt>
                <c:pt idx="8">
                  <c:v>2.7976427373429549E-2</c:v>
                </c:pt>
                <c:pt idx="9">
                  <c:v>4.2630746473797387E-2</c:v>
                </c:pt>
                <c:pt idx="10">
                  <c:v>6.0070597303987228E-2</c:v>
                </c:pt>
                <c:pt idx="11">
                  <c:v>7.8352953005200718E-2</c:v>
                </c:pt>
                <c:pt idx="12">
                  <c:v>9.4676484881284217E-2</c:v>
                </c:pt>
                <c:pt idx="13">
                  <c:v>0.10603766306703834</c:v>
                </c:pt>
                <c:pt idx="14">
                  <c:v>0.11011603472346287</c:v>
                </c:pt>
                <c:pt idx="15">
                  <c:v>0.10603766306703834</c:v>
                </c:pt>
                <c:pt idx="16">
                  <c:v>9.4676484881284217E-2</c:v>
                </c:pt>
                <c:pt idx="17">
                  <c:v>7.8352953005200718E-2</c:v>
                </c:pt>
                <c:pt idx="18">
                  <c:v>6.0070597303987228E-2</c:v>
                </c:pt>
                <c:pt idx="19">
                  <c:v>4.2630746473797387E-2</c:v>
                </c:pt>
                <c:pt idx="20">
                  <c:v>2.7976427373429549E-2</c:v>
                </c:pt>
                <c:pt idx="21">
                  <c:v>1.6955410529351241E-2</c:v>
                </c:pt>
                <c:pt idx="22">
                  <c:v>9.4750823546374558E-3</c:v>
                </c:pt>
                <c:pt idx="23">
                  <c:v>4.8728994966706907E-3</c:v>
                </c:pt>
                <c:pt idx="24">
                  <c:v>4.5825433863111347E-5</c:v>
                </c:pt>
                <c:pt idx="25">
                  <c:v>2.9706139770269193E-8</c:v>
                </c:pt>
                <c:pt idx="26">
                  <c:v>2.9443114613059096E-13</c:v>
                </c:pt>
                <c:pt idx="27">
                  <c:v>2.2204460492503185E-16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3-4957-8F1F-CA324CE3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47152"/>
        <c:axId val="571443408"/>
      </c:barChart>
      <c:catAx>
        <c:axId val="5714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3408"/>
        <c:crosses val="autoZero"/>
        <c:auto val="1"/>
        <c:lblAlgn val="ctr"/>
        <c:lblOffset val="100"/>
        <c:noMultiLvlLbl val="0"/>
      </c:catAx>
      <c:valAx>
        <c:axId val="5714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2</xdr:row>
      <xdr:rowOff>17145</xdr:rowOff>
    </xdr:from>
    <xdr:to>
      <xdr:col>11</xdr:col>
      <xdr:colOff>194310</xdr:colOff>
      <xdr:row>20</xdr:row>
      <xdr:rowOff>140589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30</xdr:row>
      <xdr:rowOff>109537</xdr:rowOff>
    </xdr:from>
    <xdr:to>
      <xdr:col>9</xdr:col>
      <xdr:colOff>23094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ushabh_Barbhaya_HW0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habh Barbhaya" refreshedDate="43148.756148842593" createdVersion="6" refreshedVersion="6" minRefreshableVersion="3" recordCount="33">
  <cacheSource type="worksheet">
    <worksheetSource ref="H1:H1048576" sheet="Rushabh_Barbhaya_HW04" r:id="rId2"/>
  </cacheSource>
  <cacheFields count="1">
    <cacheField name="Z" numFmtId="0">
      <sharedItems containsString="0" containsBlank="1" containsNumber="1" containsInteger="1" minValue="-2" maxValue="2" count="6">
        <m/>
        <n v="2"/>
        <n v="0"/>
        <n v="-1"/>
        <n v="1"/>
        <n v="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</r>
  <r>
    <x v="1"/>
  </r>
  <r>
    <x v="2"/>
  </r>
  <r>
    <x v="3"/>
  </r>
  <r>
    <x v="2"/>
  </r>
  <r>
    <x v="3"/>
  </r>
  <r>
    <x v="2"/>
  </r>
  <r>
    <x v="4"/>
  </r>
  <r>
    <x v="2"/>
  </r>
  <r>
    <x v="2"/>
  </r>
  <r>
    <x v="5"/>
  </r>
  <r>
    <x v="2"/>
  </r>
  <r>
    <x v="2"/>
  </r>
  <r>
    <x v="2"/>
  </r>
  <r>
    <x v="4"/>
  </r>
  <r>
    <x v="2"/>
  </r>
  <r>
    <x v="3"/>
  </r>
  <r>
    <x v="1"/>
  </r>
  <r>
    <x v="2"/>
  </r>
  <r>
    <x v="3"/>
  </r>
  <r>
    <x v="2"/>
  </r>
  <r>
    <x v="5"/>
  </r>
  <r>
    <x v="5"/>
  </r>
  <r>
    <x v="2"/>
  </r>
  <r>
    <x v="3"/>
  </r>
  <r>
    <x v="2"/>
  </r>
  <r>
    <x v="2"/>
  </r>
  <r>
    <x v="2"/>
  </r>
  <r>
    <x v="2"/>
  </r>
  <r>
    <x v="2"/>
  </r>
  <r>
    <x v="3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Z Value">
  <location ref="A35:B42" firstHeaderRow="1" firstDataRow="1" firstDataCol="1"/>
  <pivotFields count="1">
    <pivotField axis="axisRow" dataField="1" showAll="0">
      <items count="7">
        <item x="5"/>
        <item x="3"/>
        <item x="2"/>
        <item x="4"/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Z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workbookViewId="0">
      <selection activeCell="F35" sqref="F35"/>
    </sheetView>
  </sheetViews>
  <sheetFormatPr defaultRowHeight="14.4" x14ac:dyDescent="0.55000000000000004"/>
  <cols>
    <col min="1" max="1" width="12.05078125" customWidth="1"/>
    <col min="2" max="2" width="9.05078125" customWidth="1"/>
    <col min="3" max="6" width="14.68359375" bestFit="1" customWidth="1"/>
    <col min="7" max="7" width="10.20703125" bestFit="1" customWidth="1"/>
  </cols>
  <sheetData>
    <row r="1" spans="1:8" ht="16.8" customHeight="1" x14ac:dyDescent="0.55000000000000004">
      <c r="A1" s="7" t="s">
        <v>13</v>
      </c>
      <c r="B1" s="7"/>
      <c r="C1" s="7" t="s">
        <v>14</v>
      </c>
      <c r="D1" s="7"/>
      <c r="E1" s="7" t="s">
        <v>12</v>
      </c>
      <c r="F1" s="7"/>
      <c r="H1" s="7" t="s">
        <v>9</v>
      </c>
    </row>
    <row r="2" spans="1:8" ht="14.4" customHeight="1" x14ac:dyDescent="0.75">
      <c r="A2" s="1" t="s">
        <v>7</v>
      </c>
      <c r="B2" s="1" t="s">
        <v>8</v>
      </c>
      <c r="C2" s="1" t="s">
        <v>10</v>
      </c>
      <c r="D2" s="1" t="s">
        <v>11</v>
      </c>
      <c r="E2" s="1" t="s">
        <v>10</v>
      </c>
      <c r="F2" s="1" t="s">
        <v>11</v>
      </c>
      <c r="H2" s="7"/>
    </row>
    <row r="3" spans="1:8" x14ac:dyDescent="0.55000000000000004">
      <c r="A3">
        <v>6</v>
      </c>
      <c r="B3">
        <v>1</v>
      </c>
      <c r="C3">
        <f>A3/2</f>
        <v>3</v>
      </c>
      <c r="D3">
        <f>B3/2</f>
        <v>0.5</v>
      </c>
      <c r="E3" s="1">
        <f>CEILING(C3,1)</f>
        <v>3</v>
      </c>
      <c r="F3" s="1">
        <f>CEILING(D3,1)</f>
        <v>1</v>
      </c>
      <c r="H3">
        <f>E3-F3</f>
        <v>2</v>
      </c>
    </row>
    <row r="4" spans="1:8" x14ac:dyDescent="0.55000000000000004">
      <c r="A4">
        <v>3</v>
      </c>
      <c r="B4">
        <v>3</v>
      </c>
      <c r="C4">
        <f t="shared" ref="C4:C32" si="0">A4/2</f>
        <v>1.5</v>
      </c>
      <c r="D4">
        <f t="shared" ref="D4:D32" si="1">B4/2</f>
        <v>1.5</v>
      </c>
      <c r="E4" s="1">
        <f t="shared" ref="E4:E32" si="2">CEILING(C4,1)</f>
        <v>2</v>
      </c>
      <c r="F4" s="1">
        <f>CEILING(D4,1)</f>
        <v>2</v>
      </c>
      <c r="H4">
        <f t="shared" ref="H4:H32" si="3">E4-F4</f>
        <v>0</v>
      </c>
    </row>
    <row r="5" spans="1:8" x14ac:dyDescent="0.55000000000000004">
      <c r="A5">
        <v>1</v>
      </c>
      <c r="B5">
        <v>3</v>
      </c>
      <c r="C5">
        <f t="shared" si="0"/>
        <v>0.5</v>
      </c>
      <c r="D5">
        <f t="shared" si="1"/>
        <v>1.5</v>
      </c>
      <c r="E5" s="1">
        <f t="shared" si="2"/>
        <v>1</v>
      </c>
      <c r="F5" s="1">
        <f t="shared" ref="F5:F32" si="4">CEILING(D5,1)</f>
        <v>2</v>
      </c>
      <c r="H5">
        <f t="shared" si="3"/>
        <v>-1</v>
      </c>
    </row>
    <row r="6" spans="1:8" x14ac:dyDescent="0.55000000000000004">
      <c r="A6">
        <v>1</v>
      </c>
      <c r="B6">
        <v>2</v>
      </c>
      <c r="C6">
        <f t="shared" si="0"/>
        <v>0.5</v>
      </c>
      <c r="D6">
        <f t="shared" si="1"/>
        <v>1</v>
      </c>
      <c r="E6" s="1">
        <f t="shared" si="2"/>
        <v>1</v>
      </c>
      <c r="F6" s="1">
        <f t="shared" si="4"/>
        <v>1</v>
      </c>
      <c r="H6">
        <f t="shared" si="3"/>
        <v>0</v>
      </c>
    </row>
    <row r="7" spans="1:8" x14ac:dyDescent="0.55000000000000004">
      <c r="A7">
        <v>4</v>
      </c>
      <c r="B7">
        <v>5</v>
      </c>
      <c r="C7">
        <f t="shared" si="0"/>
        <v>2</v>
      </c>
      <c r="D7">
        <f t="shared" si="1"/>
        <v>2.5</v>
      </c>
      <c r="E7" s="1">
        <f t="shared" si="2"/>
        <v>2</v>
      </c>
      <c r="F7" s="1">
        <f t="shared" si="4"/>
        <v>3</v>
      </c>
      <c r="H7">
        <f t="shared" si="3"/>
        <v>-1</v>
      </c>
    </row>
    <row r="8" spans="1:8" x14ac:dyDescent="0.55000000000000004">
      <c r="A8">
        <v>2</v>
      </c>
      <c r="B8">
        <v>1</v>
      </c>
      <c r="C8">
        <f t="shared" si="0"/>
        <v>1</v>
      </c>
      <c r="D8">
        <f t="shared" si="1"/>
        <v>0.5</v>
      </c>
      <c r="E8" s="1">
        <f t="shared" si="2"/>
        <v>1</v>
      </c>
      <c r="F8" s="1">
        <f t="shared" si="4"/>
        <v>1</v>
      </c>
      <c r="H8">
        <f t="shared" si="3"/>
        <v>0</v>
      </c>
    </row>
    <row r="9" spans="1:8" x14ac:dyDescent="0.55000000000000004">
      <c r="A9">
        <v>3</v>
      </c>
      <c r="B9">
        <v>1</v>
      </c>
      <c r="C9">
        <f t="shared" si="0"/>
        <v>1.5</v>
      </c>
      <c r="D9">
        <f t="shared" si="1"/>
        <v>0.5</v>
      </c>
      <c r="E9" s="1">
        <f t="shared" si="2"/>
        <v>2</v>
      </c>
      <c r="F9" s="1">
        <f t="shared" si="4"/>
        <v>1</v>
      </c>
      <c r="H9">
        <f t="shared" si="3"/>
        <v>1</v>
      </c>
    </row>
    <row r="10" spans="1:8" x14ac:dyDescent="0.55000000000000004">
      <c r="A10">
        <v>1</v>
      </c>
      <c r="B10">
        <v>2</v>
      </c>
      <c r="C10">
        <f t="shared" si="0"/>
        <v>0.5</v>
      </c>
      <c r="D10">
        <f t="shared" si="1"/>
        <v>1</v>
      </c>
      <c r="E10" s="1">
        <f t="shared" si="2"/>
        <v>1</v>
      </c>
      <c r="F10" s="1">
        <f t="shared" si="4"/>
        <v>1</v>
      </c>
      <c r="H10">
        <f t="shared" si="3"/>
        <v>0</v>
      </c>
    </row>
    <row r="11" spans="1:8" x14ac:dyDescent="0.55000000000000004">
      <c r="A11">
        <v>1</v>
      </c>
      <c r="B11">
        <v>2</v>
      </c>
      <c r="C11">
        <f t="shared" si="0"/>
        <v>0.5</v>
      </c>
      <c r="D11">
        <f t="shared" si="1"/>
        <v>1</v>
      </c>
      <c r="E11" s="1">
        <f t="shared" si="2"/>
        <v>1</v>
      </c>
      <c r="F11" s="1">
        <f t="shared" si="4"/>
        <v>1</v>
      </c>
      <c r="H11">
        <f t="shared" si="3"/>
        <v>0</v>
      </c>
    </row>
    <row r="12" spans="1:8" x14ac:dyDescent="0.55000000000000004">
      <c r="A12">
        <v>1</v>
      </c>
      <c r="B12">
        <v>6</v>
      </c>
      <c r="C12">
        <f t="shared" si="0"/>
        <v>0.5</v>
      </c>
      <c r="D12">
        <f t="shared" si="1"/>
        <v>3</v>
      </c>
      <c r="E12" s="1">
        <f t="shared" si="2"/>
        <v>1</v>
      </c>
      <c r="F12" s="1">
        <f t="shared" si="4"/>
        <v>3</v>
      </c>
      <c r="H12">
        <f t="shared" si="3"/>
        <v>-2</v>
      </c>
    </row>
    <row r="13" spans="1:8" x14ac:dyDescent="0.55000000000000004">
      <c r="A13">
        <v>5</v>
      </c>
      <c r="B13">
        <v>6</v>
      </c>
      <c r="C13">
        <f t="shared" si="0"/>
        <v>2.5</v>
      </c>
      <c r="D13">
        <f t="shared" si="1"/>
        <v>3</v>
      </c>
      <c r="E13" s="1">
        <f t="shared" si="2"/>
        <v>3</v>
      </c>
      <c r="F13" s="1">
        <f t="shared" si="4"/>
        <v>3</v>
      </c>
      <c r="H13">
        <f t="shared" si="3"/>
        <v>0</v>
      </c>
    </row>
    <row r="14" spans="1:8" x14ac:dyDescent="0.55000000000000004">
      <c r="A14">
        <v>1</v>
      </c>
      <c r="B14">
        <v>2</v>
      </c>
      <c r="C14">
        <f t="shared" si="0"/>
        <v>0.5</v>
      </c>
      <c r="D14">
        <f t="shared" si="1"/>
        <v>1</v>
      </c>
      <c r="E14" s="1">
        <f t="shared" si="2"/>
        <v>1</v>
      </c>
      <c r="F14" s="1">
        <f t="shared" si="4"/>
        <v>1</v>
      </c>
      <c r="H14">
        <f t="shared" si="3"/>
        <v>0</v>
      </c>
    </row>
    <row r="15" spans="1:8" x14ac:dyDescent="0.55000000000000004">
      <c r="A15">
        <v>4</v>
      </c>
      <c r="B15">
        <v>4</v>
      </c>
      <c r="C15">
        <f t="shared" si="0"/>
        <v>2</v>
      </c>
      <c r="D15">
        <f t="shared" si="1"/>
        <v>2</v>
      </c>
      <c r="E15" s="1">
        <f t="shared" si="2"/>
        <v>2</v>
      </c>
      <c r="F15" s="1">
        <f t="shared" si="4"/>
        <v>2</v>
      </c>
      <c r="H15">
        <f t="shared" si="3"/>
        <v>0</v>
      </c>
    </row>
    <row r="16" spans="1:8" x14ac:dyDescent="0.55000000000000004">
      <c r="A16">
        <v>3</v>
      </c>
      <c r="B16">
        <v>1</v>
      </c>
      <c r="C16">
        <f t="shared" si="0"/>
        <v>1.5</v>
      </c>
      <c r="D16">
        <f t="shared" si="1"/>
        <v>0.5</v>
      </c>
      <c r="E16" s="1">
        <f t="shared" si="2"/>
        <v>2</v>
      </c>
      <c r="F16" s="1">
        <f t="shared" si="4"/>
        <v>1</v>
      </c>
      <c r="H16">
        <f t="shared" si="3"/>
        <v>1</v>
      </c>
    </row>
    <row r="17" spans="1:8" x14ac:dyDescent="0.55000000000000004">
      <c r="A17">
        <v>2</v>
      </c>
      <c r="B17">
        <v>1</v>
      </c>
      <c r="C17">
        <f t="shared" si="0"/>
        <v>1</v>
      </c>
      <c r="D17">
        <f t="shared" si="1"/>
        <v>0.5</v>
      </c>
      <c r="E17" s="1">
        <f t="shared" si="2"/>
        <v>1</v>
      </c>
      <c r="F17" s="1">
        <f t="shared" si="4"/>
        <v>1</v>
      </c>
      <c r="H17">
        <f t="shared" si="3"/>
        <v>0</v>
      </c>
    </row>
    <row r="18" spans="1:8" x14ac:dyDescent="0.55000000000000004">
      <c r="A18">
        <v>4</v>
      </c>
      <c r="B18">
        <v>6</v>
      </c>
      <c r="C18">
        <f t="shared" si="0"/>
        <v>2</v>
      </c>
      <c r="D18">
        <f t="shared" si="1"/>
        <v>3</v>
      </c>
      <c r="E18" s="1">
        <f t="shared" si="2"/>
        <v>2</v>
      </c>
      <c r="F18" s="1">
        <f t="shared" si="4"/>
        <v>3</v>
      </c>
      <c r="H18">
        <f t="shared" si="3"/>
        <v>-1</v>
      </c>
    </row>
    <row r="19" spans="1:8" x14ac:dyDescent="0.55000000000000004">
      <c r="A19">
        <v>5</v>
      </c>
      <c r="B19">
        <v>2</v>
      </c>
      <c r="C19">
        <f t="shared" si="0"/>
        <v>2.5</v>
      </c>
      <c r="D19">
        <f t="shared" si="1"/>
        <v>1</v>
      </c>
      <c r="E19" s="1">
        <f t="shared" si="2"/>
        <v>3</v>
      </c>
      <c r="F19" s="1">
        <f t="shared" si="4"/>
        <v>1</v>
      </c>
      <c r="H19">
        <f t="shared" si="3"/>
        <v>2</v>
      </c>
    </row>
    <row r="20" spans="1:8" x14ac:dyDescent="0.55000000000000004">
      <c r="A20">
        <v>4</v>
      </c>
      <c r="B20">
        <v>3</v>
      </c>
      <c r="C20">
        <f t="shared" si="0"/>
        <v>2</v>
      </c>
      <c r="D20">
        <f t="shared" si="1"/>
        <v>1.5</v>
      </c>
      <c r="E20" s="1">
        <f t="shared" si="2"/>
        <v>2</v>
      </c>
      <c r="F20" s="1">
        <f t="shared" si="4"/>
        <v>2</v>
      </c>
      <c r="H20">
        <f t="shared" si="3"/>
        <v>0</v>
      </c>
    </row>
    <row r="21" spans="1:8" x14ac:dyDescent="0.55000000000000004">
      <c r="A21">
        <v>1</v>
      </c>
      <c r="B21">
        <v>3</v>
      </c>
      <c r="C21">
        <f t="shared" si="0"/>
        <v>0.5</v>
      </c>
      <c r="D21">
        <f t="shared" si="1"/>
        <v>1.5</v>
      </c>
      <c r="E21" s="1">
        <f t="shared" si="2"/>
        <v>1</v>
      </c>
      <c r="F21" s="1">
        <f t="shared" si="4"/>
        <v>2</v>
      </c>
      <c r="H21">
        <f t="shared" si="3"/>
        <v>-1</v>
      </c>
    </row>
    <row r="22" spans="1:8" x14ac:dyDescent="0.55000000000000004">
      <c r="A22">
        <v>2</v>
      </c>
      <c r="B22">
        <v>1</v>
      </c>
      <c r="C22">
        <f t="shared" si="0"/>
        <v>1</v>
      </c>
      <c r="D22">
        <f t="shared" si="1"/>
        <v>0.5</v>
      </c>
      <c r="E22" s="1">
        <f t="shared" si="2"/>
        <v>1</v>
      </c>
      <c r="F22" s="1">
        <f t="shared" si="4"/>
        <v>1</v>
      </c>
      <c r="H22">
        <f t="shared" si="3"/>
        <v>0</v>
      </c>
    </row>
    <row r="23" spans="1:8" x14ac:dyDescent="0.55000000000000004">
      <c r="A23">
        <v>2</v>
      </c>
      <c r="B23">
        <v>5</v>
      </c>
      <c r="C23">
        <f t="shared" si="0"/>
        <v>1</v>
      </c>
      <c r="D23">
        <f t="shared" si="1"/>
        <v>2.5</v>
      </c>
      <c r="E23" s="1">
        <f t="shared" si="2"/>
        <v>1</v>
      </c>
      <c r="F23" s="1">
        <f t="shared" si="4"/>
        <v>3</v>
      </c>
      <c r="H23">
        <f t="shared" si="3"/>
        <v>-2</v>
      </c>
    </row>
    <row r="24" spans="1:8" x14ac:dyDescent="0.55000000000000004">
      <c r="A24">
        <v>1</v>
      </c>
      <c r="B24">
        <v>6</v>
      </c>
      <c r="C24">
        <f t="shared" si="0"/>
        <v>0.5</v>
      </c>
      <c r="D24">
        <f t="shared" si="1"/>
        <v>3</v>
      </c>
      <c r="E24" s="1">
        <f t="shared" si="2"/>
        <v>1</v>
      </c>
      <c r="F24" s="1">
        <f t="shared" si="4"/>
        <v>3</v>
      </c>
      <c r="H24">
        <f t="shared" si="3"/>
        <v>-2</v>
      </c>
    </row>
    <row r="25" spans="1:8" x14ac:dyDescent="0.55000000000000004">
      <c r="A25">
        <v>1</v>
      </c>
      <c r="B25">
        <v>1</v>
      </c>
      <c r="C25">
        <f t="shared" si="0"/>
        <v>0.5</v>
      </c>
      <c r="D25">
        <f t="shared" si="1"/>
        <v>0.5</v>
      </c>
      <c r="E25" s="1">
        <f t="shared" si="2"/>
        <v>1</v>
      </c>
      <c r="F25" s="1">
        <f t="shared" si="4"/>
        <v>1</v>
      </c>
      <c r="H25">
        <f t="shared" si="3"/>
        <v>0</v>
      </c>
    </row>
    <row r="26" spans="1:8" x14ac:dyDescent="0.55000000000000004">
      <c r="A26">
        <v>4</v>
      </c>
      <c r="B26">
        <v>5</v>
      </c>
      <c r="C26">
        <f t="shared" si="0"/>
        <v>2</v>
      </c>
      <c r="D26">
        <f t="shared" si="1"/>
        <v>2.5</v>
      </c>
      <c r="E26" s="1">
        <f t="shared" si="2"/>
        <v>2</v>
      </c>
      <c r="F26" s="1">
        <f t="shared" si="4"/>
        <v>3</v>
      </c>
      <c r="H26">
        <f t="shared" si="3"/>
        <v>-1</v>
      </c>
    </row>
    <row r="27" spans="1:8" x14ac:dyDescent="0.55000000000000004">
      <c r="A27">
        <v>5</v>
      </c>
      <c r="B27">
        <v>6</v>
      </c>
      <c r="C27">
        <f t="shared" si="0"/>
        <v>2.5</v>
      </c>
      <c r="D27">
        <f t="shared" si="1"/>
        <v>3</v>
      </c>
      <c r="E27" s="1">
        <f t="shared" si="2"/>
        <v>3</v>
      </c>
      <c r="F27" s="1">
        <f t="shared" si="4"/>
        <v>3</v>
      </c>
      <c r="H27">
        <f t="shared" si="3"/>
        <v>0</v>
      </c>
    </row>
    <row r="28" spans="1:8" x14ac:dyDescent="0.55000000000000004">
      <c r="A28">
        <v>2</v>
      </c>
      <c r="B28">
        <v>2</v>
      </c>
      <c r="C28">
        <f t="shared" si="0"/>
        <v>1</v>
      </c>
      <c r="D28">
        <f t="shared" si="1"/>
        <v>1</v>
      </c>
      <c r="E28" s="1">
        <f t="shared" si="2"/>
        <v>1</v>
      </c>
      <c r="F28" s="1">
        <f t="shared" si="4"/>
        <v>1</v>
      </c>
      <c r="H28">
        <f t="shared" si="3"/>
        <v>0</v>
      </c>
    </row>
    <row r="29" spans="1:8" x14ac:dyDescent="0.55000000000000004">
      <c r="A29">
        <v>6</v>
      </c>
      <c r="B29">
        <v>6</v>
      </c>
      <c r="C29">
        <f t="shared" si="0"/>
        <v>3</v>
      </c>
      <c r="D29">
        <f t="shared" si="1"/>
        <v>3</v>
      </c>
      <c r="E29" s="1">
        <f t="shared" si="2"/>
        <v>3</v>
      </c>
      <c r="F29" s="1">
        <f t="shared" si="4"/>
        <v>3</v>
      </c>
      <c r="H29">
        <f t="shared" si="3"/>
        <v>0</v>
      </c>
    </row>
    <row r="30" spans="1:8" x14ac:dyDescent="0.55000000000000004">
      <c r="A30">
        <v>5</v>
      </c>
      <c r="B30">
        <v>6</v>
      </c>
      <c r="C30">
        <f t="shared" si="0"/>
        <v>2.5</v>
      </c>
      <c r="D30">
        <f t="shared" si="1"/>
        <v>3</v>
      </c>
      <c r="E30" s="1">
        <f t="shared" si="2"/>
        <v>3</v>
      </c>
      <c r="F30" s="1">
        <f t="shared" si="4"/>
        <v>3</v>
      </c>
      <c r="H30">
        <f t="shared" si="3"/>
        <v>0</v>
      </c>
    </row>
    <row r="31" spans="1:8" x14ac:dyDescent="0.55000000000000004">
      <c r="A31">
        <v>2</v>
      </c>
      <c r="B31">
        <v>2</v>
      </c>
      <c r="C31">
        <f t="shared" si="0"/>
        <v>1</v>
      </c>
      <c r="D31">
        <f t="shared" si="1"/>
        <v>1</v>
      </c>
      <c r="E31" s="1">
        <f t="shared" si="2"/>
        <v>1</v>
      </c>
      <c r="F31" s="1">
        <f t="shared" si="4"/>
        <v>1</v>
      </c>
      <c r="H31">
        <f t="shared" si="3"/>
        <v>0</v>
      </c>
    </row>
    <row r="32" spans="1:8" x14ac:dyDescent="0.55000000000000004">
      <c r="A32">
        <v>2</v>
      </c>
      <c r="B32">
        <v>3</v>
      </c>
      <c r="C32">
        <f t="shared" si="0"/>
        <v>1</v>
      </c>
      <c r="D32">
        <f t="shared" si="1"/>
        <v>1.5</v>
      </c>
      <c r="E32" s="1">
        <f t="shared" si="2"/>
        <v>1</v>
      </c>
      <c r="F32" s="1">
        <f t="shared" si="4"/>
        <v>2</v>
      </c>
      <c r="H32">
        <f t="shared" si="3"/>
        <v>-1</v>
      </c>
    </row>
    <row r="33" spans="1:6" x14ac:dyDescent="0.55000000000000004">
      <c r="E33" s="1"/>
      <c r="F33" s="1"/>
    </row>
    <row r="35" spans="1:6" x14ac:dyDescent="0.55000000000000004">
      <c r="A35" s="4" t="s">
        <v>20</v>
      </c>
      <c r="B35" t="s">
        <v>17</v>
      </c>
      <c r="C35" s="3" t="s">
        <v>18</v>
      </c>
      <c r="D35" s="3" t="s">
        <v>19</v>
      </c>
    </row>
    <row r="36" spans="1:6" x14ac:dyDescent="0.55000000000000004">
      <c r="A36" s="5">
        <v>-2</v>
      </c>
      <c r="B36" s="2">
        <v>3</v>
      </c>
      <c r="C36" s="2">
        <f>GETPIVOTDATA("Z",$A$35,"Z",-2)/GETPIVOTDATA("Z",$A$35)</f>
        <v>0.1</v>
      </c>
      <c r="D36" s="2">
        <f>C36</f>
        <v>0.1</v>
      </c>
    </row>
    <row r="37" spans="1:6" x14ac:dyDescent="0.55000000000000004">
      <c r="A37" s="5">
        <v>-1</v>
      </c>
      <c r="B37" s="2">
        <v>6</v>
      </c>
      <c r="C37" s="2">
        <f>GETPIVOTDATA("Z",$A$35,"Z",-1)/GETPIVOTDATA("Z",$A$35)</f>
        <v>0.2</v>
      </c>
      <c r="D37" s="2">
        <f>C37+D36</f>
        <v>0.30000000000000004</v>
      </c>
    </row>
    <row r="38" spans="1:6" x14ac:dyDescent="0.55000000000000004">
      <c r="A38" s="5">
        <v>0</v>
      </c>
      <c r="B38" s="2">
        <v>17</v>
      </c>
      <c r="C38" s="2">
        <f>GETPIVOTDATA("Z",$A$35,"Z",0)/GETPIVOTDATA("Z",$A$35)</f>
        <v>0.56666666666666665</v>
      </c>
      <c r="D38" s="2">
        <f>C38+D37</f>
        <v>0.8666666666666667</v>
      </c>
    </row>
    <row r="39" spans="1:6" x14ac:dyDescent="0.55000000000000004">
      <c r="A39" s="5">
        <v>1</v>
      </c>
      <c r="B39" s="2">
        <v>2</v>
      </c>
      <c r="C39" s="2">
        <f>GETPIVOTDATA("Z",$A$35,"Z",1)/GETPIVOTDATA("Z",$A$35)</f>
        <v>6.6666666666666666E-2</v>
      </c>
      <c r="D39" s="2">
        <f>C39+D38</f>
        <v>0.93333333333333335</v>
      </c>
    </row>
    <row r="40" spans="1:6" x14ac:dyDescent="0.55000000000000004">
      <c r="A40" s="5">
        <v>2</v>
      </c>
      <c r="B40" s="2">
        <v>2</v>
      </c>
      <c r="C40" s="2">
        <f>GETPIVOTDATA("Z",$A$35,"Z",2)/GETPIVOTDATA("Z",$A$35)</f>
        <v>6.6666666666666666E-2</v>
      </c>
      <c r="D40" s="2">
        <f>C40+D39</f>
        <v>1</v>
      </c>
    </row>
    <row r="41" spans="1:6" x14ac:dyDescent="0.55000000000000004">
      <c r="A41" s="5" t="s">
        <v>15</v>
      </c>
      <c r="B41" s="2"/>
      <c r="C41" s="2"/>
      <c r="D41" s="2">
        <f>C41+D40</f>
        <v>1</v>
      </c>
    </row>
    <row r="42" spans="1:6" x14ac:dyDescent="0.55000000000000004">
      <c r="A42" s="5" t="s">
        <v>16</v>
      </c>
      <c r="B42" s="2">
        <v>30</v>
      </c>
      <c r="C42" s="6">
        <f>SUM(C36:C40)</f>
        <v>1</v>
      </c>
      <c r="D42" s="6"/>
    </row>
  </sheetData>
  <mergeCells count="4">
    <mergeCell ref="C1:D1"/>
    <mergeCell ref="H1:H2"/>
    <mergeCell ref="E1:F1"/>
    <mergeCell ref="A1:B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workbookViewId="0">
      <selection activeCell="B2" sqref="B2"/>
    </sheetView>
  </sheetViews>
  <sheetFormatPr defaultRowHeight="14.4" x14ac:dyDescent="0.55000000000000004"/>
  <sheetData>
    <row r="1" spans="1:5" x14ac:dyDescent="0.55000000000000004">
      <c r="A1" t="s">
        <v>22</v>
      </c>
      <c r="B1" t="s">
        <v>23</v>
      </c>
      <c r="D1" s="8" t="s">
        <v>21</v>
      </c>
      <c r="E1" s="8">
        <v>3.65</v>
      </c>
    </row>
    <row r="2" spans="1:5" x14ac:dyDescent="0.55000000000000004">
      <c r="A2">
        <v>0</v>
      </c>
      <c r="B2" s="9">
        <f>_xlfn.POISSON.DIST(A2,$E$1,FALSE)</f>
        <v>2.5991128778755347E-2</v>
      </c>
    </row>
    <row r="3" spans="1:5" x14ac:dyDescent="0.55000000000000004">
      <c r="A3">
        <v>1</v>
      </c>
      <c r="B3" s="9">
        <f>_xlfn.POISSON.DIST(A3,$E$1,FALSE)</f>
        <v>9.486762004245701E-2</v>
      </c>
    </row>
    <row r="4" spans="1:5" x14ac:dyDescent="0.55000000000000004">
      <c r="A4">
        <v>2</v>
      </c>
      <c r="B4" s="9">
        <f t="shared" ref="B4:B18" si="0">_xlfn.POISSON.DIST(A4,$E$1,FALSE)</f>
        <v>0.17313340657748411</v>
      </c>
    </row>
    <row r="5" spans="1:5" x14ac:dyDescent="0.55000000000000004">
      <c r="A5">
        <v>3</v>
      </c>
      <c r="B5" s="9">
        <f t="shared" si="0"/>
        <v>0.21064564466927224</v>
      </c>
    </row>
    <row r="6" spans="1:5" x14ac:dyDescent="0.55000000000000004">
      <c r="A6">
        <v>4</v>
      </c>
      <c r="B6" s="9">
        <f t="shared" si="0"/>
        <v>0.19221415076071094</v>
      </c>
    </row>
    <row r="7" spans="1:5" x14ac:dyDescent="0.55000000000000004">
      <c r="A7">
        <v>5</v>
      </c>
      <c r="B7" s="9">
        <f t="shared" si="0"/>
        <v>0.14031633005531899</v>
      </c>
    </row>
    <row r="8" spans="1:5" x14ac:dyDescent="0.55000000000000004">
      <c r="A8">
        <v>6</v>
      </c>
      <c r="B8" s="9">
        <f t="shared" si="0"/>
        <v>8.5359100783652317E-2</v>
      </c>
    </row>
    <row r="9" spans="1:5" x14ac:dyDescent="0.55000000000000004">
      <c r="A9">
        <v>7</v>
      </c>
      <c r="B9" s="9">
        <f t="shared" si="0"/>
        <v>4.4508673980047278E-2</v>
      </c>
    </row>
    <row r="10" spans="1:5" x14ac:dyDescent="0.55000000000000004">
      <c r="A10">
        <v>8</v>
      </c>
      <c r="B10" s="10">
        <f t="shared" si="0"/>
        <v>2.0307082503396582E-2</v>
      </c>
    </row>
    <row r="11" spans="1:5" x14ac:dyDescent="0.55000000000000004">
      <c r="A11">
        <v>9</v>
      </c>
      <c r="B11" s="10">
        <f t="shared" si="0"/>
        <v>8.2356501263775011E-3</v>
      </c>
    </row>
    <row r="12" spans="1:5" x14ac:dyDescent="0.55000000000000004">
      <c r="A12">
        <v>10</v>
      </c>
      <c r="B12" s="10">
        <f t="shared" si="0"/>
        <v>3.0060122961277878E-3</v>
      </c>
    </row>
    <row r="13" spans="1:5" x14ac:dyDescent="0.55000000000000004">
      <c r="A13">
        <v>11</v>
      </c>
      <c r="B13" s="11">
        <f t="shared" si="0"/>
        <v>9.9744953462422192E-4</v>
      </c>
    </row>
    <row r="14" spans="1:5" x14ac:dyDescent="0.55000000000000004">
      <c r="A14">
        <v>12</v>
      </c>
      <c r="B14" s="11">
        <f t="shared" si="0"/>
        <v>3.0339090011486693E-4</v>
      </c>
    </row>
    <row r="15" spans="1:5" x14ac:dyDescent="0.55000000000000004">
      <c r="A15">
        <v>13</v>
      </c>
      <c r="B15" s="11">
        <f t="shared" si="0"/>
        <v>8.5182829647635625E-5</v>
      </c>
    </row>
    <row r="16" spans="1:5" x14ac:dyDescent="0.55000000000000004">
      <c r="A16">
        <v>14</v>
      </c>
      <c r="B16" s="11">
        <f t="shared" si="0"/>
        <v>2.2208380586704992E-5</v>
      </c>
    </row>
    <row r="17" spans="1:2" x14ac:dyDescent="0.55000000000000004">
      <c r="A17">
        <v>15</v>
      </c>
      <c r="B17" s="11">
        <f t="shared" si="0"/>
        <v>5.404039276098216E-6</v>
      </c>
    </row>
    <row r="18" spans="1:2" x14ac:dyDescent="0.55000000000000004">
      <c r="A18">
        <v>16</v>
      </c>
      <c r="B18" s="11">
        <f t="shared" si="0"/>
        <v>1.2327964598599098E-6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80" zoomScaleNormal="80" workbookViewId="0">
      <selection activeCell="L1" sqref="L1"/>
    </sheetView>
  </sheetViews>
  <sheetFormatPr defaultRowHeight="14.4" x14ac:dyDescent="0.55000000000000004"/>
  <cols>
    <col min="2" max="2" width="11.578125" bestFit="1" customWidth="1"/>
    <col min="4" max="4" width="10.1015625" bestFit="1" customWidth="1"/>
    <col min="12" max="12" width="11.578125" bestFit="1" customWidth="1"/>
  </cols>
  <sheetData>
    <row r="1" spans="1:12" x14ac:dyDescent="0.55000000000000004">
      <c r="A1" t="s">
        <v>24</v>
      </c>
      <c r="B1" t="s">
        <v>25</v>
      </c>
      <c r="D1" s="8" t="s">
        <v>26</v>
      </c>
      <c r="E1" s="8">
        <v>52</v>
      </c>
      <c r="K1" s="8" t="s">
        <v>28</v>
      </c>
      <c r="L1" s="8">
        <f>SUM(L37:L54)</f>
        <v>8.7666176495424554E-3</v>
      </c>
    </row>
    <row r="2" spans="1:12" x14ac:dyDescent="0.55000000000000004">
      <c r="A2">
        <v>0</v>
      </c>
      <c r="B2">
        <f>_xlfn.BINOM.DIST(A2,$E$1,$E$2,FALSE)</f>
        <v>2.2204460492503185E-16</v>
      </c>
      <c r="D2" s="8" t="s">
        <v>18</v>
      </c>
      <c r="E2" s="8">
        <f>1/2</f>
        <v>0.5</v>
      </c>
      <c r="K2">
        <v>0</v>
      </c>
      <c r="L2">
        <f>_xlfn.BINOM.DIST(K2,$E$1,$E$2,FALSE)</f>
        <v>2.2204460492503185E-16</v>
      </c>
    </row>
    <row r="3" spans="1:12" x14ac:dyDescent="0.55000000000000004">
      <c r="A3">
        <v>5</v>
      </c>
      <c r="B3">
        <f t="shared" ref="B3:B14" si="0">_xlfn.BINOM.DIST(A3,$E$1,$E$2,FALSE)</f>
        <v>5.7708504641596061E-10</v>
      </c>
      <c r="K3">
        <v>1</v>
      </c>
      <c r="L3">
        <f t="shared" ref="L3:L54" si="1">_xlfn.BINOM.DIST(K3,$E$1,$E$2,FALSE)</f>
        <v>1.1546319456101694E-14</v>
      </c>
    </row>
    <row r="4" spans="1:12" x14ac:dyDescent="0.55000000000000004">
      <c r="A4">
        <v>10</v>
      </c>
      <c r="B4">
        <f t="shared" si="0"/>
        <v>3.5127510278343274E-6</v>
      </c>
      <c r="K4">
        <v>2</v>
      </c>
      <c r="L4">
        <f t="shared" si="1"/>
        <v>2.944311461305899E-13</v>
      </c>
    </row>
    <row r="5" spans="1:12" x14ac:dyDescent="0.55000000000000004">
      <c r="A5">
        <v>15</v>
      </c>
      <c r="B5">
        <f t="shared" si="0"/>
        <v>9.9506656388470647E-4</v>
      </c>
      <c r="K5">
        <v>3</v>
      </c>
      <c r="L5">
        <f t="shared" si="1"/>
        <v>4.9071857688431935E-12</v>
      </c>
    </row>
    <row r="6" spans="1:12" x14ac:dyDescent="0.55000000000000004">
      <c r="A6">
        <v>16</v>
      </c>
      <c r="B6">
        <f t="shared" si="0"/>
        <v>2.3010914289833847E-3</v>
      </c>
      <c r="K6">
        <v>4</v>
      </c>
      <c r="L6">
        <f t="shared" si="1"/>
        <v>6.011302566832914E-11</v>
      </c>
    </row>
    <row r="7" spans="1:12" x14ac:dyDescent="0.55000000000000004">
      <c r="A7">
        <v>17</v>
      </c>
      <c r="B7">
        <f t="shared" si="0"/>
        <v>4.8728994966706907E-3</v>
      </c>
      <c r="K7">
        <v>5</v>
      </c>
      <c r="L7">
        <f t="shared" si="1"/>
        <v>5.7708504641596061E-10</v>
      </c>
    </row>
    <row r="8" spans="1:12" x14ac:dyDescent="0.55000000000000004">
      <c r="A8">
        <v>18</v>
      </c>
      <c r="B8">
        <f t="shared" si="0"/>
        <v>9.4750823546374541E-3</v>
      </c>
      <c r="K8">
        <v>6</v>
      </c>
      <c r="L8">
        <f t="shared" si="1"/>
        <v>4.5204995302583509E-9</v>
      </c>
    </row>
    <row r="9" spans="1:12" x14ac:dyDescent="0.55000000000000004">
      <c r="A9">
        <v>19</v>
      </c>
      <c r="B9">
        <f t="shared" si="0"/>
        <v>1.6955410529351241E-2</v>
      </c>
      <c r="K9">
        <v>7</v>
      </c>
      <c r="L9">
        <f t="shared" si="1"/>
        <v>2.9706139770269193E-8</v>
      </c>
    </row>
    <row r="10" spans="1:12" x14ac:dyDescent="0.55000000000000004">
      <c r="A10">
        <v>20</v>
      </c>
      <c r="B10">
        <f t="shared" si="0"/>
        <v>2.7976427373429549E-2</v>
      </c>
      <c r="K10">
        <v>8</v>
      </c>
      <c r="L10">
        <f t="shared" si="1"/>
        <v>1.670970362077639E-7</v>
      </c>
    </row>
    <row r="11" spans="1:12" x14ac:dyDescent="0.55000000000000004">
      <c r="A11">
        <v>21</v>
      </c>
      <c r="B11">
        <f t="shared" si="0"/>
        <v>4.2630746473797387E-2</v>
      </c>
      <c r="K11">
        <v>9</v>
      </c>
      <c r="L11">
        <f t="shared" si="1"/>
        <v>8.1691884368240291E-7</v>
      </c>
    </row>
    <row r="12" spans="1:12" x14ac:dyDescent="0.55000000000000004">
      <c r="A12">
        <v>22</v>
      </c>
      <c r="B12">
        <f t="shared" si="0"/>
        <v>6.0070597303987228E-2</v>
      </c>
      <c r="K12">
        <v>10</v>
      </c>
      <c r="L12">
        <f t="shared" si="1"/>
        <v>3.5127510278343274E-6</v>
      </c>
    </row>
    <row r="13" spans="1:12" x14ac:dyDescent="0.55000000000000004">
      <c r="A13">
        <v>23</v>
      </c>
      <c r="B13">
        <f t="shared" si="0"/>
        <v>7.8352953005200718E-2</v>
      </c>
      <c r="K13">
        <v>11</v>
      </c>
      <c r="L13">
        <f t="shared" si="1"/>
        <v>1.3412322106276543E-5</v>
      </c>
    </row>
    <row r="14" spans="1:12" x14ac:dyDescent="0.55000000000000004">
      <c r="A14">
        <v>24</v>
      </c>
      <c r="B14">
        <f t="shared" si="0"/>
        <v>9.4676484881284217E-2</v>
      </c>
      <c r="K14">
        <v>12</v>
      </c>
      <c r="L14">
        <f t="shared" si="1"/>
        <v>4.58254338631113E-5</v>
      </c>
    </row>
    <row r="15" spans="1:12" x14ac:dyDescent="0.55000000000000004">
      <c r="A15">
        <v>25</v>
      </c>
      <c r="B15">
        <f t="shared" ref="B15:B29" si="2">_xlfn.BINOM.DIST(A15,$E$1,$E$2,FALSE)</f>
        <v>0.10603766306703834</v>
      </c>
      <c r="K15">
        <v>13</v>
      </c>
      <c r="L15">
        <f t="shared" si="1"/>
        <v>1.4100133496341985E-4</v>
      </c>
    </row>
    <row r="16" spans="1:12" x14ac:dyDescent="0.55000000000000004">
      <c r="A16">
        <v>26</v>
      </c>
      <c r="B16">
        <f t="shared" si="2"/>
        <v>0.11011603472346287</v>
      </c>
      <c r="K16">
        <v>14</v>
      </c>
      <c r="L16">
        <f t="shared" si="1"/>
        <v>3.9278943311238412E-4</v>
      </c>
    </row>
    <row r="17" spans="1:12" x14ac:dyDescent="0.55000000000000004">
      <c r="A17">
        <v>27</v>
      </c>
      <c r="B17">
        <f t="shared" si="2"/>
        <v>0.10603766306703834</v>
      </c>
      <c r="K17">
        <v>15</v>
      </c>
      <c r="L17">
        <f t="shared" si="1"/>
        <v>9.9506656388470647E-4</v>
      </c>
    </row>
    <row r="18" spans="1:12" x14ac:dyDescent="0.55000000000000004">
      <c r="A18">
        <v>28</v>
      </c>
      <c r="B18">
        <f t="shared" si="2"/>
        <v>9.4676484881284217E-2</v>
      </c>
      <c r="K18">
        <v>16</v>
      </c>
      <c r="L18">
        <f t="shared" si="1"/>
        <v>2.3010914289833847E-3</v>
      </c>
    </row>
    <row r="19" spans="1:12" x14ac:dyDescent="0.55000000000000004">
      <c r="A19">
        <v>29</v>
      </c>
      <c r="B19">
        <f t="shared" si="2"/>
        <v>7.8352953005200718E-2</v>
      </c>
      <c r="K19">
        <v>17</v>
      </c>
      <c r="L19">
        <f t="shared" si="1"/>
        <v>4.8728994966706907E-3</v>
      </c>
    </row>
    <row r="20" spans="1:12" x14ac:dyDescent="0.55000000000000004">
      <c r="A20">
        <v>30</v>
      </c>
      <c r="B20">
        <f t="shared" si="2"/>
        <v>6.0070597303987228E-2</v>
      </c>
      <c r="K20">
        <v>18</v>
      </c>
      <c r="L20">
        <f t="shared" si="1"/>
        <v>9.4750823546374541E-3</v>
      </c>
    </row>
    <row r="21" spans="1:12" x14ac:dyDescent="0.55000000000000004">
      <c r="A21">
        <v>31</v>
      </c>
      <c r="B21">
        <f t="shared" si="2"/>
        <v>4.2630746473797387E-2</v>
      </c>
      <c r="K21">
        <v>19</v>
      </c>
      <c r="L21">
        <f t="shared" si="1"/>
        <v>1.6955410529351241E-2</v>
      </c>
    </row>
    <row r="22" spans="1:12" x14ac:dyDescent="0.55000000000000004">
      <c r="A22">
        <v>32</v>
      </c>
      <c r="B22">
        <f t="shared" si="2"/>
        <v>2.7976427373429549E-2</v>
      </c>
      <c r="K22">
        <v>20</v>
      </c>
      <c r="L22">
        <f t="shared" si="1"/>
        <v>2.7976427373429549E-2</v>
      </c>
    </row>
    <row r="23" spans="1:12" x14ac:dyDescent="0.55000000000000004">
      <c r="A23">
        <v>33</v>
      </c>
      <c r="B23">
        <f t="shared" si="2"/>
        <v>1.6955410529351241E-2</v>
      </c>
      <c r="K23">
        <v>21</v>
      </c>
      <c r="L23">
        <f t="shared" si="1"/>
        <v>4.2630746473797387E-2</v>
      </c>
    </row>
    <row r="24" spans="1:12" x14ac:dyDescent="0.55000000000000004">
      <c r="A24">
        <v>34</v>
      </c>
      <c r="B24">
        <f t="shared" si="2"/>
        <v>9.4750823546374558E-3</v>
      </c>
      <c r="K24">
        <v>22</v>
      </c>
      <c r="L24">
        <f t="shared" si="1"/>
        <v>6.0070597303987228E-2</v>
      </c>
    </row>
    <row r="25" spans="1:12" x14ac:dyDescent="0.55000000000000004">
      <c r="A25">
        <v>35</v>
      </c>
      <c r="B25">
        <f t="shared" si="2"/>
        <v>4.8728994966706907E-3</v>
      </c>
      <c r="K25">
        <v>23</v>
      </c>
      <c r="L25">
        <f t="shared" si="1"/>
        <v>7.8352953005200718E-2</v>
      </c>
    </row>
    <row r="26" spans="1:12" x14ac:dyDescent="0.55000000000000004">
      <c r="A26">
        <v>40</v>
      </c>
      <c r="B26">
        <f t="shared" si="2"/>
        <v>4.5825433863111347E-5</v>
      </c>
      <c r="K26">
        <v>24</v>
      </c>
      <c r="L26">
        <f t="shared" si="1"/>
        <v>9.4676484881284217E-2</v>
      </c>
    </row>
    <row r="27" spans="1:12" x14ac:dyDescent="0.55000000000000004">
      <c r="A27">
        <v>45</v>
      </c>
      <c r="B27">
        <f t="shared" si="2"/>
        <v>2.9706139770269193E-8</v>
      </c>
      <c r="K27">
        <v>25</v>
      </c>
      <c r="L27">
        <f t="shared" si="1"/>
        <v>0.10603766306703834</v>
      </c>
    </row>
    <row r="28" spans="1:12" x14ac:dyDescent="0.55000000000000004">
      <c r="A28">
        <v>50</v>
      </c>
      <c r="B28">
        <f t="shared" si="2"/>
        <v>2.9443114613059096E-13</v>
      </c>
      <c r="K28">
        <v>26</v>
      </c>
      <c r="L28">
        <f t="shared" si="1"/>
        <v>0.11011603472346287</v>
      </c>
    </row>
    <row r="29" spans="1:12" x14ac:dyDescent="0.55000000000000004">
      <c r="A29">
        <v>52</v>
      </c>
      <c r="B29">
        <f t="shared" si="2"/>
        <v>2.2204460492503185E-16</v>
      </c>
      <c r="K29">
        <v>27</v>
      </c>
      <c r="L29">
        <f t="shared" si="1"/>
        <v>0.10603766306703834</v>
      </c>
    </row>
    <row r="30" spans="1:12" x14ac:dyDescent="0.55000000000000004">
      <c r="K30">
        <v>28</v>
      </c>
      <c r="L30">
        <f t="shared" si="1"/>
        <v>9.4676484881284217E-2</v>
      </c>
    </row>
    <row r="31" spans="1:12" x14ac:dyDescent="0.55000000000000004">
      <c r="K31">
        <v>29</v>
      </c>
      <c r="L31">
        <f t="shared" si="1"/>
        <v>7.8352953005200718E-2</v>
      </c>
    </row>
    <row r="32" spans="1:12" x14ac:dyDescent="0.55000000000000004">
      <c r="K32">
        <v>30</v>
      </c>
      <c r="L32">
        <f t="shared" si="1"/>
        <v>6.0070597303987228E-2</v>
      </c>
    </row>
    <row r="33" spans="11:12" x14ac:dyDescent="0.55000000000000004">
      <c r="K33">
        <v>31</v>
      </c>
      <c r="L33">
        <f t="shared" si="1"/>
        <v>4.2630746473797387E-2</v>
      </c>
    </row>
    <row r="34" spans="11:12" x14ac:dyDescent="0.55000000000000004">
      <c r="K34">
        <v>32</v>
      </c>
      <c r="L34">
        <f t="shared" si="1"/>
        <v>2.7976427373429549E-2</v>
      </c>
    </row>
    <row r="35" spans="11:12" x14ac:dyDescent="0.55000000000000004">
      <c r="K35">
        <v>33</v>
      </c>
      <c r="L35">
        <f t="shared" si="1"/>
        <v>1.6955410529351241E-2</v>
      </c>
    </row>
    <row r="36" spans="11:12" x14ac:dyDescent="0.55000000000000004">
      <c r="K36">
        <v>34</v>
      </c>
      <c r="L36">
        <f t="shared" si="1"/>
        <v>9.4750823546374558E-3</v>
      </c>
    </row>
    <row r="37" spans="11:12" x14ac:dyDescent="0.55000000000000004">
      <c r="K37">
        <v>35</v>
      </c>
      <c r="L37">
        <f t="shared" si="1"/>
        <v>4.8728994966706907E-3</v>
      </c>
    </row>
    <row r="38" spans="11:12" x14ac:dyDescent="0.55000000000000004">
      <c r="K38">
        <v>36</v>
      </c>
      <c r="L38">
        <f t="shared" si="1"/>
        <v>2.3010914289833834E-3</v>
      </c>
    </row>
    <row r="39" spans="11:12" x14ac:dyDescent="0.55000000000000004">
      <c r="K39">
        <v>37</v>
      </c>
      <c r="L39">
        <f t="shared" si="1"/>
        <v>9.9506656388470647E-4</v>
      </c>
    </row>
    <row r="40" spans="11:12" x14ac:dyDescent="0.55000000000000004">
      <c r="K40">
        <v>38</v>
      </c>
      <c r="L40">
        <f t="shared" si="1"/>
        <v>3.9278943311238412E-4</v>
      </c>
    </row>
    <row r="41" spans="11:12" x14ac:dyDescent="0.55000000000000004">
      <c r="K41">
        <v>39</v>
      </c>
      <c r="L41">
        <f t="shared" si="1"/>
        <v>1.4100133496341985E-4</v>
      </c>
    </row>
    <row r="42" spans="11:12" x14ac:dyDescent="0.55000000000000004">
      <c r="K42">
        <v>40</v>
      </c>
      <c r="L42">
        <f t="shared" si="1"/>
        <v>4.5825433863111347E-5</v>
      </c>
    </row>
    <row r="43" spans="11:12" x14ac:dyDescent="0.55000000000000004">
      <c r="K43">
        <v>41</v>
      </c>
      <c r="L43">
        <f t="shared" si="1"/>
        <v>1.3412322106276543E-5</v>
      </c>
    </row>
    <row r="44" spans="11:12" x14ac:dyDescent="0.55000000000000004">
      <c r="K44">
        <v>42</v>
      </c>
      <c r="L44">
        <f t="shared" si="1"/>
        <v>3.5127510278343215E-6</v>
      </c>
    </row>
    <row r="45" spans="11:12" x14ac:dyDescent="0.55000000000000004">
      <c r="K45">
        <v>43</v>
      </c>
      <c r="L45">
        <f t="shared" si="1"/>
        <v>8.1691884368240291E-7</v>
      </c>
    </row>
    <row r="46" spans="11:12" x14ac:dyDescent="0.55000000000000004">
      <c r="K46">
        <v>44</v>
      </c>
      <c r="L46">
        <f t="shared" si="1"/>
        <v>1.6709703620776419E-7</v>
      </c>
    </row>
    <row r="47" spans="11:12" x14ac:dyDescent="0.55000000000000004">
      <c r="K47">
        <v>45</v>
      </c>
      <c r="L47">
        <f t="shared" si="1"/>
        <v>2.9706139770269193E-8</v>
      </c>
    </row>
    <row r="48" spans="11:12" x14ac:dyDescent="0.55000000000000004">
      <c r="K48">
        <v>46</v>
      </c>
      <c r="L48">
        <f t="shared" si="1"/>
        <v>4.52049953025835E-9</v>
      </c>
    </row>
    <row r="49" spans="11:12" x14ac:dyDescent="0.55000000000000004">
      <c r="K49">
        <v>47</v>
      </c>
      <c r="L49">
        <f t="shared" si="1"/>
        <v>5.7708504641596061E-10</v>
      </c>
    </row>
    <row r="50" spans="11:12" x14ac:dyDescent="0.55000000000000004">
      <c r="K50">
        <v>48</v>
      </c>
      <c r="L50">
        <f t="shared" si="1"/>
        <v>6.011302566832914E-11</v>
      </c>
    </row>
    <row r="51" spans="11:12" x14ac:dyDescent="0.55000000000000004">
      <c r="K51">
        <v>49</v>
      </c>
      <c r="L51">
        <f t="shared" si="1"/>
        <v>4.9071857688431935E-12</v>
      </c>
    </row>
    <row r="52" spans="11:12" x14ac:dyDescent="0.55000000000000004">
      <c r="K52">
        <v>50</v>
      </c>
      <c r="L52">
        <f t="shared" si="1"/>
        <v>2.9443114613059096E-13</v>
      </c>
    </row>
    <row r="53" spans="11:12" x14ac:dyDescent="0.55000000000000004">
      <c r="K53">
        <v>51</v>
      </c>
      <c r="L53">
        <f t="shared" si="1"/>
        <v>1.1546319456101653E-14</v>
      </c>
    </row>
    <row r="54" spans="11:12" x14ac:dyDescent="0.55000000000000004">
      <c r="K54">
        <v>52</v>
      </c>
      <c r="L54">
        <f t="shared" si="1"/>
        <v>2.2204460492503185E-16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2" sqref="E2"/>
    </sheetView>
  </sheetViews>
  <sheetFormatPr defaultRowHeight="14.4" x14ac:dyDescent="0.55000000000000004"/>
  <cols>
    <col min="5" max="5" width="11.578125" customWidth="1"/>
    <col min="6" max="6" width="11.41796875" customWidth="1"/>
  </cols>
  <sheetData>
    <row r="1" spans="1:7" x14ac:dyDescent="0.55000000000000004">
      <c r="A1" t="s">
        <v>0</v>
      </c>
      <c r="B1" t="s">
        <v>1</v>
      </c>
      <c r="C1" t="s">
        <v>2</v>
      </c>
      <c r="E1" s="12" t="s">
        <v>27</v>
      </c>
      <c r="F1" s="12"/>
      <c r="G1" s="8">
        <f>COUNTIF(C2:C53,"=nfc")</f>
        <v>35</v>
      </c>
    </row>
    <row r="2" spans="1:7" x14ac:dyDescent="0.55000000000000004">
      <c r="A2">
        <v>1</v>
      </c>
      <c r="B2" t="s">
        <v>3</v>
      </c>
      <c r="C2" t="s">
        <v>4</v>
      </c>
    </row>
    <row r="3" spans="1:7" x14ac:dyDescent="0.55000000000000004">
      <c r="A3">
        <v>2</v>
      </c>
      <c r="B3" t="s">
        <v>5</v>
      </c>
      <c r="C3" t="s">
        <v>6</v>
      </c>
    </row>
    <row r="4" spans="1:7" x14ac:dyDescent="0.55000000000000004">
      <c r="A4">
        <v>3</v>
      </c>
      <c r="B4" t="s">
        <v>3</v>
      </c>
      <c r="C4" t="s">
        <v>6</v>
      </c>
    </row>
    <row r="5" spans="1:7" x14ac:dyDescent="0.55000000000000004">
      <c r="A5">
        <v>4</v>
      </c>
      <c r="B5" t="s">
        <v>5</v>
      </c>
      <c r="C5" t="s">
        <v>4</v>
      </c>
    </row>
    <row r="6" spans="1:7" x14ac:dyDescent="0.55000000000000004">
      <c r="A6">
        <v>5</v>
      </c>
      <c r="B6" t="s">
        <v>5</v>
      </c>
      <c r="C6" t="s">
        <v>4</v>
      </c>
    </row>
    <row r="7" spans="1:7" x14ac:dyDescent="0.55000000000000004">
      <c r="A7">
        <v>6</v>
      </c>
      <c r="B7" t="s">
        <v>3</v>
      </c>
      <c r="C7" t="s">
        <v>6</v>
      </c>
    </row>
    <row r="8" spans="1:7" x14ac:dyDescent="0.55000000000000004">
      <c r="A8">
        <v>7</v>
      </c>
      <c r="B8" t="s">
        <v>3</v>
      </c>
      <c r="C8" t="s">
        <v>6</v>
      </c>
    </row>
    <row r="9" spans="1:7" x14ac:dyDescent="0.55000000000000004">
      <c r="A9">
        <v>8</v>
      </c>
      <c r="B9" t="s">
        <v>3</v>
      </c>
      <c r="C9" t="s">
        <v>6</v>
      </c>
    </row>
    <row r="10" spans="1:7" x14ac:dyDescent="0.55000000000000004">
      <c r="A10">
        <v>9</v>
      </c>
      <c r="B10" t="s">
        <v>5</v>
      </c>
      <c r="C10" t="s">
        <v>6</v>
      </c>
    </row>
    <row r="11" spans="1:7" x14ac:dyDescent="0.55000000000000004">
      <c r="A11">
        <v>10</v>
      </c>
      <c r="B11" t="s">
        <v>3</v>
      </c>
      <c r="C11" t="s">
        <v>4</v>
      </c>
    </row>
    <row r="12" spans="1:7" x14ac:dyDescent="0.55000000000000004">
      <c r="A12">
        <v>11</v>
      </c>
      <c r="B12" t="s">
        <v>5</v>
      </c>
      <c r="C12" t="s">
        <v>6</v>
      </c>
    </row>
    <row r="13" spans="1:7" x14ac:dyDescent="0.55000000000000004">
      <c r="A13">
        <v>12</v>
      </c>
      <c r="B13" t="s">
        <v>3</v>
      </c>
      <c r="C13" t="s">
        <v>4</v>
      </c>
    </row>
    <row r="14" spans="1:7" x14ac:dyDescent="0.55000000000000004">
      <c r="A14">
        <v>13</v>
      </c>
      <c r="B14" t="s">
        <v>3</v>
      </c>
      <c r="C14" t="s">
        <v>4</v>
      </c>
    </row>
    <row r="15" spans="1:7" x14ac:dyDescent="0.55000000000000004">
      <c r="A15">
        <v>14</v>
      </c>
      <c r="B15" t="s">
        <v>3</v>
      </c>
      <c r="C15" t="s">
        <v>4</v>
      </c>
    </row>
    <row r="16" spans="1:7" x14ac:dyDescent="0.55000000000000004">
      <c r="A16">
        <v>15</v>
      </c>
      <c r="B16" t="s">
        <v>5</v>
      </c>
      <c r="C16" t="s">
        <v>4</v>
      </c>
    </row>
    <row r="17" spans="1:3" x14ac:dyDescent="0.55000000000000004">
      <c r="A17">
        <v>16</v>
      </c>
      <c r="B17" t="s">
        <v>5</v>
      </c>
      <c r="C17" t="s">
        <v>4</v>
      </c>
    </row>
    <row r="18" spans="1:3" x14ac:dyDescent="0.55000000000000004">
      <c r="A18">
        <v>17</v>
      </c>
      <c r="B18" t="s">
        <v>5</v>
      </c>
      <c r="C18" t="s">
        <v>6</v>
      </c>
    </row>
    <row r="19" spans="1:3" x14ac:dyDescent="0.55000000000000004">
      <c r="A19">
        <v>18</v>
      </c>
      <c r="B19" t="s">
        <v>3</v>
      </c>
      <c r="C19" t="s">
        <v>6</v>
      </c>
    </row>
    <row r="20" spans="1:3" x14ac:dyDescent="0.55000000000000004">
      <c r="A20">
        <v>19</v>
      </c>
      <c r="B20" t="s">
        <v>5</v>
      </c>
      <c r="C20" t="s">
        <v>4</v>
      </c>
    </row>
    <row r="21" spans="1:3" x14ac:dyDescent="0.55000000000000004">
      <c r="A21">
        <v>20</v>
      </c>
      <c r="B21" t="s">
        <v>5</v>
      </c>
      <c r="C21" t="s">
        <v>4</v>
      </c>
    </row>
    <row r="22" spans="1:3" x14ac:dyDescent="0.55000000000000004">
      <c r="A22">
        <v>21</v>
      </c>
      <c r="B22" t="s">
        <v>5</v>
      </c>
      <c r="C22" t="s">
        <v>6</v>
      </c>
    </row>
    <row r="23" spans="1:3" x14ac:dyDescent="0.55000000000000004">
      <c r="A23">
        <v>22</v>
      </c>
      <c r="B23" t="s">
        <v>3</v>
      </c>
      <c r="C23" t="s">
        <v>4</v>
      </c>
    </row>
    <row r="24" spans="1:3" x14ac:dyDescent="0.55000000000000004">
      <c r="A24">
        <v>23</v>
      </c>
      <c r="B24" t="s">
        <v>5</v>
      </c>
      <c r="C24" t="s">
        <v>4</v>
      </c>
    </row>
    <row r="25" spans="1:3" x14ac:dyDescent="0.55000000000000004">
      <c r="A25">
        <v>24</v>
      </c>
      <c r="B25" t="s">
        <v>3</v>
      </c>
      <c r="C25" t="s">
        <v>6</v>
      </c>
    </row>
    <row r="26" spans="1:3" x14ac:dyDescent="0.55000000000000004">
      <c r="A26">
        <v>25</v>
      </c>
      <c r="B26" t="s">
        <v>3</v>
      </c>
      <c r="C26" t="s">
        <v>6</v>
      </c>
    </row>
    <row r="27" spans="1:3" x14ac:dyDescent="0.55000000000000004">
      <c r="A27">
        <v>26</v>
      </c>
      <c r="B27" t="s">
        <v>3</v>
      </c>
      <c r="C27" t="s">
        <v>4</v>
      </c>
    </row>
    <row r="28" spans="1:3" x14ac:dyDescent="0.55000000000000004">
      <c r="A28">
        <v>27</v>
      </c>
      <c r="B28" t="s">
        <v>3</v>
      </c>
      <c r="C28" t="s">
        <v>6</v>
      </c>
    </row>
    <row r="29" spans="1:3" x14ac:dyDescent="0.55000000000000004">
      <c r="A29">
        <v>28</v>
      </c>
      <c r="B29" t="s">
        <v>5</v>
      </c>
      <c r="C29" t="s">
        <v>4</v>
      </c>
    </row>
    <row r="30" spans="1:3" x14ac:dyDescent="0.55000000000000004">
      <c r="A30">
        <v>29</v>
      </c>
      <c r="B30" t="s">
        <v>3</v>
      </c>
      <c r="C30" t="s">
        <v>4</v>
      </c>
    </row>
    <row r="31" spans="1:3" x14ac:dyDescent="0.55000000000000004">
      <c r="A31">
        <v>30</v>
      </c>
      <c r="B31" t="s">
        <v>5</v>
      </c>
      <c r="C31" t="s">
        <v>4</v>
      </c>
    </row>
    <row r="32" spans="1:3" x14ac:dyDescent="0.55000000000000004">
      <c r="A32">
        <v>31</v>
      </c>
      <c r="B32" t="s">
        <v>3</v>
      </c>
      <c r="C32" t="s">
        <v>6</v>
      </c>
    </row>
    <row r="33" spans="1:3" x14ac:dyDescent="0.55000000000000004">
      <c r="A33">
        <v>32</v>
      </c>
      <c r="B33" t="s">
        <v>5</v>
      </c>
      <c r="C33" t="s">
        <v>4</v>
      </c>
    </row>
    <row r="34" spans="1:3" x14ac:dyDescent="0.55000000000000004">
      <c r="A34">
        <v>33</v>
      </c>
      <c r="B34" t="s">
        <v>5</v>
      </c>
      <c r="C34" t="s">
        <v>4</v>
      </c>
    </row>
    <row r="35" spans="1:3" x14ac:dyDescent="0.55000000000000004">
      <c r="A35">
        <v>34</v>
      </c>
      <c r="B35" t="s">
        <v>5</v>
      </c>
      <c r="C35" t="s">
        <v>4</v>
      </c>
    </row>
    <row r="36" spans="1:3" x14ac:dyDescent="0.55000000000000004">
      <c r="A36">
        <v>35</v>
      </c>
      <c r="B36" t="s">
        <v>5</v>
      </c>
      <c r="C36" t="s">
        <v>4</v>
      </c>
    </row>
    <row r="37" spans="1:3" x14ac:dyDescent="0.55000000000000004">
      <c r="A37">
        <v>36</v>
      </c>
      <c r="B37" t="s">
        <v>3</v>
      </c>
      <c r="C37" t="s">
        <v>4</v>
      </c>
    </row>
    <row r="38" spans="1:3" x14ac:dyDescent="0.55000000000000004">
      <c r="A38">
        <v>37</v>
      </c>
      <c r="B38" t="s">
        <v>5</v>
      </c>
      <c r="C38" t="s">
        <v>4</v>
      </c>
    </row>
    <row r="39" spans="1:3" x14ac:dyDescent="0.55000000000000004">
      <c r="A39">
        <v>38</v>
      </c>
      <c r="B39" t="s">
        <v>5</v>
      </c>
      <c r="C39" t="s">
        <v>4</v>
      </c>
    </row>
    <row r="40" spans="1:3" x14ac:dyDescent="0.55000000000000004">
      <c r="A40">
        <v>39</v>
      </c>
      <c r="B40" t="s">
        <v>5</v>
      </c>
      <c r="C40" t="s">
        <v>4</v>
      </c>
    </row>
    <row r="41" spans="1:3" x14ac:dyDescent="0.55000000000000004">
      <c r="A41">
        <v>40</v>
      </c>
      <c r="B41" t="s">
        <v>5</v>
      </c>
      <c r="C41" t="s">
        <v>4</v>
      </c>
    </row>
    <row r="42" spans="1:3" x14ac:dyDescent="0.55000000000000004">
      <c r="A42">
        <v>41</v>
      </c>
      <c r="B42" t="s">
        <v>3</v>
      </c>
      <c r="C42" t="s">
        <v>4</v>
      </c>
    </row>
    <row r="43" spans="1:3" x14ac:dyDescent="0.55000000000000004">
      <c r="A43">
        <v>42</v>
      </c>
      <c r="B43" t="s">
        <v>5</v>
      </c>
      <c r="C43" t="s">
        <v>4</v>
      </c>
    </row>
    <row r="44" spans="1:3" x14ac:dyDescent="0.55000000000000004">
      <c r="A44">
        <v>43</v>
      </c>
      <c r="B44" t="s">
        <v>3</v>
      </c>
      <c r="C44" t="s">
        <v>4</v>
      </c>
    </row>
    <row r="45" spans="1:3" x14ac:dyDescent="0.55000000000000004">
      <c r="A45">
        <v>44</v>
      </c>
      <c r="B45" t="s">
        <v>3</v>
      </c>
      <c r="C45" t="s">
        <v>4</v>
      </c>
    </row>
    <row r="46" spans="1:3" x14ac:dyDescent="0.55000000000000004">
      <c r="A46">
        <v>45</v>
      </c>
      <c r="B46" t="s">
        <v>3</v>
      </c>
      <c r="C46" t="s">
        <v>4</v>
      </c>
    </row>
    <row r="47" spans="1:3" x14ac:dyDescent="0.55000000000000004">
      <c r="A47">
        <v>46</v>
      </c>
      <c r="B47" t="s">
        <v>3</v>
      </c>
      <c r="C47" t="s">
        <v>6</v>
      </c>
    </row>
    <row r="48" spans="1:3" x14ac:dyDescent="0.55000000000000004">
      <c r="A48">
        <v>47</v>
      </c>
      <c r="B48" t="s">
        <v>3</v>
      </c>
      <c r="C48" t="s">
        <v>6</v>
      </c>
    </row>
    <row r="49" spans="1:3" x14ac:dyDescent="0.55000000000000004">
      <c r="A49">
        <v>48</v>
      </c>
      <c r="B49" t="s">
        <v>5</v>
      </c>
      <c r="C49" t="s">
        <v>4</v>
      </c>
    </row>
    <row r="50" spans="1:3" x14ac:dyDescent="0.55000000000000004">
      <c r="A50">
        <v>49</v>
      </c>
      <c r="B50" t="s">
        <v>5</v>
      </c>
      <c r="C50" t="s">
        <v>4</v>
      </c>
    </row>
    <row r="51" spans="1:3" x14ac:dyDescent="0.55000000000000004">
      <c r="A51">
        <v>50</v>
      </c>
      <c r="B51" t="s">
        <v>5</v>
      </c>
      <c r="C51" t="s">
        <v>4</v>
      </c>
    </row>
    <row r="52" spans="1:3" x14ac:dyDescent="0.55000000000000004">
      <c r="A52">
        <v>51</v>
      </c>
      <c r="B52" t="s">
        <v>5</v>
      </c>
      <c r="C52" t="s">
        <v>4</v>
      </c>
    </row>
    <row r="53" spans="1:3" x14ac:dyDescent="0.55000000000000004">
      <c r="A53">
        <v>52</v>
      </c>
      <c r="B53" t="s">
        <v>3</v>
      </c>
      <c r="C53" t="s">
        <v>6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Dice Sheet</vt:lpstr>
      <vt:lpstr>Floodplain</vt:lpstr>
      <vt:lpstr>PMF of Superbowl</vt:lpstr>
      <vt:lpstr>superbowl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2018-02-17T23:42:35Z</dcterms:created>
  <dcterms:modified xsi:type="dcterms:W3CDTF">2018-02-19T21:45:05Z</dcterms:modified>
</cp:coreProperties>
</file>