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SYS 660 Decision Making via Risk Analysis\Extra Credit\"/>
    </mc:Choice>
  </mc:AlternateContent>
  <xr:revisionPtr revIDLastSave="0" documentId="13_ncr:1_{BC911517-26D4-4110-B09D-1045FC5A52CE}" xr6:coauthVersionLast="43" xr6:coauthVersionMax="43" xr10:uidLastSave="{00000000-0000-0000-0000-000000000000}"/>
  <bookViews>
    <workbookView xWindow="5760" yWindow="3366" windowWidth="17280" windowHeight="8994" xr2:uid="{5A129648-98EA-4927-B92B-C61F8AA85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G23" i="1"/>
  <c r="B26" i="1"/>
  <c r="L19" i="1"/>
  <c r="L20" i="1" s="1"/>
  <c r="K19" i="1"/>
  <c r="J19" i="1"/>
  <c r="I19" i="1"/>
  <c r="H19" i="1"/>
  <c r="G19" i="1"/>
  <c r="F19" i="1"/>
  <c r="F20" i="1" s="1"/>
  <c r="E19" i="1"/>
  <c r="E20" i="1" s="1"/>
  <c r="D19" i="1"/>
  <c r="D20" i="1" s="1"/>
  <c r="C19" i="1"/>
  <c r="B19" i="1"/>
  <c r="B20" i="1" s="1"/>
  <c r="K20" i="1"/>
  <c r="J20" i="1"/>
  <c r="I20" i="1"/>
  <c r="H20" i="1"/>
  <c r="G20" i="1"/>
  <c r="C20" i="1"/>
  <c r="L17" i="1"/>
  <c r="K17" i="1"/>
  <c r="J17" i="1"/>
  <c r="I17" i="1"/>
  <c r="H17" i="1"/>
  <c r="G17" i="1"/>
  <c r="F17" i="1"/>
  <c r="E17" i="1"/>
  <c r="D17" i="1"/>
  <c r="C17" i="1"/>
  <c r="B17" i="1"/>
  <c r="L14" i="1"/>
  <c r="B14" i="1"/>
  <c r="C14" i="1"/>
  <c r="D14" i="1"/>
  <c r="E14" i="1"/>
  <c r="G14" i="1"/>
  <c r="H14" i="1"/>
  <c r="I14" i="1"/>
  <c r="J14" i="1"/>
  <c r="K14" i="1"/>
  <c r="H16" i="1"/>
  <c r="H13" i="1"/>
  <c r="L16" i="1"/>
  <c r="K16" i="1"/>
  <c r="J16" i="1"/>
  <c r="I16" i="1"/>
  <c r="L13" i="1"/>
  <c r="K13" i="1"/>
  <c r="J13" i="1"/>
  <c r="I13" i="1"/>
  <c r="F16" i="1"/>
  <c r="F13" i="1"/>
  <c r="F14" i="1" s="1"/>
  <c r="G16" i="1"/>
  <c r="G13" i="1"/>
  <c r="E16" i="1"/>
  <c r="E13" i="1"/>
  <c r="D16" i="1"/>
  <c r="D13" i="1"/>
  <c r="C16" i="1"/>
  <c r="C13" i="1"/>
  <c r="B16" i="1"/>
  <c r="B13" i="1"/>
</calcChain>
</file>

<file path=xl/sharedStrings.xml><?xml version="1.0" encoding="utf-8"?>
<sst xmlns="http://schemas.openxmlformats.org/spreadsheetml/2006/main" count="31" uniqueCount="19">
  <si>
    <t>Q3</t>
  </si>
  <si>
    <t>Q4</t>
  </si>
  <si>
    <t>Q1</t>
  </si>
  <si>
    <t>Q2</t>
  </si>
  <si>
    <t>Year</t>
  </si>
  <si>
    <t>Q</t>
  </si>
  <si>
    <t>Revenue</t>
  </si>
  <si>
    <t>Costs</t>
  </si>
  <si>
    <t>Total Rooms</t>
  </si>
  <si>
    <t>Tribute Rooms</t>
  </si>
  <si>
    <t>Global RevPAR</t>
  </si>
  <si>
    <t>Occupancy</t>
  </si>
  <si>
    <t>Avg. Daily Rate</t>
  </si>
  <si>
    <t>Tribute Rev (RevPAR)</t>
  </si>
  <si>
    <t>Tribute Rev ADR</t>
  </si>
  <si>
    <t>Income</t>
  </si>
  <si>
    <t>Profits</t>
  </si>
  <si>
    <t>Profit / Room * Occ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</si>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</sst>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4" fontId="0" fillId="0" borderId="0" xfId="2" applyFont="1"/>
    <xf numFmtId="10" fontId="0" fillId="0" borderId="0" xfId="0" applyNumberFormat="1"/>
    <xf numFmtId="43" fontId="0" fillId="0" borderId="0" xfId="0" applyNumberFormat="1"/>
    <xf numFmtId="9" fontId="0" fillId="0" borderId="0" xfId="0" applyNumberFormat="1"/>
    <xf numFmtId="8" fontId="0" fillId="0" borderId="0" xfId="2" applyNumberFormat="1" applyFont="1"/>
    <xf numFmtId="10" fontId="0" fillId="0" borderId="0" xfId="2" applyNumberFormat="1" applyFont="1"/>
    <xf numFmtId="3" fontId="0" fillId="0" borderId="0" xfId="0" applyNumberFormat="1"/>
    <xf numFmtId="8" fontId="0" fillId="0" borderId="0" xfId="0" applyNumberFormat="1"/>
    <xf numFmtId="44" fontId="0" fillId="0" borderId="0" xfId="0" applyNumberFormat="1"/>
    <xf numFmtId="165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A493-D60E-4AF1-93B0-E34B523373E3}">
  <dimension ref="A1:O31"/>
  <sheetViews>
    <sheetView tabSelected="1" topLeftCell="H1" workbookViewId="0">
      <selection activeCell="K25" sqref="K25"/>
    </sheetView>
  </sheetViews>
  <sheetFormatPr defaultRowHeight="14.4" x14ac:dyDescent="0.55000000000000004"/>
  <cols>
    <col min="1" max="1" width="17.3671875" bestFit="1" customWidth="1"/>
    <col min="2" max="12" width="16.83984375" bestFit="1" customWidth="1"/>
  </cols>
  <sheetData>
    <row r="1" spans="1:15" x14ac:dyDescent="0.55000000000000004">
      <c r="A1" t="s">
        <v>4</v>
      </c>
      <c r="B1" s="1">
        <v>2016</v>
      </c>
      <c r="C1" s="1"/>
      <c r="D1" s="1">
        <v>2017</v>
      </c>
      <c r="E1" s="1"/>
      <c r="F1" s="1"/>
      <c r="G1" s="1"/>
      <c r="H1" s="1">
        <v>2018</v>
      </c>
      <c r="I1" s="1"/>
      <c r="J1" s="1"/>
      <c r="K1" s="1"/>
      <c r="L1" s="1">
        <v>2019</v>
      </c>
      <c r="M1" s="1"/>
      <c r="N1" s="1"/>
      <c r="O1" s="1"/>
    </row>
    <row r="2" spans="1:15" x14ac:dyDescent="0.55000000000000004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</row>
    <row r="3" spans="1:15" x14ac:dyDescent="0.55000000000000004">
      <c r="A3" t="s">
        <v>6</v>
      </c>
      <c r="B3" s="3">
        <v>3942000000</v>
      </c>
      <c r="C3" s="3">
        <v>5456000000</v>
      </c>
      <c r="D3" s="3">
        <v>5561000000</v>
      </c>
      <c r="E3" s="3">
        <v>5795000000</v>
      </c>
      <c r="F3" s="3">
        <v>5663000000</v>
      </c>
      <c r="G3" s="3">
        <v>5875000000</v>
      </c>
      <c r="H3" s="3">
        <v>5006000000</v>
      </c>
      <c r="I3" s="3">
        <v>5346000000</v>
      </c>
      <c r="J3" s="3">
        <v>5049000000</v>
      </c>
      <c r="K3" s="3">
        <v>5289000000</v>
      </c>
      <c r="L3" s="3">
        <v>5012000000</v>
      </c>
    </row>
    <row r="4" spans="1:15" x14ac:dyDescent="0.55000000000000004">
      <c r="A4" t="s">
        <v>7</v>
      </c>
      <c r="B4" s="3">
        <v>3771000000</v>
      </c>
      <c r="C4" s="3">
        <v>5015000000</v>
      </c>
      <c r="D4" s="3">
        <v>5024000000</v>
      </c>
      <c r="E4" s="3">
        <v>5175000000</v>
      </c>
      <c r="F4" s="3">
        <v>5031000000</v>
      </c>
      <c r="G4" s="3">
        <v>5305000000</v>
      </c>
      <c r="H4" s="3">
        <v>4506000000</v>
      </c>
      <c r="I4" s="3">
        <v>4606000000</v>
      </c>
      <c r="J4" s="3">
        <v>4479000000</v>
      </c>
      <c r="K4" s="3">
        <v>4867000000</v>
      </c>
      <c r="L4" s="3">
        <v>4502000000</v>
      </c>
    </row>
    <row r="5" spans="1:15" x14ac:dyDescent="0.55000000000000004">
      <c r="A5" t="s">
        <v>15</v>
      </c>
      <c r="B5" s="3">
        <v>131000000</v>
      </c>
      <c r="C5" s="3">
        <v>383000000</v>
      </c>
      <c r="D5" s="3">
        <v>485000000</v>
      </c>
      <c r="E5" s="3">
        <v>592000000</v>
      </c>
      <c r="F5" s="3">
        <v>580000000</v>
      </c>
      <c r="G5" s="3">
        <v>1179000000</v>
      </c>
      <c r="H5" s="3">
        <v>502000000</v>
      </c>
      <c r="I5" s="3">
        <v>796000000</v>
      </c>
      <c r="J5" s="3">
        <v>568000000</v>
      </c>
      <c r="K5" s="3">
        <v>345000000</v>
      </c>
      <c r="L5" s="3">
        <v>432000000</v>
      </c>
    </row>
    <row r="6" spans="1:15" x14ac:dyDescent="0.55000000000000004">
      <c r="A6" t="s">
        <v>16</v>
      </c>
      <c r="B6" s="3">
        <v>70000000</v>
      </c>
      <c r="C6" s="3">
        <v>244000000</v>
      </c>
      <c r="D6" s="3">
        <v>365000000</v>
      </c>
      <c r="E6" s="3">
        <v>414000000</v>
      </c>
      <c r="F6" s="3">
        <v>392000000</v>
      </c>
      <c r="G6" s="3">
        <v>201000000</v>
      </c>
      <c r="H6" s="3">
        <v>398000000</v>
      </c>
      <c r="I6" s="3">
        <v>610000000</v>
      </c>
      <c r="J6" s="3">
        <v>483000000</v>
      </c>
      <c r="K6" s="3">
        <v>317000000</v>
      </c>
      <c r="L6" s="3">
        <v>375000000</v>
      </c>
    </row>
    <row r="7" spans="1:15" x14ac:dyDescent="0.55000000000000004">
      <c r="A7" t="s">
        <v>8</v>
      </c>
      <c r="B7" s="2">
        <v>1170367</v>
      </c>
      <c r="C7" s="2">
        <v>1190604</v>
      </c>
      <c r="D7" s="2">
        <v>1202963</v>
      </c>
      <c r="E7" s="2">
        <v>1217608</v>
      </c>
      <c r="F7" s="2">
        <v>1239221</v>
      </c>
      <c r="G7" s="2">
        <v>1257666</v>
      </c>
      <c r="H7" s="3">
        <v>1266128</v>
      </c>
      <c r="I7" s="2">
        <v>1286725</v>
      </c>
      <c r="J7" s="2">
        <v>1298583</v>
      </c>
      <c r="K7" s="2">
        <v>1317368</v>
      </c>
      <c r="L7" s="2">
        <v>1332826</v>
      </c>
      <c r="M7" s="2"/>
      <c r="N7" s="2"/>
      <c r="O7" s="2"/>
    </row>
    <row r="8" spans="1:15" x14ac:dyDescent="0.55000000000000004">
      <c r="A8" t="s">
        <v>9</v>
      </c>
      <c r="B8" s="2">
        <v>4114</v>
      </c>
      <c r="C8" s="2">
        <v>5473</v>
      </c>
      <c r="D8" s="2">
        <v>5733</v>
      </c>
      <c r="E8" s="2">
        <v>5806</v>
      </c>
      <c r="F8" s="2">
        <v>6224</v>
      </c>
      <c r="G8" s="2">
        <v>6208</v>
      </c>
      <c r="H8" s="2">
        <v>6323</v>
      </c>
      <c r="I8" s="2">
        <v>6881</v>
      </c>
      <c r="J8" s="2">
        <v>5553</v>
      </c>
      <c r="K8" s="2">
        <v>5921</v>
      </c>
      <c r="L8" s="2">
        <v>6363</v>
      </c>
      <c r="M8" s="2"/>
      <c r="N8" s="2"/>
      <c r="O8" s="2"/>
    </row>
    <row r="9" spans="1:15" x14ac:dyDescent="0.55000000000000004">
      <c r="A9" t="s">
        <v>10</v>
      </c>
      <c r="B9" s="3">
        <v>123.23</v>
      </c>
      <c r="C9" s="3">
        <v>107.95</v>
      </c>
      <c r="D9" s="3">
        <v>108.81</v>
      </c>
      <c r="E9" s="3">
        <v>120.69</v>
      </c>
      <c r="F9" s="3">
        <v>120.22</v>
      </c>
      <c r="G9" s="3">
        <v>112.18</v>
      </c>
      <c r="H9" s="3">
        <v>111.55</v>
      </c>
      <c r="I9" s="3">
        <v>124.53</v>
      </c>
      <c r="J9" s="3">
        <v>120.85</v>
      </c>
      <c r="K9" s="3">
        <v>111.77</v>
      </c>
      <c r="L9" s="3">
        <v>110.16</v>
      </c>
    </row>
    <row r="10" spans="1:15" x14ac:dyDescent="0.55000000000000004">
      <c r="A10" t="s">
        <v>12</v>
      </c>
      <c r="B10" s="3">
        <v>165.89</v>
      </c>
      <c r="C10" s="3">
        <v>155.13999999999999</v>
      </c>
      <c r="D10" s="3">
        <v>157.13</v>
      </c>
      <c r="E10" s="3">
        <v>159.33000000000001</v>
      </c>
      <c r="F10" s="3">
        <v>157.02000000000001</v>
      </c>
      <c r="G10" s="3">
        <v>157.91999999999999</v>
      </c>
      <c r="H10" s="3">
        <v>159.91999999999999</v>
      </c>
      <c r="I10" s="3">
        <v>162.94</v>
      </c>
      <c r="J10" s="3">
        <v>159.06</v>
      </c>
      <c r="K10" s="3">
        <v>159.15</v>
      </c>
      <c r="L10" s="3">
        <v>160.24</v>
      </c>
    </row>
    <row r="11" spans="1:15" x14ac:dyDescent="0.55000000000000004">
      <c r="A11" t="s">
        <v>11</v>
      </c>
      <c r="B11" s="4">
        <v>0.74299999999999999</v>
      </c>
      <c r="C11" s="4">
        <v>0.69599999999999995</v>
      </c>
      <c r="D11" s="4">
        <v>0.69299999999999995</v>
      </c>
      <c r="E11" s="4">
        <v>0.75700000000000001</v>
      </c>
      <c r="F11" s="8">
        <v>0.76600000000000001</v>
      </c>
      <c r="G11" s="6">
        <v>0.71</v>
      </c>
      <c r="H11" s="4">
        <v>0.69799999999999995</v>
      </c>
      <c r="I11" s="4">
        <v>0.76400000000000001</v>
      </c>
      <c r="J11" s="6">
        <v>0.76</v>
      </c>
      <c r="K11" s="4">
        <v>0.70199999999999996</v>
      </c>
      <c r="L11" s="4">
        <v>0.68700000000000006</v>
      </c>
    </row>
    <row r="13" spans="1:15" x14ac:dyDescent="0.55000000000000004">
      <c r="A13" t="s">
        <v>13</v>
      </c>
      <c r="B13" s="3">
        <f>B8*B11*B9</f>
        <v>376677.38746</v>
      </c>
      <c r="C13" s="3">
        <f>C8*C11*C9</f>
        <v>411204.0036</v>
      </c>
      <c r="D13" s="3">
        <f>D8*D11*D9</f>
        <v>432298.75688999996</v>
      </c>
      <c r="E13" s="3">
        <f>E8*E11*E9</f>
        <v>530449.68797999993</v>
      </c>
      <c r="F13" s="3">
        <f>F8*F11*F9</f>
        <v>573158.94848000002</v>
      </c>
      <c r="G13" s="3">
        <f>G8*G11*G9</f>
        <v>494453.54239999998</v>
      </c>
      <c r="H13" s="3">
        <f>H8*H11*H9</f>
        <v>492320.79369999998</v>
      </c>
      <c r="I13" s="3">
        <f t="shared" ref="H13:L13" si="0">I8*I11*I9</f>
        <v>654664.67051999993</v>
      </c>
      <c r="J13" s="3">
        <f t="shared" si="0"/>
        <v>510020.83799999993</v>
      </c>
      <c r="K13" s="3">
        <f t="shared" si="0"/>
        <v>464576.69933999993</v>
      </c>
      <c r="L13" s="3">
        <f t="shared" si="0"/>
        <v>481551.33095999999</v>
      </c>
    </row>
    <row r="14" spans="1:15" x14ac:dyDescent="0.55000000000000004">
      <c r="A14" t="s">
        <v>18</v>
      </c>
      <c r="B14" s="7">
        <f>FV(5%,2.5,,-B13)</f>
        <v>425542.35949580814</v>
      </c>
      <c r="C14" s="7">
        <f>FV(5%,2.25,,-C13)</f>
        <v>458916.0610721985</v>
      </c>
      <c r="D14" s="7">
        <f>FV(5%,2,,-D13)</f>
        <v>476609.37947122497</v>
      </c>
      <c r="E14" s="7">
        <f>FV(5%,1.75,,-E13)</f>
        <v>577730.73399352049</v>
      </c>
      <c r="F14" s="7">
        <f>FV(5%,1.5,,-F13)</f>
        <v>616678.81024509214</v>
      </c>
      <c r="G14" s="7">
        <f>FV(5%,1.25,,-G13)</f>
        <v>525547.67179593176</v>
      </c>
      <c r="H14" s="7">
        <f>FV(5%,1,,-H13)</f>
        <v>516936.83338500001</v>
      </c>
      <c r="I14" s="7">
        <f>FV(5%,0.75,,-I13)</f>
        <v>679064.26815481996</v>
      </c>
      <c r="J14" s="7">
        <f>FV(5%,0.5,,-J13)</f>
        <v>522615.84165994561</v>
      </c>
      <c r="K14" s="7">
        <f>FV(5%,0.25,,-K13)</f>
        <v>470278.09350456973</v>
      </c>
      <c r="L14" s="7">
        <f>FV(5%,0,,-L13)</f>
        <v>481551.33095999999</v>
      </c>
    </row>
    <row r="15" spans="1:15" x14ac:dyDescent="0.55000000000000004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5" x14ac:dyDescent="0.55000000000000004">
      <c r="A16" t="s">
        <v>14</v>
      </c>
      <c r="B16" s="3">
        <f>B8*B11*B10</f>
        <v>507076.29477999994</v>
      </c>
      <c r="C16" s="3">
        <f>C8*C11*C10</f>
        <v>590960.52911999985</v>
      </c>
      <c r="D16" s="3">
        <f>D8*D11*D10</f>
        <v>624272.61896999995</v>
      </c>
      <c r="E16" s="3">
        <f>E8*E11*E10</f>
        <v>700277.97486000007</v>
      </c>
      <c r="F16" s="3">
        <f>F8*F11*F10</f>
        <v>748606.03968000005</v>
      </c>
      <c r="G16" s="3">
        <f>G8*G11*G10</f>
        <v>696060.82559999987</v>
      </c>
      <c r="H16" s="3">
        <f>H8*H11*H10</f>
        <v>705799.5636799999</v>
      </c>
      <c r="I16" s="3">
        <f t="shared" ref="H16:L16" si="1">I8*I11*I10</f>
        <v>856589.26695999992</v>
      </c>
      <c r="J16" s="3">
        <f t="shared" si="1"/>
        <v>671277.73679999996</v>
      </c>
      <c r="K16" s="3">
        <f t="shared" si="1"/>
        <v>661513.65929999994</v>
      </c>
      <c r="L16" s="3">
        <f t="shared" si="1"/>
        <v>700470.09144000011</v>
      </c>
    </row>
    <row r="17" spans="1:12" x14ac:dyDescent="0.55000000000000004">
      <c r="A17" t="s">
        <v>18</v>
      </c>
      <c r="B17" s="7">
        <f>FV(5%,2.5,,-B16)</f>
        <v>572857.43744834536</v>
      </c>
      <c r="C17" s="7">
        <f>FV(5%,2.25,,-C16)</f>
        <v>659529.76113701588</v>
      </c>
      <c r="D17" s="7">
        <f>FV(5%,2,,-D16)</f>
        <v>688260.56241442496</v>
      </c>
      <c r="E17" s="7">
        <f>FV(5%,1.75,,-E16)</f>
        <v>762696.4773153339</v>
      </c>
      <c r="F17" s="7">
        <f>FV(5%,1.5,,-F16)</f>
        <v>805447.56932860066</v>
      </c>
      <c r="G17" s="7">
        <f>FV(5%,1.25,,-G16)</f>
        <v>739833.1995900654</v>
      </c>
      <c r="H17" s="7">
        <f>FV(5%,1,,-H16)</f>
        <v>741089.54186399991</v>
      </c>
      <c r="I17" s="7">
        <f>FV(5%,0.75,,-I16)</f>
        <v>888514.66998431191</v>
      </c>
      <c r="J17" s="7">
        <f>FV(5%,0.5,,-J16)</f>
        <v>687854.99192743853</v>
      </c>
      <c r="K17" s="7">
        <f>FV(5%,0.25,,-K16)</f>
        <v>669631.91000494116</v>
      </c>
      <c r="L17" s="7">
        <f>FV(5%,0,,-L16)</f>
        <v>700470.09144000011</v>
      </c>
    </row>
    <row r="19" spans="1:12" x14ac:dyDescent="0.55000000000000004">
      <c r="A19" t="s">
        <v>17</v>
      </c>
      <c r="B19" s="3">
        <f>(B6/B7)*B8*B11</f>
        <v>182822.26002612856</v>
      </c>
      <c r="C19" s="3">
        <f t="shared" ref="C19:L19" si="2">(C6/C7)*C8*C11</f>
        <v>780651.46093915345</v>
      </c>
      <c r="D19" s="3">
        <f t="shared" si="2"/>
        <v>1205468.2355151405</v>
      </c>
      <c r="E19" s="3">
        <f t="shared" si="2"/>
        <v>1494396.2161878042</v>
      </c>
      <c r="F19" s="3">
        <f t="shared" si="2"/>
        <v>1508119.1555017226</v>
      </c>
      <c r="G19" s="3">
        <f t="shared" si="2"/>
        <v>704434.7863423198</v>
      </c>
      <c r="H19" s="3">
        <f t="shared" si="2"/>
        <v>1387343.6903693781</v>
      </c>
      <c r="I19" s="3">
        <f t="shared" si="2"/>
        <v>2492235.1240552566</v>
      </c>
      <c r="J19" s="3">
        <f t="shared" si="2"/>
        <v>1569707.3194397278</v>
      </c>
      <c r="K19" s="3">
        <f t="shared" si="2"/>
        <v>1000194.1856793242</v>
      </c>
      <c r="L19" s="3">
        <f t="shared" si="2"/>
        <v>1229918.8903877928</v>
      </c>
    </row>
    <row r="20" spans="1:12" x14ac:dyDescent="0.55000000000000004">
      <c r="A20" t="s">
        <v>18</v>
      </c>
      <c r="B20" s="7">
        <f>FV(5%,2.5,,-B19)</f>
        <v>206539.11938936464</v>
      </c>
      <c r="C20" s="7">
        <f>FV(5%,2.25,,-C19)</f>
        <v>871230.55803937593</v>
      </c>
      <c r="D20" s="7">
        <f>FV(5%,2,,-D19)</f>
        <v>1329028.7296554423</v>
      </c>
      <c r="E20" s="7">
        <f>FV(5%,1.75,,-E19)</f>
        <v>1627597.5694190096</v>
      </c>
      <c r="F20" s="7">
        <f>FV(5%,1.5,,-F19)</f>
        <v>1622630.3872408054</v>
      </c>
      <c r="G20" s="7">
        <f>FV(5%,1.25,,-G19)</f>
        <v>748733.76393929718</v>
      </c>
      <c r="H20" s="7">
        <f>FV(5%,1,,-H19)</f>
        <v>1456710.8748878471</v>
      </c>
      <c r="I20" s="7">
        <f>FV(5%,0.75,,-I19)</f>
        <v>2585121.6612041346</v>
      </c>
      <c r="J20" s="7">
        <f>FV(5%,0.5,,-J19)</f>
        <v>1608471.3619265307</v>
      </c>
      <c r="K20" s="7">
        <f>FV(5%,0.25,,-K19)</f>
        <v>1012468.803200543</v>
      </c>
      <c r="L20" s="7">
        <f>FV(5%,0,,-L19)</f>
        <v>1229918.8903877928</v>
      </c>
    </row>
    <row r="21" spans="1:12" x14ac:dyDescent="0.55000000000000004">
      <c r="C21" s="5"/>
    </row>
    <row r="22" spans="1:12" x14ac:dyDescent="0.55000000000000004">
      <c r="H22" s="4"/>
    </row>
    <row r="23" spans="1:12" x14ac:dyDescent="0.55000000000000004">
      <c r="G23" s="11">
        <f>SUM(D5:G5)</f>
        <v>2836000000</v>
      </c>
    </row>
    <row r="24" spans="1:12" x14ac:dyDescent="0.55000000000000004">
      <c r="K24" s="9">
        <v>3800</v>
      </c>
    </row>
    <row r="25" spans="1:12" x14ac:dyDescent="0.55000000000000004">
      <c r="B25" s="3">
        <v>1700000000</v>
      </c>
      <c r="C25">
        <v>2016</v>
      </c>
      <c r="K25" s="10">
        <f>-FV(5%,3,,K24)</f>
        <v>4398.9750000000004</v>
      </c>
    </row>
    <row r="26" spans="1:12" x14ac:dyDescent="0.55000000000000004">
      <c r="B26" s="10">
        <f>FV(5%,3,,-B25)</f>
        <v>1967962500.0000002</v>
      </c>
      <c r="E26" s="12"/>
    </row>
    <row r="27" spans="1:12" x14ac:dyDescent="0.55000000000000004">
      <c r="E27" s="12"/>
    </row>
    <row r="28" spans="1:12" x14ac:dyDescent="0.55000000000000004">
      <c r="E28" s="12"/>
    </row>
    <row r="29" spans="1:12" x14ac:dyDescent="0.55000000000000004">
      <c r="E29" s="12"/>
    </row>
    <row r="30" spans="1:12" x14ac:dyDescent="0.55000000000000004">
      <c r="E30" s="12"/>
    </row>
    <row r="31" spans="1:12" x14ac:dyDescent="0.55000000000000004">
      <c r="E31" s="12"/>
    </row>
  </sheetData>
  <mergeCells count="4">
    <mergeCell ref="B1:C1"/>
    <mergeCell ref="D1:G1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2019-05-20T07:34:00Z</dcterms:created>
  <dcterms:modified xsi:type="dcterms:W3CDTF">2019-05-21T02:45:40Z</dcterms:modified>
</cp:coreProperties>
</file>