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Rushabh\Subjects\SYS 660 Decision Making via Risk Analysis\Homework\Assignment 4\"/>
    </mc:Choice>
  </mc:AlternateContent>
  <xr:revisionPtr revIDLastSave="0" documentId="13_ncr:1_{242AB3CD-646F-4D7C-80E5-1DE2759D6205}" xr6:coauthVersionLast="41" xr6:coauthVersionMax="41" xr10:uidLastSave="{00000000-0000-0000-0000-000000000000}"/>
  <bookViews>
    <workbookView xWindow="3066" yWindow="3114" windowWidth="7500" windowHeight="6000" activeTab="5" xr2:uid="{B4D42B0E-0E50-44B5-A2F7-4959A79EAA4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6" l="1"/>
  <c r="F33" i="6"/>
  <c r="E33" i="6"/>
  <c r="D33" i="6"/>
  <c r="C33" i="6"/>
  <c r="G30" i="6"/>
  <c r="F30" i="6"/>
  <c r="E30" i="6"/>
  <c r="D30" i="6"/>
  <c r="C30" i="6"/>
  <c r="G26" i="6"/>
  <c r="F26" i="6"/>
  <c r="E26" i="6"/>
  <c r="D26" i="6"/>
  <c r="C26" i="6"/>
  <c r="G19" i="6"/>
  <c r="F19" i="6"/>
  <c r="G18" i="6"/>
  <c r="G20" i="6" s="1"/>
  <c r="G25" i="6" s="1"/>
  <c r="G28" i="6" s="1"/>
  <c r="F18" i="6"/>
  <c r="F20" i="6" s="1"/>
  <c r="F25" i="6" s="1"/>
  <c r="F28" i="6" s="1"/>
  <c r="E18" i="6"/>
  <c r="E19" i="6" s="1"/>
  <c r="D18" i="6"/>
  <c r="D19" i="6" s="1"/>
  <c r="C18" i="6"/>
  <c r="C19" i="6" s="1"/>
  <c r="E5" i="6"/>
  <c r="B5" i="6"/>
  <c r="G35" i="5"/>
  <c r="G32" i="5"/>
  <c r="F32" i="5"/>
  <c r="E32" i="5"/>
  <c r="D32" i="5"/>
  <c r="C32" i="5"/>
  <c r="G26" i="5"/>
  <c r="F26" i="5"/>
  <c r="G25" i="5"/>
  <c r="G27" i="5" s="1"/>
  <c r="G31" i="5" s="1"/>
  <c r="F25" i="5"/>
  <c r="F27" i="5" s="1"/>
  <c r="F31" i="5" s="1"/>
  <c r="F36" i="5" s="1"/>
  <c r="E25" i="5"/>
  <c r="E26" i="5" s="1"/>
  <c r="D25" i="5"/>
  <c r="D26" i="5" s="1"/>
  <c r="C25" i="5"/>
  <c r="B17" i="5"/>
  <c r="E4" i="5"/>
  <c r="D5" i="5" s="1"/>
  <c r="G43" i="3"/>
  <c r="F43" i="3"/>
  <c r="E43" i="3"/>
  <c r="D43" i="3"/>
  <c r="C43" i="3"/>
  <c r="G33" i="4"/>
  <c r="F33" i="4"/>
  <c r="E33" i="4"/>
  <c r="D33" i="4"/>
  <c r="C33" i="4"/>
  <c r="G30" i="4"/>
  <c r="F30" i="4"/>
  <c r="E30" i="4"/>
  <c r="D30" i="4"/>
  <c r="C30" i="4"/>
  <c r="C18" i="4"/>
  <c r="C19" i="4" s="1"/>
  <c r="G26" i="4"/>
  <c r="F26" i="4"/>
  <c r="E26" i="4"/>
  <c r="D26" i="4"/>
  <c r="C26" i="4"/>
  <c r="F20" i="4"/>
  <c r="F25" i="4" s="1"/>
  <c r="F28" i="4" s="1"/>
  <c r="F19" i="4"/>
  <c r="D19" i="4"/>
  <c r="G18" i="4"/>
  <c r="G19" i="4" s="1"/>
  <c r="G20" i="4" s="1"/>
  <c r="G25" i="4" s="1"/>
  <c r="G28" i="4" s="1"/>
  <c r="F18" i="4"/>
  <c r="E18" i="4"/>
  <c r="E19" i="4" s="1"/>
  <c r="D18" i="4"/>
  <c r="D20" i="4" s="1"/>
  <c r="D25" i="4" s="1"/>
  <c r="D28" i="4" s="1"/>
  <c r="E5" i="4"/>
  <c r="B5" i="4"/>
  <c r="G32" i="3"/>
  <c r="F32" i="3"/>
  <c r="E32" i="3"/>
  <c r="D32" i="3"/>
  <c r="C32" i="3"/>
  <c r="F27" i="3"/>
  <c r="F31" i="3" s="1"/>
  <c r="F36" i="3" s="1"/>
  <c r="E27" i="3"/>
  <c r="E31" i="3" s="1"/>
  <c r="E36" i="3" s="1"/>
  <c r="F26" i="3"/>
  <c r="E26" i="3"/>
  <c r="D26" i="3"/>
  <c r="D27" i="3" s="1"/>
  <c r="D31" i="3" s="1"/>
  <c r="D36" i="3" s="1"/>
  <c r="C26" i="3"/>
  <c r="G25" i="3"/>
  <c r="F25" i="3"/>
  <c r="E25" i="3"/>
  <c r="D25" i="3"/>
  <c r="C25" i="3"/>
  <c r="C27" i="3" s="1"/>
  <c r="C31" i="3" s="1"/>
  <c r="C36" i="3" s="1"/>
  <c r="B17" i="3"/>
  <c r="G35" i="3" s="1"/>
  <c r="E4" i="3"/>
  <c r="D5" i="3" s="1"/>
  <c r="E5" i="3" s="1"/>
  <c r="G43" i="1"/>
  <c r="F43" i="1"/>
  <c r="D43" i="1"/>
  <c r="C43" i="1"/>
  <c r="G26" i="2"/>
  <c r="F26" i="2"/>
  <c r="E26" i="2"/>
  <c r="D26" i="2"/>
  <c r="C26" i="2"/>
  <c r="C18" i="2"/>
  <c r="D18" i="2"/>
  <c r="E18" i="2"/>
  <c r="F18" i="2"/>
  <c r="F19" i="2" s="1"/>
  <c r="G18" i="2"/>
  <c r="G19" i="2" s="1"/>
  <c r="E5" i="2"/>
  <c r="B5" i="2"/>
  <c r="E6" i="6" l="1"/>
  <c r="C20" i="6"/>
  <c r="C25" i="6" s="1"/>
  <c r="C28" i="6" s="1"/>
  <c r="D20" i="6"/>
  <c r="D25" i="6" s="1"/>
  <c r="D28" i="6" s="1"/>
  <c r="E20" i="6"/>
  <c r="E25" i="6" s="1"/>
  <c r="E28" i="6" s="1"/>
  <c r="D6" i="6"/>
  <c r="F39" i="5"/>
  <c r="F43" i="5"/>
  <c r="E5" i="5"/>
  <c r="E27" i="5"/>
  <c r="E31" i="5" s="1"/>
  <c r="E36" i="5" s="1"/>
  <c r="D27" i="5"/>
  <c r="D31" i="5" s="1"/>
  <c r="D36" i="5" s="1"/>
  <c r="C26" i="5"/>
  <c r="C27" i="5" s="1"/>
  <c r="C31" i="5" s="1"/>
  <c r="C36" i="5" s="1"/>
  <c r="C20" i="4"/>
  <c r="C25" i="4" s="1"/>
  <c r="C28" i="4" s="1"/>
  <c r="E20" i="4"/>
  <c r="E25" i="4" s="1"/>
  <c r="E28" i="4" s="1"/>
  <c r="D6" i="4"/>
  <c r="E6" i="4" s="1"/>
  <c r="C39" i="3"/>
  <c r="E39" i="3"/>
  <c r="G27" i="3"/>
  <c r="G31" i="3" s="1"/>
  <c r="F39" i="3"/>
  <c r="D39" i="3"/>
  <c r="E6" i="3"/>
  <c r="D6" i="3"/>
  <c r="G26" i="3"/>
  <c r="D19" i="2"/>
  <c r="D20" i="2" s="1"/>
  <c r="D25" i="2" s="1"/>
  <c r="D28" i="2" s="1"/>
  <c r="D30" i="2" s="1"/>
  <c r="D33" i="2" s="1"/>
  <c r="F20" i="2"/>
  <c r="F25" i="2" s="1"/>
  <c r="F28" i="2" s="1"/>
  <c r="F30" i="2" s="1"/>
  <c r="F33" i="2" s="1"/>
  <c r="E19" i="2"/>
  <c r="E20" i="2" s="1"/>
  <c r="E25" i="2" s="1"/>
  <c r="E28" i="2" s="1"/>
  <c r="E30" i="2" s="1"/>
  <c r="E33" i="2" s="1"/>
  <c r="G20" i="2"/>
  <c r="G25" i="2" s="1"/>
  <c r="G28" i="2" s="1"/>
  <c r="G30" i="2" s="1"/>
  <c r="G33" i="2" s="1"/>
  <c r="C19" i="2"/>
  <c r="C20" i="2" s="1"/>
  <c r="C25" i="2" s="1"/>
  <c r="C28" i="2" s="1"/>
  <c r="C30" i="2" s="1"/>
  <c r="C33" i="2" s="1"/>
  <c r="D6" i="2"/>
  <c r="E6" i="2" s="1"/>
  <c r="D39" i="1"/>
  <c r="F39" i="1"/>
  <c r="G39" i="1"/>
  <c r="C39" i="1"/>
  <c r="B17" i="1"/>
  <c r="G35" i="1" s="1"/>
  <c r="D32" i="1"/>
  <c r="E32" i="1"/>
  <c r="F32" i="1"/>
  <c r="G32" i="1"/>
  <c r="C32" i="1"/>
  <c r="G25" i="1"/>
  <c r="G26" i="1" s="1"/>
  <c r="G27" i="1" s="1"/>
  <c r="G31" i="1" s="1"/>
  <c r="F25" i="1"/>
  <c r="F26" i="1" s="1"/>
  <c r="E25" i="1"/>
  <c r="E26" i="1" s="1"/>
  <c r="D25" i="1"/>
  <c r="D26" i="1" s="1"/>
  <c r="D27" i="1" s="1"/>
  <c r="D31" i="1" s="1"/>
  <c r="D36" i="1" s="1"/>
  <c r="C25" i="1"/>
  <c r="C26" i="1" s="1"/>
  <c r="C27" i="1" s="1"/>
  <c r="C31" i="1" s="1"/>
  <c r="C36" i="1" s="1"/>
  <c r="E4" i="1"/>
  <c r="D5" i="1" s="1"/>
  <c r="E5" i="1" s="1"/>
  <c r="D6" i="1" s="1"/>
  <c r="E7" i="6" l="1"/>
  <c r="D7" i="6"/>
  <c r="C34" i="6"/>
  <c r="C31" i="6"/>
  <c r="C39" i="5"/>
  <c r="C43" i="5"/>
  <c r="E43" i="5"/>
  <c r="E39" i="5"/>
  <c r="D43" i="5"/>
  <c r="D39" i="5"/>
  <c r="D6" i="5"/>
  <c r="E6" i="5" s="1"/>
  <c r="D7" i="4"/>
  <c r="E7" i="4" s="1"/>
  <c r="C34" i="4"/>
  <c r="C31" i="4"/>
  <c r="D7" i="3"/>
  <c r="E7" i="3" s="1"/>
  <c r="C34" i="2"/>
  <c r="C31" i="2"/>
  <c r="D7" i="2"/>
  <c r="E7" i="2" s="1"/>
  <c r="F27" i="1"/>
  <c r="F31" i="1" s="1"/>
  <c r="F36" i="1" s="1"/>
  <c r="E27" i="1"/>
  <c r="E31" i="1" s="1"/>
  <c r="E36" i="1" s="1"/>
  <c r="E6" i="1"/>
  <c r="D7" i="1" s="1"/>
  <c r="E8" i="6" l="1"/>
  <c r="D8" i="6"/>
  <c r="E7" i="5"/>
  <c r="D7" i="5"/>
  <c r="D8" i="4"/>
  <c r="E8" i="4" s="1"/>
  <c r="D8" i="3"/>
  <c r="E8" i="3" s="1"/>
  <c r="E43" i="1"/>
  <c r="C44" i="1" s="1"/>
  <c r="E39" i="1"/>
  <c r="D8" i="2"/>
  <c r="E8" i="2" s="1"/>
  <c r="E7" i="1"/>
  <c r="D9" i="6" l="1"/>
  <c r="E9" i="6" s="1"/>
  <c r="D8" i="5"/>
  <c r="E8" i="5" s="1"/>
  <c r="D9" i="4"/>
  <c r="E9" i="4" s="1"/>
  <c r="D9" i="3"/>
  <c r="E9" i="3" s="1"/>
  <c r="B12" i="3" s="1"/>
  <c r="B13" i="3" s="1"/>
  <c r="B15" i="3" s="1"/>
  <c r="G34" i="3" s="1"/>
  <c r="G36" i="3" s="1"/>
  <c r="C40" i="1"/>
  <c r="D9" i="2"/>
  <c r="E9" i="2" s="1"/>
  <c r="D8" i="1"/>
  <c r="D10" i="6" l="1"/>
  <c r="E10" i="6" s="1"/>
  <c r="D9" i="5"/>
  <c r="E9" i="5" s="1"/>
  <c r="B12" i="5" s="1"/>
  <c r="B13" i="5" s="1"/>
  <c r="B15" i="5" s="1"/>
  <c r="G34" i="5" s="1"/>
  <c r="G36" i="5" s="1"/>
  <c r="D10" i="4"/>
  <c r="E10" i="4" s="1"/>
  <c r="C44" i="3"/>
  <c r="G39" i="3"/>
  <c r="C40" i="3" s="1"/>
  <c r="D10" i="2"/>
  <c r="E10" i="2" s="1"/>
  <c r="E8" i="1"/>
  <c r="D9" i="1" s="1"/>
  <c r="G43" i="5" l="1"/>
  <c r="C44" i="5" s="1"/>
  <c r="G39" i="5"/>
  <c r="C40" i="5" s="1"/>
  <c r="E9" i="1"/>
  <c r="B12" i="1" s="1"/>
  <c r="B13" i="1" s="1"/>
  <c r="B15" i="1" s="1"/>
  <c r="G34" i="1" s="1"/>
  <c r="G36" i="1" s="1"/>
</calcChain>
</file>

<file path=xl/sharedStrings.xml><?xml version="1.0" encoding="utf-8"?>
<sst xmlns="http://schemas.openxmlformats.org/spreadsheetml/2006/main" count="171" uniqueCount="33">
  <si>
    <t>Rate</t>
  </si>
  <si>
    <t>Depreciation</t>
  </si>
  <si>
    <t>Year</t>
  </si>
  <si>
    <t>Revenue</t>
  </si>
  <si>
    <t>Expenses</t>
  </si>
  <si>
    <t>Deprecition</t>
  </si>
  <si>
    <t>Taxable Income</t>
  </si>
  <si>
    <t>Tax at 50%</t>
  </si>
  <si>
    <t>Net Income</t>
  </si>
  <si>
    <t>Income Statement</t>
  </si>
  <si>
    <t xml:space="preserve">Salvage </t>
  </si>
  <si>
    <t>Book Value at n = 5</t>
  </si>
  <si>
    <t>S &gt; I</t>
  </si>
  <si>
    <t>Taxable Gains (Loss)</t>
  </si>
  <si>
    <t>Tax Rate</t>
  </si>
  <si>
    <t>Taxes</t>
  </si>
  <si>
    <t>Cash Flow Statement</t>
  </si>
  <si>
    <t>FV for loan</t>
  </si>
  <si>
    <t>Salvage</t>
  </si>
  <si>
    <t>Gains Tax</t>
  </si>
  <si>
    <t>Loan Repayment</t>
  </si>
  <si>
    <t>Net Cash Flow</t>
  </si>
  <si>
    <t>Present Value of Cash Flow</t>
  </si>
  <si>
    <t>Total Present Value</t>
  </si>
  <si>
    <t>year</t>
  </si>
  <si>
    <t>Income</t>
  </si>
  <si>
    <t>Lease Amount</t>
  </si>
  <si>
    <t>Tax (50%)</t>
  </si>
  <si>
    <t>Present Value</t>
  </si>
  <si>
    <t>Net Present Value</t>
  </si>
  <si>
    <t>Lecture Slide Calc</t>
  </si>
  <si>
    <t>Book Value</t>
  </si>
  <si>
    <t>Book Value at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</si>
</sst>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36">
    <xf numFmtId="0" fontId="0" fillId="0" borderId="0" xfId="0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44" fontId="0" fillId="0" borderId="0" xfId="1" applyFont="1"/>
    <xf numFmtId="44" fontId="0" fillId="0" borderId="0" xfId="0" applyNumberFormat="1"/>
    <xf numFmtId="0" fontId="4" fillId="4" borderId="0" xfId="4" applyAlignment="1">
      <alignment wrapText="1"/>
    </xf>
    <xf numFmtId="44" fontId="4" fillId="4" borderId="0" xfId="4" applyNumberFormat="1"/>
    <xf numFmtId="0" fontId="2" fillId="2" borderId="0" xfId="2" applyAlignment="1">
      <alignment wrapText="1"/>
    </xf>
    <xf numFmtId="8" fontId="2" fillId="2" borderId="0" xfId="2" applyNumberFormat="1"/>
    <xf numFmtId="44" fontId="6" fillId="0" borderId="0" xfId="1" applyFon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8" fontId="0" fillId="0" borderId="5" xfId="0" applyNumberFormat="1" applyBorder="1"/>
    <xf numFmtId="8" fontId="0" fillId="0" borderId="6" xfId="0" applyNumberFormat="1" applyBorder="1"/>
    <xf numFmtId="0" fontId="5" fillId="5" borderId="1" xfId="5" applyAlignment="1">
      <alignment horizontal="center"/>
    </xf>
    <xf numFmtId="0" fontId="5" fillId="5" borderId="7" xfId="5" applyBorder="1" applyAlignment="1">
      <alignment horizontal="center"/>
    </xf>
    <xf numFmtId="0" fontId="5" fillId="5" borderId="8" xfId="5" applyBorder="1" applyAlignment="1">
      <alignment horizontal="center"/>
    </xf>
    <xf numFmtId="0" fontId="5" fillId="5" borderId="9" xfId="5" applyBorder="1" applyAlignment="1">
      <alignment horizontal="center"/>
    </xf>
    <xf numFmtId="0" fontId="0" fillId="0" borderId="3" xfId="0" applyBorder="1"/>
    <xf numFmtId="6" fontId="0" fillId="0" borderId="3" xfId="0" applyNumberFormat="1" applyBorder="1"/>
    <xf numFmtId="44" fontId="0" fillId="0" borderId="3" xfId="1" applyFont="1" applyBorder="1"/>
    <xf numFmtId="0" fontId="3" fillId="3" borderId="4" xfId="3" applyBorder="1"/>
    <xf numFmtId="0" fontId="3" fillId="3" borderId="5" xfId="3" applyBorder="1"/>
    <xf numFmtId="8" fontId="3" fillId="3" borderId="5" xfId="3" applyNumberFormat="1" applyBorder="1"/>
    <xf numFmtId="8" fontId="3" fillId="3" borderId="6" xfId="3" applyNumberFormat="1" applyBorder="1"/>
    <xf numFmtId="44" fontId="0" fillId="0" borderId="3" xfId="0" applyNumberFormat="1" applyBorder="1"/>
    <xf numFmtId="6" fontId="3" fillId="3" borderId="5" xfId="3" applyNumberFormat="1" applyBorder="1"/>
    <xf numFmtId="6" fontId="3" fillId="3" borderId="6" xfId="3" applyNumberFormat="1" applyBorder="1"/>
  </cellXfs>
  <cellStyles count="6">
    <cellStyle name="Accent5" xfId="4" builtinId="45"/>
    <cellStyle name="Bad" xfId="2" builtinId="27"/>
    <cellStyle name="Currency" xfId="1" builtinId="4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Net Cash Flow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Sheet1!$B$30:$G$30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Sheet1!$B$36:$G$36</c:f>
              <c:numCache>
                <c:formatCode>"$"#,##0.00_);[Red]\("$"#,##0.00\)</c:formatCode>
                <c:ptCount val="6"/>
                <c:pt idx="1">
                  <c:v>7400</c:v>
                </c:pt>
                <c:pt idx="2">
                  <c:v>5640</c:v>
                </c:pt>
                <c:pt idx="3">
                  <c:v>4584</c:v>
                </c:pt>
                <c:pt idx="4">
                  <c:v>3950.4</c:v>
                </c:pt>
                <c:pt idx="5">
                  <c:v>-26870.689689600007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1-480A-A676-A80CC998D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5170256"/>
        <c:axId val="586309792"/>
      </c:barChart>
      <c:catAx>
        <c:axId val="58517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309792"/>
        <c:crosses val="autoZero"/>
        <c:auto val="1"/>
        <c:lblAlgn val="ctr"/>
        <c:lblOffset val="100"/>
        <c:noMultiLvlLbl val="0"/>
      </c:catAx>
      <c:valAx>
        <c:axId val="5863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7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Sheet2!$A$28</c:f>
              <c:strCache>
                <c:ptCount val="1"/>
                <c:pt idx="0">
                  <c:v>Net Cash Flow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Sheet2!$B$28:$G$28</c:f>
              <c:numCache>
                <c:formatCode>"$"#,##0_);[Red]\("$"#,##0\)</c:formatCode>
                <c:ptCount val="6"/>
                <c:pt idx="1">
                  <c:v>3250</c:v>
                </c:pt>
                <c:pt idx="2">
                  <c:v>2150</c:v>
                </c:pt>
                <c:pt idx="3">
                  <c:v>1690</c:v>
                </c:pt>
                <c:pt idx="4">
                  <c:v>1614</c:v>
                </c:pt>
                <c:pt idx="5">
                  <c:v>3768.4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9-4B41-AAC8-06B6FF99A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1171743"/>
        <c:axId val="626111519"/>
      </c:barChart>
      <c:catAx>
        <c:axId val="1091171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11519"/>
        <c:crosses val="autoZero"/>
        <c:auto val="1"/>
        <c:lblAlgn val="ctr"/>
        <c:lblOffset val="100"/>
        <c:noMultiLvlLbl val="0"/>
      </c:catAx>
      <c:valAx>
        <c:axId val="62611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7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47</xdr:row>
      <xdr:rowOff>118110</xdr:rowOff>
    </xdr:from>
    <xdr:to>
      <xdr:col>6</xdr:col>
      <xdr:colOff>335280</xdr:colOff>
      <xdr:row>62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0F185-1CE9-4EAA-99C4-778649E99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35</xdr:row>
      <xdr:rowOff>72390</xdr:rowOff>
    </xdr:from>
    <xdr:to>
      <xdr:col>7</xdr:col>
      <xdr:colOff>316230</xdr:colOff>
      <xdr:row>50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2447C-7677-4CF5-A9A9-7A619F29A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7CCE-D9FB-4189-BAC6-CDBD25A964AE}">
  <dimension ref="A2:G44"/>
  <sheetViews>
    <sheetView topLeftCell="A22" workbookViewId="0">
      <selection activeCell="B14" sqref="B14"/>
    </sheetView>
  </sheetViews>
  <sheetFormatPr defaultRowHeight="14.4" x14ac:dyDescent="0.55000000000000004"/>
  <cols>
    <col min="1" max="1" width="14.20703125" bestFit="1" customWidth="1"/>
    <col min="2" max="2" width="11.47265625" bestFit="1" customWidth="1"/>
    <col min="3" max="3" width="10.83984375" bestFit="1" customWidth="1"/>
    <col min="4" max="4" width="10.734375" customWidth="1"/>
    <col min="5" max="5" width="12.26171875" customWidth="1"/>
    <col min="6" max="6" width="9.7890625" bestFit="1" customWidth="1"/>
    <col min="7" max="7" width="11.3671875" bestFit="1" customWidth="1"/>
  </cols>
  <sheetData>
    <row r="2" spans="1:5" x14ac:dyDescent="0.55000000000000004">
      <c r="A2" s="22" t="s">
        <v>1</v>
      </c>
      <c r="B2" s="22"/>
      <c r="C2" s="22"/>
      <c r="D2" s="22"/>
      <c r="E2" s="22"/>
    </row>
    <row r="3" spans="1:5" ht="28.8" x14ac:dyDescent="0.55000000000000004">
      <c r="A3" s="13" t="s">
        <v>2</v>
      </c>
      <c r="B3" s="12" t="s">
        <v>31</v>
      </c>
      <c r="C3" s="12" t="s">
        <v>0</v>
      </c>
      <c r="D3" s="12" t="s">
        <v>1</v>
      </c>
      <c r="E3" s="14" t="s">
        <v>32</v>
      </c>
    </row>
    <row r="4" spans="1:5" x14ac:dyDescent="0.55000000000000004">
      <c r="A4" s="15">
        <v>0</v>
      </c>
      <c r="B4" s="1">
        <v>22000</v>
      </c>
      <c r="E4" s="16">
        <f>22000</f>
        <v>22000</v>
      </c>
    </row>
    <row r="5" spans="1:5" x14ac:dyDescent="0.55000000000000004">
      <c r="A5" s="15">
        <v>1</v>
      </c>
      <c r="C5" s="2">
        <v>0.4</v>
      </c>
      <c r="D5" s="3">
        <f>E4*C5</f>
        <v>8800</v>
      </c>
      <c r="E5" s="16">
        <f>E4-D5</f>
        <v>13200</v>
      </c>
    </row>
    <row r="6" spans="1:5" x14ac:dyDescent="0.55000000000000004">
      <c r="A6" s="15">
        <v>2</v>
      </c>
      <c r="C6" s="2">
        <v>0.4</v>
      </c>
      <c r="D6" s="3">
        <f>E5*C6</f>
        <v>5280</v>
      </c>
      <c r="E6" s="16">
        <f t="shared" ref="E6:E9" si="0">E5-D6</f>
        <v>7920</v>
      </c>
    </row>
    <row r="7" spans="1:5" x14ac:dyDescent="0.55000000000000004">
      <c r="A7" s="15">
        <v>3</v>
      </c>
      <c r="C7" s="2">
        <v>0.4</v>
      </c>
      <c r="D7" s="3">
        <f t="shared" ref="D7:D9" si="1">E6*C7</f>
        <v>3168</v>
      </c>
      <c r="E7" s="16">
        <f t="shared" si="0"/>
        <v>4752</v>
      </c>
    </row>
    <row r="8" spans="1:5" x14ac:dyDescent="0.55000000000000004">
      <c r="A8" s="15">
        <v>4</v>
      </c>
      <c r="C8" s="2">
        <v>0.4</v>
      </c>
      <c r="D8" s="3">
        <f t="shared" si="1"/>
        <v>1900.8000000000002</v>
      </c>
      <c r="E8" s="16">
        <f t="shared" si="0"/>
        <v>2851.2</v>
      </c>
    </row>
    <row r="9" spans="1:5" ht="14.7" thickBot="1" x14ac:dyDescent="0.6">
      <c r="A9" s="17">
        <v>5</v>
      </c>
      <c r="B9" s="18"/>
      <c r="C9" s="19">
        <v>0.4</v>
      </c>
      <c r="D9" s="20">
        <f t="shared" si="1"/>
        <v>1140.48</v>
      </c>
      <c r="E9" s="21">
        <f t="shared" si="0"/>
        <v>1710.7199999999998</v>
      </c>
    </row>
    <row r="11" spans="1:5" x14ac:dyDescent="0.55000000000000004">
      <c r="A11" t="s">
        <v>10</v>
      </c>
      <c r="B11" s="1">
        <v>2000</v>
      </c>
    </row>
    <row r="12" spans="1:5" ht="28.8" x14ac:dyDescent="0.55000000000000004">
      <c r="A12" s="4" t="s">
        <v>11</v>
      </c>
      <c r="B12" s="3">
        <f>E9</f>
        <v>1710.7199999999998</v>
      </c>
      <c r="C12" t="s">
        <v>12</v>
      </c>
    </row>
    <row r="13" spans="1:5" ht="28.8" x14ac:dyDescent="0.55000000000000004">
      <c r="A13" s="4" t="s">
        <v>13</v>
      </c>
      <c r="B13" s="3">
        <f>B11-B12</f>
        <v>289.2800000000002</v>
      </c>
    </row>
    <row r="14" spans="1:5" x14ac:dyDescent="0.55000000000000004">
      <c r="A14" s="4" t="s">
        <v>14</v>
      </c>
      <c r="B14" s="2">
        <v>0.4</v>
      </c>
    </row>
    <row r="15" spans="1:5" x14ac:dyDescent="0.55000000000000004">
      <c r="A15" s="9" t="s">
        <v>15</v>
      </c>
      <c r="B15" s="10">
        <f>B14*B13</f>
        <v>115.71200000000009</v>
      </c>
      <c r="E15" s="3"/>
    </row>
    <row r="16" spans="1:5" x14ac:dyDescent="0.55000000000000004">
      <c r="A16" s="4"/>
    </row>
    <row r="17" spans="1:7" x14ac:dyDescent="0.55000000000000004">
      <c r="A17" s="7" t="s">
        <v>17</v>
      </c>
      <c r="B17" s="8">
        <f>22000*(1+8%)^5</f>
        <v>32325.217689600006</v>
      </c>
    </row>
    <row r="18" spans="1:7" x14ac:dyDescent="0.55000000000000004">
      <c r="A18" s="4"/>
    </row>
    <row r="19" spans="1:7" ht="14.7" thickBot="1" x14ac:dyDescent="0.6">
      <c r="A19" s="4"/>
    </row>
    <row r="20" spans="1:7" x14ac:dyDescent="0.55000000000000004">
      <c r="A20" s="23" t="s">
        <v>9</v>
      </c>
      <c r="B20" s="24"/>
      <c r="C20" s="24"/>
      <c r="D20" s="24"/>
      <c r="E20" s="24"/>
      <c r="F20" s="24"/>
      <c r="G20" s="25"/>
    </row>
    <row r="21" spans="1:7" x14ac:dyDescent="0.55000000000000004">
      <c r="A21" s="15" t="s">
        <v>2</v>
      </c>
      <c r="B21">
        <v>0</v>
      </c>
      <c r="C21">
        <v>1</v>
      </c>
      <c r="D21">
        <v>2</v>
      </c>
      <c r="E21">
        <v>3</v>
      </c>
      <c r="F21">
        <v>4</v>
      </c>
      <c r="G21" s="26">
        <v>5</v>
      </c>
    </row>
    <row r="22" spans="1:7" x14ac:dyDescent="0.55000000000000004">
      <c r="A22" s="15" t="s">
        <v>3</v>
      </c>
      <c r="B22" s="1"/>
      <c r="C22" s="1">
        <v>6000</v>
      </c>
      <c r="D22" s="1">
        <v>6000</v>
      </c>
      <c r="E22" s="1">
        <v>6000</v>
      </c>
      <c r="F22" s="1">
        <v>6000</v>
      </c>
      <c r="G22" s="27">
        <v>6000</v>
      </c>
    </row>
    <row r="23" spans="1:7" x14ac:dyDescent="0.55000000000000004">
      <c r="A23" s="15" t="s">
        <v>4</v>
      </c>
      <c r="G23" s="26"/>
    </row>
    <row r="24" spans="1:7" x14ac:dyDescent="0.55000000000000004">
      <c r="A24" s="15" t="s">
        <v>5</v>
      </c>
      <c r="C24" s="5">
        <v>8800</v>
      </c>
      <c r="D24" s="5">
        <v>5280</v>
      </c>
      <c r="E24" s="5">
        <v>3168</v>
      </c>
      <c r="F24" s="5">
        <v>1900.8000000000002</v>
      </c>
      <c r="G24" s="28">
        <v>1140.48</v>
      </c>
    </row>
    <row r="25" spans="1:7" x14ac:dyDescent="0.55000000000000004">
      <c r="A25" s="15" t="s">
        <v>6</v>
      </c>
      <c r="C25" s="3">
        <f>C22-C24</f>
        <v>-2800</v>
      </c>
      <c r="D25" s="3">
        <f t="shared" ref="D25:G25" si="2">D22-D24</f>
        <v>720</v>
      </c>
      <c r="E25" s="3">
        <f t="shared" si="2"/>
        <v>2832</v>
      </c>
      <c r="F25" s="3">
        <f t="shared" si="2"/>
        <v>4099.2</v>
      </c>
      <c r="G25" s="16">
        <f t="shared" si="2"/>
        <v>4859.5200000000004</v>
      </c>
    </row>
    <row r="26" spans="1:7" x14ac:dyDescent="0.55000000000000004">
      <c r="A26" s="15" t="s">
        <v>7</v>
      </c>
      <c r="C26" s="3">
        <f>C25*50%</f>
        <v>-1400</v>
      </c>
      <c r="D26" s="3">
        <f t="shared" ref="D26:G26" si="3">D25*50%</f>
        <v>360</v>
      </c>
      <c r="E26" s="3">
        <f t="shared" si="3"/>
        <v>1416</v>
      </c>
      <c r="F26" s="3">
        <f t="shared" si="3"/>
        <v>2049.6</v>
      </c>
      <c r="G26" s="16">
        <f t="shared" si="3"/>
        <v>2429.7600000000002</v>
      </c>
    </row>
    <row r="27" spans="1:7" ht="14.7" thickBot="1" x14ac:dyDescent="0.6">
      <c r="A27" s="29" t="s">
        <v>8</v>
      </c>
      <c r="B27" s="30"/>
      <c r="C27" s="31">
        <f>C25-C26</f>
        <v>-1400</v>
      </c>
      <c r="D27" s="31">
        <f t="shared" ref="D27:G27" si="4">D25-D26</f>
        <v>360</v>
      </c>
      <c r="E27" s="31">
        <f t="shared" si="4"/>
        <v>1416</v>
      </c>
      <c r="F27" s="31">
        <f t="shared" si="4"/>
        <v>2049.6</v>
      </c>
      <c r="G27" s="32">
        <f t="shared" si="4"/>
        <v>2429.7600000000002</v>
      </c>
    </row>
    <row r="28" spans="1:7" ht="14.7" thickBot="1" x14ac:dyDescent="0.6"/>
    <row r="29" spans="1:7" x14ac:dyDescent="0.55000000000000004">
      <c r="A29" s="23" t="s">
        <v>16</v>
      </c>
      <c r="B29" s="24"/>
      <c r="C29" s="24"/>
      <c r="D29" s="24"/>
      <c r="E29" s="24"/>
      <c r="F29" s="24"/>
      <c r="G29" s="25"/>
    </row>
    <row r="30" spans="1:7" x14ac:dyDescent="0.55000000000000004">
      <c r="A30" s="15" t="s">
        <v>2</v>
      </c>
      <c r="B30">
        <v>0</v>
      </c>
      <c r="C30">
        <v>1</v>
      </c>
      <c r="D30">
        <v>2</v>
      </c>
      <c r="E30">
        <v>3</v>
      </c>
      <c r="F30">
        <v>4</v>
      </c>
      <c r="G30" s="26">
        <v>5</v>
      </c>
    </row>
    <row r="31" spans="1:7" x14ac:dyDescent="0.55000000000000004">
      <c r="A31" s="15" t="s">
        <v>8</v>
      </c>
      <c r="C31" s="3">
        <f>C27</f>
        <v>-1400</v>
      </c>
      <c r="D31" s="3">
        <f t="shared" ref="D31:G31" si="5">D27</f>
        <v>360</v>
      </c>
      <c r="E31" s="3">
        <f t="shared" si="5"/>
        <v>1416</v>
      </c>
      <c r="F31" s="3">
        <f t="shared" si="5"/>
        <v>2049.6</v>
      </c>
      <c r="G31" s="16">
        <f t="shared" si="5"/>
        <v>2429.7600000000002</v>
      </c>
    </row>
    <row r="32" spans="1:7" x14ac:dyDescent="0.55000000000000004">
      <c r="A32" s="15" t="s">
        <v>1</v>
      </c>
      <c r="C32" s="6">
        <f>C24</f>
        <v>8800</v>
      </c>
      <c r="D32" s="6">
        <f t="shared" ref="D32:G32" si="6">D24</f>
        <v>5280</v>
      </c>
      <c r="E32" s="6">
        <f t="shared" si="6"/>
        <v>3168</v>
      </c>
      <c r="F32" s="6">
        <f t="shared" si="6"/>
        <v>1900.8000000000002</v>
      </c>
      <c r="G32" s="33">
        <f t="shared" si="6"/>
        <v>1140.48</v>
      </c>
    </row>
    <row r="33" spans="1:7" x14ac:dyDescent="0.55000000000000004">
      <c r="A33" s="15" t="s">
        <v>18</v>
      </c>
      <c r="G33" s="27">
        <v>2000</v>
      </c>
    </row>
    <row r="34" spans="1:7" x14ac:dyDescent="0.55000000000000004">
      <c r="A34" s="15" t="s">
        <v>19</v>
      </c>
      <c r="G34" s="16">
        <f>-B15</f>
        <v>-115.71200000000009</v>
      </c>
    </row>
    <row r="35" spans="1:7" x14ac:dyDescent="0.55000000000000004">
      <c r="A35" s="15" t="s">
        <v>20</v>
      </c>
      <c r="G35" s="16">
        <f>-B17</f>
        <v>-32325.217689600006</v>
      </c>
    </row>
    <row r="36" spans="1:7" ht="14.7" thickBot="1" x14ac:dyDescent="0.6">
      <c r="A36" s="29" t="s">
        <v>21</v>
      </c>
      <c r="B36" s="30"/>
      <c r="C36" s="31">
        <f>SUM(C31:C35)</f>
        <v>7400</v>
      </c>
      <c r="D36" s="31">
        <f t="shared" ref="D36:G36" si="7">SUM(D31:D35)</f>
        <v>5640</v>
      </c>
      <c r="E36" s="31">
        <f t="shared" si="7"/>
        <v>4584</v>
      </c>
      <c r="F36" s="31">
        <f t="shared" si="7"/>
        <v>3950.4</v>
      </c>
      <c r="G36" s="32">
        <f t="shared" si="7"/>
        <v>-26870.689689600007</v>
      </c>
    </row>
    <row r="38" spans="1:7" x14ac:dyDescent="0.55000000000000004">
      <c r="A38" t="s">
        <v>0</v>
      </c>
      <c r="B38" s="2">
        <v>0.08</v>
      </c>
    </row>
    <row r="39" spans="1:7" x14ac:dyDescent="0.55000000000000004">
      <c r="A39" t="s">
        <v>22</v>
      </c>
      <c r="C39" s="3">
        <f>-PV($B$38,C30,,1)*C36</f>
        <v>6851.8518518518513</v>
      </c>
      <c r="D39" s="3">
        <f t="shared" ref="D39:G39" si="8">-PV($B$38,D30,,1)*D36</f>
        <v>4835.390946502057</v>
      </c>
      <c r="E39" s="3">
        <f t="shared" si="8"/>
        <v>3638.9269928364574</v>
      </c>
      <c r="F39" s="3">
        <f t="shared" si="8"/>
        <v>2903.6619304871092</v>
      </c>
      <c r="G39" s="3">
        <f t="shared" si="8"/>
        <v>-18287.739895449879</v>
      </c>
    </row>
    <row r="40" spans="1:7" x14ac:dyDescent="0.55000000000000004">
      <c r="A40" t="s">
        <v>23</v>
      </c>
      <c r="C40" s="3">
        <f>SUM(C39:G39)</f>
        <v>-57.908173772404552</v>
      </c>
    </row>
    <row r="41" spans="1:7" x14ac:dyDescent="0.55000000000000004">
      <c r="C41" s="2"/>
    </row>
    <row r="43" spans="1:7" x14ac:dyDescent="0.55000000000000004">
      <c r="A43" t="s">
        <v>30</v>
      </c>
      <c r="C43" s="5">
        <f>C36*(1/((1+8%)^C30))</f>
        <v>6851.8518518518513</v>
      </c>
      <c r="D43" s="5">
        <f t="shared" ref="D43:G43" si="9">D36*(1/((1+8%)^D30))</f>
        <v>4835.390946502057</v>
      </c>
      <c r="E43" s="5">
        <f t="shared" si="9"/>
        <v>3638.9269928364574</v>
      </c>
      <c r="F43" s="5">
        <f t="shared" si="9"/>
        <v>2903.6619304871092</v>
      </c>
      <c r="G43" s="11">
        <f t="shared" si="9"/>
        <v>-18287.739895449879</v>
      </c>
    </row>
    <row r="44" spans="1:7" x14ac:dyDescent="0.55000000000000004">
      <c r="C44" s="11">
        <f>SUM(C43:G43)</f>
        <v>-57.908173772404552</v>
      </c>
      <c r="D44" s="5"/>
      <c r="E44" s="5"/>
      <c r="F44" s="5"/>
      <c r="G44" s="5"/>
    </row>
  </sheetData>
  <mergeCells count="3">
    <mergeCell ref="A2:E2"/>
    <mergeCell ref="A20:G20"/>
    <mergeCell ref="A29:G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8B36-04FF-4E08-8BF7-F67EC4CCA092}">
  <dimension ref="A1:G34"/>
  <sheetViews>
    <sheetView topLeftCell="A13" workbookViewId="0">
      <selection activeCell="D30" sqref="D30"/>
    </sheetView>
  </sheetViews>
  <sheetFormatPr defaultRowHeight="14.4" x14ac:dyDescent="0.55000000000000004"/>
  <cols>
    <col min="3" max="3" width="10.7890625" bestFit="1" customWidth="1"/>
    <col min="4" max="4" width="11.20703125" customWidth="1"/>
    <col min="5" max="5" width="10.26171875" bestFit="1" customWidth="1"/>
    <col min="6" max="7" width="9.83984375" bestFit="1" customWidth="1"/>
  </cols>
  <sheetData>
    <row r="1" spans="1:7" x14ac:dyDescent="0.55000000000000004">
      <c r="A1" t="s">
        <v>18</v>
      </c>
      <c r="B1" s="1">
        <v>2000</v>
      </c>
    </row>
    <row r="2" spans="1:7" ht="14.7" thickBot="1" x14ac:dyDescent="0.6"/>
    <row r="3" spans="1:7" x14ac:dyDescent="0.55000000000000004">
      <c r="A3" s="23" t="s">
        <v>1</v>
      </c>
      <c r="B3" s="24"/>
      <c r="C3" s="24"/>
      <c r="D3" s="24"/>
      <c r="E3" s="25"/>
    </row>
    <row r="4" spans="1:7" ht="28.8" x14ac:dyDescent="0.55000000000000004">
      <c r="A4" s="13" t="s">
        <v>2</v>
      </c>
      <c r="B4" s="12" t="s">
        <v>31</v>
      </c>
      <c r="C4" s="12" t="s">
        <v>0</v>
      </c>
      <c r="D4" s="12" t="s">
        <v>1</v>
      </c>
      <c r="E4" s="14" t="s">
        <v>32</v>
      </c>
    </row>
    <row r="5" spans="1:7" x14ac:dyDescent="0.55000000000000004">
      <c r="A5" s="15">
        <v>0</v>
      </c>
      <c r="B5" s="1">
        <f>22000-B1</f>
        <v>20000</v>
      </c>
      <c r="E5" s="16">
        <f>22000-B1</f>
        <v>20000</v>
      </c>
    </row>
    <row r="6" spans="1:7" x14ac:dyDescent="0.55000000000000004">
      <c r="A6" s="15">
        <v>1</v>
      </c>
      <c r="C6" s="2">
        <v>0.4</v>
      </c>
      <c r="D6" s="3">
        <f>E5*C6</f>
        <v>8000</v>
      </c>
      <c r="E6" s="16">
        <f>E5-D6</f>
        <v>12000</v>
      </c>
    </row>
    <row r="7" spans="1:7" x14ac:dyDescent="0.55000000000000004">
      <c r="A7" s="15">
        <v>2</v>
      </c>
      <c r="C7" s="2">
        <v>0.4</v>
      </c>
      <c r="D7" s="3">
        <f>E6*C7</f>
        <v>4800</v>
      </c>
      <c r="E7" s="16">
        <f t="shared" ref="E7:E10" si="0">E6-D7</f>
        <v>7200</v>
      </c>
    </row>
    <row r="8" spans="1:7" x14ac:dyDescent="0.55000000000000004">
      <c r="A8" s="15">
        <v>3</v>
      </c>
      <c r="C8" s="2">
        <v>0.4</v>
      </c>
      <c r="D8" s="3">
        <f t="shared" ref="D8:D10" si="1">E7*C8</f>
        <v>2880</v>
      </c>
      <c r="E8" s="16">
        <f t="shared" si="0"/>
        <v>4320</v>
      </c>
    </row>
    <row r="9" spans="1:7" x14ac:dyDescent="0.55000000000000004">
      <c r="A9" s="15">
        <v>4</v>
      </c>
      <c r="C9" s="2">
        <v>0.4</v>
      </c>
      <c r="D9" s="3">
        <f t="shared" si="1"/>
        <v>1728</v>
      </c>
      <c r="E9" s="16">
        <f t="shared" si="0"/>
        <v>2592</v>
      </c>
    </row>
    <row r="10" spans="1:7" ht="14.7" thickBot="1" x14ac:dyDescent="0.6">
      <c r="A10" s="17">
        <v>5</v>
      </c>
      <c r="B10" s="18"/>
      <c r="C10" s="19">
        <v>0.4</v>
      </c>
      <c r="D10" s="20">
        <f t="shared" si="1"/>
        <v>1036.8</v>
      </c>
      <c r="E10" s="21">
        <f t="shared" si="0"/>
        <v>1555.2</v>
      </c>
    </row>
    <row r="12" spans="1:7" ht="14.7" thickBot="1" x14ac:dyDescent="0.6"/>
    <row r="13" spans="1:7" x14ac:dyDescent="0.55000000000000004">
      <c r="A13" s="23" t="s">
        <v>9</v>
      </c>
      <c r="B13" s="24"/>
      <c r="C13" s="24"/>
      <c r="D13" s="24"/>
      <c r="E13" s="24"/>
      <c r="F13" s="24"/>
      <c r="G13" s="25"/>
    </row>
    <row r="14" spans="1:7" x14ac:dyDescent="0.55000000000000004">
      <c r="A14" s="15" t="s">
        <v>24</v>
      </c>
      <c r="B14">
        <v>0</v>
      </c>
      <c r="C14">
        <v>1</v>
      </c>
      <c r="D14">
        <v>2</v>
      </c>
      <c r="E14">
        <v>3</v>
      </c>
      <c r="F14">
        <v>4</v>
      </c>
      <c r="G14" s="26">
        <v>5</v>
      </c>
    </row>
    <row r="15" spans="1:7" x14ac:dyDescent="0.55000000000000004">
      <c r="A15" s="15" t="s">
        <v>25</v>
      </c>
      <c r="C15" s="1">
        <v>6000</v>
      </c>
      <c r="D15" s="1">
        <v>6000</v>
      </c>
      <c r="E15" s="1">
        <v>6000</v>
      </c>
      <c r="F15" s="1">
        <v>6000</v>
      </c>
      <c r="G15" s="27">
        <v>6000</v>
      </c>
    </row>
    <row r="16" spans="1:7" x14ac:dyDescent="0.55000000000000004">
      <c r="A16" s="15" t="s">
        <v>26</v>
      </c>
      <c r="C16" s="1">
        <v>-7500</v>
      </c>
      <c r="D16" s="1">
        <v>-6500</v>
      </c>
      <c r="E16" s="1">
        <v>-5500</v>
      </c>
      <c r="F16" s="1">
        <v>-4500</v>
      </c>
      <c r="G16" s="27">
        <v>-3500</v>
      </c>
    </row>
    <row r="17" spans="1:7" x14ac:dyDescent="0.55000000000000004">
      <c r="A17" s="15" t="s">
        <v>1</v>
      </c>
      <c r="C17" s="3">
        <v>-8000</v>
      </c>
      <c r="D17" s="3">
        <v>-4800</v>
      </c>
      <c r="E17" s="3">
        <v>-2880</v>
      </c>
      <c r="F17" s="3">
        <v>-1728</v>
      </c>
      <c r="G17" s="16">
        <v>-1036.8</v>
      </c>
    </row>
    <row r="18" spans="1:7" x14ac:dyDescent="0.55000000000000004">
      <c r="A18" s="15" t="s">
        <v>6</v>
      </c>
      <c r="C18" s="1">
        <f>SUM(C15:C17)</f>
        <v>-9500</v>
      </c>
      <c r="D18" s="1">
        <f>SUM(D15:D17)</f>
        <v>-5300</v>
      </c>
      <c r="E18" s="1">
        <f>SUM(E15:E17)</f>
        <v>-2380</v>
      </c>
      <c r="F18" s="1">
        <f>SUM(F15:F17)</f>
        <v>-228</v>
      </c>
      <c r="G18" s="27">
        <f>SUM(G15:G17)</f>
        <v>1463.2</v>
      </c>
    </row>
    <row r="19" spans="1:7" x14ac:dyDescent="0.55000000000000004">
      <c r="A19" s="15" t="s">
        <v>27</v>
      </c>
      <c r="C19" s="1">
        <f>50%*C18</f>
        <v>-4750</v>
      </c>
      <c r="D19" s="1">
        <f t="shared" ref="D19:G19" si="2">50%*D18</f>
        <v>-2650</v>
      </c>
      <c r="E19" s="1">
        <f t="shared" si="2"/>
        <v>-1190</v>
      </c>
      <c r="F19" s="1">
        <f t="shared" si="2"/>
        <v>-114</v>
      </c>
      <c r="G19" s="27">
        <f t="shared" si="2"/>
        <v>731.6</v>
      </c>
    </row>
    <row r="20" spans="1:7" ht="14.7" thickBot="1" x14ac:dyDescent="0.6">
      <c r="A20" s="29" t="s">
        <v>8</v>
      </c>
      <c r="B20" s="30"/>
      <c r="C20" s="34">
        <f>C18-C19</f>
        <v>-4750</v>
      </c>
      <c r="D20" s="34">
        <f t="shared" ref="D20:G20" si="3">D18-D19</f>
        <v>-2650</v>
      </c>
      <c r="E20" s="34">
        <f t="shared" si="3"/>
        <v>-1190</v>
      </c>
      <c r="F20" s="34">
        <f t="shared" si="3"/>
        <v>-114</v>
      </c>
      <c r="G20" s="35">
        <f t="shared" si="3"/>
        <v>731.6</v>
      </c>
    </row>
    <row r="22" spans="1:7" ht="14.7" thickBot="1" x14ac:dyDescent="0.6"/>
    <row r="23" spans="1:7" x14ac:dyDescent="0.55000000000000004">
      <c r="A23" s="23" t="s">
        <v>16</v>
      </c>
      <c r="B23" s="24"/>
      <c r="C23" s="24"/>
      <c r="D23" s="24"/>
      <c r="E23" s="24"/>
      <c r="F23" s="24"/>
      <c r="G23" s="25"/>
    </row>
    <row r="24" spans="1:7" x14ac:dyDescent="0.55000000000000004">
      <c r="A24" s="15" t="s">
        <v>24</v>
      </c>
      <c r="B24">
        <v>0</v>
      </c>
      <c r="C24">
        <v>1</v>
      </c>
      <c r="D24">
        <v>2</v>
      </c>
      <c r="E24">
        <v>3</v>
      </c>
      <c r="F24">
        <v>4</v>
      </c>
      <c r="G24" s="26">
        <v>5</v>
      </c>
    </row>
    <row r="25" spans="1:7" x14ac:dyDescent="0.55000000000000004">
      <c r="A25" s="15" t="s">
        <v>8</v>
      </c>
      <c r="C25" s="1">
        <f>C20</f>
        <v>-4750</v>
      </c>
      <c r="D25" s="1">
        <f t="shared" ref="D25:G25" si="4">D20</f>
        <v>-2650</v>
      </c>
      <c r="E25" s="1">
        <f t="shared" si="4"/>
        <v>-1190</v>
      </c>
      <c r="F25" s="1">
        <f t="shared" si="4"/>
        <v>-114</v>
      </c>
      <c r="G25" s="27">
        <f t="shared" si="4"/>
        <v>731.6</v>
      </c>
    </row>
    <row r="26" spans="1:7" x14ac:dyDescent="0.55000000000000004">
      <c r="A26" s="15" t="s">
        <v>1</v>
      </c>
      <c r="C26" s="3">
        <f>-C17</f>
        <v>8000</v>
      </c>
      <c r="D26" s="3">
        <f>-D17</f>
        <v>4800</v>
      </c>
      <c r="E26" s="3">
        <f>-E17</f>
        <v>2880</v>
      </c>
      <c r="F26" s="3">
        <f>-F17</f>
        <v>1728</v>
      </c>
      <c r="G26" s="16">
        <f>-G17</f>
        <v>1036.8</v>
      </c>
    </row>
    <row r="27" spans="1:7" x14ac:dyDescent="0.55000000000000004">
      <c r="A27" s="15" t="s">
        <v>18</v>
      </c>
      <c r="G27" s="27">
        <v>2000</v>
      </c>
    </row>
    <row r="28" spans="1:7" ht="14.7" thickBot="1" x14ac:dyDescent="0.6">
      <c r="A28" s="29" t="s">
        <v>21</v>
      </c>
      <c r="B28" s="30"/>
      <c r="C28" s="34">
        <f>SUM(C25:C27)</f>
        <v>3250</v>
      </c>
      <c r="D28" s="34">
        <f>SUM(D25:D27)</f>
        <v>2150</v>
      </c>
      <c r="E28" s="34">
        <f>SUM(E25:E27)</f>
        <v>1690</v>
      </c>
      <c r="F28" s="34">
        <f>SUM(F25:F27)</f>
        <v>1614</v>
      </c>
      <c r="G28" s="35">
        <f>SUM(G25:G27)</f>
        <v>3768.4</v>
      </c>
    </row>
    <row r="30" spans="1:7" x14ac:dyDescent="0.55000000000000004">
      <c r="A30" t="s">
        <v>28</v>
      </c>
      <c r="C30" s="3">
        <f>-PV(8%,C24,,1)*C28</f>
        <v>3009.2592592592591</v>
      </c>
      <c r="D30" s="3">
        <f>-PV(8%,D24,,1)*D28</f>
        <v>1843.2784636488338</v>
      </c>
      <c r="E30" s="3">
        <f>-PV(8%,E24,,1)*E28</f>
        <v>1341.5764873240867</v>
      </c>
      <c r="F30" s="3">
        <f>-PV(8%,F24,,1)*F28</f>
        <v>1186.3381824134756</v>
      </c>
      <c r="G30" s="3">
        <f>-PV(8%,G24,,1)*G28</f>
        <v>2564.7097197019948</v>
      </c>
    </row>
    <row r="31" spans="1:7" x14ac:dyDescent="0.55000000000000004">
      <c r="A31" t="s">
        <v>29</v>
      </c>
      <c r="C31" s="3">
        <f>SUM(C30:G30)</f>
        <v>9945.1621123476507</v>
      </c>
    </row>
    <row r="33" spans="1:7" x14ac:dyDescent="0.55000000000000004">
      <c r="A33" t="s">
        <v>30</v>
      </c>
      <c r="C33" s="5">
        <f>C30*(1/((1+8%)^C24))</f>
        <v>2786.351165980795</v>
      </c>
      <c r="D33" s="5">
        <f>D30*(1/((1+8%)^D24))</f>
        <v>1580.3141835123747</v>
      </c>
      <c r="E33" s="5">
        <f>E30*(1/((1+8%)^E24))</f>
        <v>1064.9866694324469</v>
      </c>
      <c r="F33" s="5">
        <f>F30*(1/((1+8%)^F24))</f>
        <v>871.99397958618886</v>
      </c>
      <c r="G33" s="5">
        <f>G30*(1/((1+8%)^G24))</f>
        <v>1745.4983404983243</v>
      </c>
    </row>
    <row r="34" spans="1:7" x14ac:dyDescent="0.55000000000000004">
      <c r="C34" s="5">
        <f>SUM(C33:G33)</f>
        <v>8049.1443390101304</v>
      </c>
      <c r="D34" s="5"/>
      <c r="E34" s="5"/>
      <c r="F34" s="5"/>
      <c r="G34" s="5"/>
    </row>
  </sheetData>
  <mergeCells count="3">
    <mergeCell ref="A3:E3"/>
    <mergeCell ref="A13:G13"/>
    <mergeCell ref="A23:G23"/>
  </mergeCells>
  <pageMargins left="0.7" right="0.7" top="0.75" bottom="0.75" header="0.3" footer="0.3"/>
  <ignoredErrors>
    <ignoredError sqref="C18:G18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3B07-EEFE-40F9-B81E-2922E0430F85}">
  <dimension ref="A2:G44"/>
  <sheetViews>
    <sheetView workbookViewId="0">
      <selection activeCell="E12" sqref="A1:XFD1048576"/>
    </sheetView>
  </sheetViews>
  <sheetFormatPr defaultRowHeight="14.4" x14ac:dyDescent="0.55000000000000004"/>
  <cols>
    <col min="1" max="1" width="14.20703125" bestFit="1" customWidth="1"/>
    <col min="2" max="2" width="11.47265625" bestFit="1" customWidth="1"/>
    <col min="3" max="3" width="10.83984375" bestFit="1" customWidth="1"/>
    <col min="4" max="4" width="10.734375" customWidth="1"/>
    <col min="5" max="5" width="12.26171875" customWidth="1"/>
    <col min="6" max="6" width="9.7890625" bestFit="1" customWidth="1"/>
    <col min="7" max="7" width="11.3671875" bestFit="1" customWidth="1"/>
  </cols>
  <sheetData>
    <row r="2" spans="1:5" x14ac:dyDescent="0.55000000000000004">
      <c r="A2" s="22" t="s">
        <v>1</v>
      </c>
      <c r="B2" s="22"/>
      <c r="C2" s="22"/>
      <c r="D2" s="22"/>
      <c r="E2" s="22"/>
    </row>
    <row r="3" spans="1:5" ht="28.8" x14ac:dyDescent="0.55000000000000004">
      <c r="A3" s="13" t="s">
        <v>2</v>
      </c>
      <c r="B3" s="12" t="s">
        <v>31</v>
      </c>
      <c r="C3" s="12" t="s">
        <v>0</v>
      </c>
      <c r="D3" s="12" t="s">
        <v>1</v>
      </c>
      <c r="E3" s="14" t="s">
        <v>32</v>
      </c>
    </row>
    <row r="4" spans="1:5" x14ac:dyDescent="0.55000000000000004">
      <c r="A4" s="15">
        <v>0</v>
      </c>
      <c r="B4" s="1">
        <v>22000</v>
      </c>
      <c r="E4" s="16">
        <f>22000</f>
        <v>22000</v>
      </c>
    </row>
    <row r="5" spans="1:5" x14ac:dyDescent="0.55000000000000004">
      <c r="A5" s="15">
        <v>1</v>
      </c>
      <c r="C5" s="2">
        <v>0.4</v>
      </c>
      <c r="D5" s="3">
        <f>E4*C5</f>
        <v>8800</v>
      </c>
      <c r="E5" s="16">
        <f>E4-D5</f>
        <v>13200</v>
      </c>
    </row>
    <row r="6" spans="1:5" x14ac:dyDescent="0.55000000000000004">
      <c r="A6" s="15">
        <v>2</v>
      </c>
      <c r="C6" s="2">
        <v>0.4</v>
      </c>
      <c r="D6" s="3">
        <f>E5*C6</f>
        <v>5280</v>
      </c>
      <c r="E6" s="16">
        <f t="shared" ref="E6:E9" si="0">E5-D6</f>
        <v>7920</v>
      </c>
    </row>
    <row r="7" spans="1:5" x14ac:dyDescent="0.55000000000000004">
      <c r="A7" s="15">
        <v>3</v>
      </c>
      <c r="C7" s="2">
        <v>0.4</v>
      </c>
      <c r="D7" s="3">
        <f t="shared" ref="D7:D9" si="1">E6*C7</f>
        <v>3168</v>
      </c>
      <c r="E7" s="16">
        <f t="shared" si="0"/>
        <v>4752</v>
      </c>
    </row>
    <row r="8" spans="1:5" x14ac:dyDescent="0.55000000000000004">
      <c r="A8" s="15">
        <v>4</v>
      </c>
      <c r="C8" s="2">
        <v>0.4</v>
      </c>
      <c r="D8" s="3">
        <f t="shared" si="1"/>
        <v>1900.8000000000002</v>
      </c>
      <c r="E8" s="16">
        <f t="shared" si="0"/>
        <v>2851.2</v>
      </c>
    </row>
    <row r="9" spans="1:5" ht="14.7" thickBot="1" x14ac:dyDescent="0.6">
      <c r="A9" s="17">
        <v>5</v>
      </c>
      <c r="B9" s="18"/>
      <c r="C9" s="19">
        <v>0.4</v>
      </c>
      <c r="D9" s="20">
        <f t="shared" si="1"/>
        <v>1140.48</v>
      </c>
      <c r="E9" s="21">
        <f t="shared" si="0"/>
        <v>1710.7199999999998</v>
      </c>
    </row>
    <row r="11" spans="1:5" x14ac:dyDescent="0.55000000000000004">
      <c r="A11" t="s">
        <v>10</v>
      </c>
      <c r="B11" s="1">
        <v>2000</v>
      </c>
    </row>
    <row r="12" spans="1:5" ht="28.8" x14ac:dyDescent="0.55000000000000004">
      <c r="A12" s="4" t="s">
        <v>11</v>
      </c>
      <c r="B12" s="3">
        <f>E9</f>
        <v>1710.7199999999998</v>
      </c>
      <c r="C12" t="s">
        <v>12</v>
      </c>
    </row>
    <row r="13" spans="1:5" ht="28.8" x14ac:dyDescent="0.55000000000000004">
      <c r="A13" s="4" t="s">
        <v>13</v>
      </c>
      <c r="B13" s="3">
        <f>B11-B12</f>
        <v>289.2800000000002</v>
      </c>
    </row>
    <row r="14" spans="1:5" x14ac:dyDescent="0.55000000000000004">
      <c r="A14" s="4" t="s">
        <v>14</v>
      </c>
      <c r="B14" s="2">
        <v>0.5</v>
      </c>
    </row>
    <row r="15" spans="1:5" x14ac:dyDescent="0.55000000000000004">
      <c r="A15" s="9" t="s">
        <v>15</v>
      </c>
      <c r="B15" s="10">
        <f>B14*B13</f>
        <v>144.6400000000001</v>
      </c>
      <c r="E15" s="3"/>
    </row>
    <row r="16" spans="1:5" x14ac:dyDescent="0.55000000000000004">
      <c r="A16" s="4"/>
    </row>
    <row r="17" spans="1:7" x14ac:dyDescent="0.55000000000000004">
      <c r="A17" s="7" t="s">
        <v>17</v>
      </c>
      <c r="B17" s="8">
        <f>22000*(1+8%)^5</f>
        <v>32325.217689600006</v>
      </c>
    </row>
    <row r="18" spans="1:7" x14ac:dyDescent="0.55000000000000004">
      <c r="A18" s="4"/>
    </row>
    <row r="19" spans="1:7" ht="14.7" thickBot="1" x14ac:dyDescent="0.6">
      <c r="A19" s="4"/>
    </row>
    <row r="20" spans="1:7" x14ac:dyDescent="0.55000000000000004">
      <c r="A20" s="23" t="s">
        <v>9</v>
      </c>
      <c r="B20" s="24"/>
      <c r="C20" s="24"/>
      <c r="D20" s="24"/>
      <c r="E20" s="24"/>
      <c r="F20" s="24"/>
      <c r="G20" s="25"/>
    </row>
    <row r="21" spans="1:7" x14ac:dyDescent="0.55000000000000004">
      <c r="A21" s="15" t="s">
        <v>2</v>
      </c>
      <c r="B21">
        <v>0</v>
      </c>
      <c r="C21">
        <v>1</v>
      </c>
      <c r="D21">
        <v>2</v>
      </c>
      <c r="E21">
        <v>3</v>
      </c>
      <c r="F21">
        <v>4</v>
      </c>
      <c r="G21" s="26">
        <v>5</v>
      </c>
    </row>
    <row r="22" spans="1:7" x14ac:dyDescent="0.55000000000000004">
      <c r="A22" s="15" t="s">
        <v>3</v>
      </c>
      <c r="B22" s="1"/>
      <c r="C22" s="1">
        <v>6000</v>
      </c>
      <c r="D22" s="1">
        <v>6000</v>
      </c>
      <c r="E22" s="1">
        <v>6000</v>
      </c>
      <c r="F22" s="1">
        <v>6000</v>
      </c>
      <c r="G22" s="27">
        <v>6000</v>
      </c>
    </row>
    <row r="23" spans="1:7" x14ac:dyDescent="0.55000000000000004">
      <c r="A23" s="15" t="s">
        <v>4</v>
      </c>
      <c r="G23" s="26"/>
    </row>
    <row r="24" spans="1:7" x14ac:dyDescent="0.55000000000000004">
      <c r="A24" s="15" t="s">
        <v>5</v>
      </c>
      <c r="C24" s="5">
        <v>8800</v>
      </c>
      <c r="D24" s="5">
        <v>5280</v>
      </c>
      <c r="E24" s="5">
        <v>3168</v>
      </c>
      <c r="F24" s="5">
        <v>1900.8000000000002</v>
      </c>
      <c r="G24" s="28">
        <v>1140.48</v>
      </c>
    </row>
    <row r="25" spans="1:7" x14ac:dyDescent="0.55000000000000004">
      <c r="A25" s="15" t="s">
        <v>6</v>
      </c>
      <c r="C25" s="3">
        <f>C22-C24</f>
        <v>-2800</v>
      </c>
      <c r="D25" s="3">
        <f t="shared" ref="D25:G25" si="2">D22-D24</f>
        <v>720</v>
      </c>
      <c r="E25" s="3">
        <f t="shared" si="2"/>
        <v>2832</v>
      </c>
      <c r="F25" s="3">
        <f t="shared" si="2"/>
        <v>4099.2</v>
      </c>
      <c r="G25" s="16">
        <f t="shared" si="2"/>
        <v>4859.5200000000004</v>
      </c>
    </row>
    <row r="26" spans="1:7" x14ac:dyDescent="0.55000000000000004">
      <c r="A26" s="15" t="s">
        <v>7</v>
      </c>
      <c r="C26" s="3">
        <f>C25*50%</f>
        <v>-1400</v>
      </c>
      <c r="D26" s="3">
        <f t="shared" ref="D26:G26" si="3">D25*50%</f>
        <v>360</v>
      </c>
      <c r="E26" s="3">
        <f t="shared" si="3"/>
        <v>1416</v>
      </c>
      <c r="F26" s="3">
        <f t="shared" si="3"/>
        <v>2049.6</v>
      </c>
      <c r="G26" s="16">
        <f t="shared" si="3"/>
        <v>2429.7600000000002</v>
      </c>
    </row>
    <row r="27" spans="1:7" ht="14.7" thickBot="1" x14ac:dyDescent="0.6">
      <c r="A27" s="29" t="s">
        <v>8</v>
      </c>
      <c r="B27" s="30"/>
      <c r="C27" s="31">
        <f>C25-C26</f>
        <v>-1400</v>
      </c>
      <c r="D27" s="31">
        <f t="shared" ref="D27:G27" si="4">D25-D26</f>
        <v>360</v>
      </c>
      <c r="E27" s="31">
        <f t="shared" si="4"/>
        <v>1416</v>
      </c>
      <c r="F27" s="31">
        <f t="shared" si="4"/>
        <v>2049.6</v>
      </c>
      <c r="G27" s="32">
        <f t="shared" si="4"/>
        <v>2429.7600000000002</v>
      </c>
    </row>
    <row r="28" spans="1:7" ht="14.7" thickBot="1" x14ac:dyDescent="0.6"/>
    <row r="29" spans="1:7" x14ac:dyDescent="0.55000000000000004">
      <c r="A29" s="23" t="s">
        <v>16</v>
      </c>
      <c r="B29" s="24"/>
      <c r="C29" s="24"/>
      <c r="D29" s="24"/>
      <c r="E29" s="24"/>
      <c r="F29" s="24"/>
      <c r="G29" s="25"/>
    </row>
    <row r="30" spans="1:7" x14ac:dyDescent="0.55000000000000004">
      <c r="A30" s="15" t="s">
        <v>2</v>
      </c>
      <c r="B30">
        <v>0</v>
      </c>
      <c r="C30">
        <v>1</v>
      </c>
      <c r="D30">
        <v>2</v>
      </c>
      <c r="E30">
        <v>3</v>
      </c>
      <c r="F30">
        <v>4</v>
      </c>
      <c r="G30" s="26">
        <v>5</v>
      </c>
    </row>
    <row r="31" spans="1:7" x14ac:dyDescent="0.55000000000000004">
      <c r="A31" s="15" t="s">
        <v>8</v>
      </c>
      <c r="C31" s="3">
        <f>C27</f>
        <v>-1400</v>
      </c>
      <c r="D31" s="3">
        <f t="shared" ref="D31:G31" si="5">D27</f>
        <v>360</v>
      </c>
      <c r="E31" s="3">
        <f t="shared" si="5"/>
        <v>1416</v>
      </c>
      <c r="F31" s="3">
        <f t="shared" si="5"/>
        <v>2049.6</v>
      </c>
      <c r="G31" s="16">
        <f t="shared" si="5"/>
        <v>2429.7600000000002</v>
      </c>
    </row>
    <row r="32" spans="1:7" x14ac:dyDescent="0.55000000000000004">
      <c r="A32" s="15" t="s">
        <v>1</v>
      </c>
      <c r="C32" s="6">
        <f>C24</f>
        <v>8800</v>
      </c>
      <c r="D32" s="6">
        <f t="shared" ref="D32:G32" si="6">D24</f>
        <v>5280</v>
      </c>
      <c r="E32" s="6">
        <f t="shared" si="6"/>
        <v>3168</v>
      </c>
      <c r="F32" s="6">
        <f t="shared" si="6"/>
        <v>1900.8000000000002</v>
      </c>
      <c r="G32" s="33">
        <f t="shared" si="6"/>
        <v>1140.48</v>
      </c>
    </row>
    <row r="33" spans="1:7" x14ac:dyDescent="0.55000000000000004">
      <c r="A33" s="15" t="s">
        <v>18</v>
      </c>
      <c r="G33" s="27">
        <v>2000</v>
      </c>
    </row>
    <row r="34" spans="1:7" x14ac:dyDescent="0.55000000000000004">
      <c r="A34" s="15" t="s">
        <v>19</v>
      </c>
      <c r="G34" s="16">
        <f>-B15</f>
        <v>-144.6400000000001</v>
      </c>
    </row>
    <row r="35" spans="1:7" x14ac:dyDescent="0.55000000000000004">
      <c r="A35" s="15" t="s">
        <v>20</v>
      </c>
      <c r="G35" s="16">
        <f>-B17</f>
        <v>-32325.217689600006</v>
      </c>
    </row>
    <row r="36" spans="1:7" ht="14.7" thickBot="1" x14ac:dyDescent="0.6">
      <c r="A36" s="29" t="s">
        <v>21</v>
      </c>
      <c r="B36" s="30"/>
      <c r="C36" s="31">
        <f>SUM(C31:C35)</f>
        <v>7400</v>
      </c>
      <c r="D36" s="31">
        <f t="shared" ref="D36:G36" si="7">SUM(D31:D35)</f>
        <v>5640</v>
      </c>
      <c r="E36" s="31">
        <f t="shared" si="7"/>
        <v>4584</v>
      </c>
      <c r="F36" s="31">
        <f t="shared" si="7"/>
        <v>3950.4</v>
      </c>
      <c r="G36" s="32">
        <f t="shared" si="7"/>
        <v>-26899.617689600007</v>
      </c>
    </row>
    <row r="38" spans="1:7" x14ac:dyDescent="0.55000000000000004">
      <c r="A38" t="s">
        <v>0</v>
      </c>
      <c r="B38" s="2">
        <v>0.05</v>
      </c>
    </row>
    <row r="39" spans="1:7" x14ac:dyDescent="0.55000000000000004">
      <c r="A39" t="s">
        <v>22</v>
      </c>
      <c r="C39" s="3">
        <f>-PV($B$38,C30,,1)*C36</f>
        <v>7047.6190476190468</v>
      </c>
      <c r="D39" s="3">
        <f t="shared" ref="D39:G39" si="8">-PV($B$38,D30,,1)*D36</f>
        <v>5115.6462585034014</v>
      </c>
      <c r="E39" s="3">
        <f t="shared" si="8"/>
        <v>3959.831551668286</v>
      </c>
      <c r="F39" s="3">
        <f t="shared" si="8"/>
        <v>3250.0038564178508</v>
      </c>
      <c r="G39" s="3">
        <f t="shared" si="8"/>
        <v>-21076.55432779944</v>
      </c>
    </row>
    <row r="40" spans="1:7" x14ac:dyDescent="0.55000000000000004">
      <c r="A40" t="s">
        <v>23</v>
      </c>
      <c r="C40" s="3">
        <f>SUM(C39:G39)</f>
        <v>-1703.4536135908565</v>
      </c>
    </row>
    <row r="41" spans="1:7" x14ac:dyDescent="0.55000000000000004">
      <c r="C41" s="2"/>
    </row>
    <row r="43" spans="1:7" x14ac:dyDescent="0.55000000000000004">
      <c r="A43" t="s">
        <v>30</v>
      </c>
      <c r="C43" s="5">
        <f>C36*(1/((1+$B$38)^C30))</f>
        <v>7047.6190476190468</v>
      </c>
      <c r="D43" s="5">
        <f t="shared" ref="D43:G43" si="9">D36*(1/((1+$B$38)^D30))</f>
        <v>5115.6462585034014</v>
      </c>
      <c r="E43" s="5">
        <f t="shared" si="9"/>
        <v>3959.831551668286</v>
      </c>
      <c r="F43" s="5">
        <f t="shared" si="9"/>
        <v>3250.0038564178508</v>
      </c>
      <c r="G43" s="5">
        <f t="shared" si="9"/>
        <v>-21076.55432779944</v>
      </c>
    </row>
    <row r="44" spans="1:7" x14ac:dyDescent="0.55000000000000004">
      <c r="C44" s="11">
        <f>SUM(C43:G43)</f>
        <v>-1703.4536135908565</v>
      </c>
      <c r="D44" s="5"/>
      <c r="E44" s="5"/>
      <c r="F44" s="5"/>
      <c r="G44" s="5"/>
    </row>
  </sheetData>
  <mergeCells count="3">
    <mergeCell ref="A2:E2"/>
    <mergeCell ref="A20:G20"/>
    <mergeCell ref="A29:G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8AF1-B19A-41B9-B11C-78736475CA65}">
  <dimension ref="A1:G34"/>
  <sheetViews>
    <sheetView topLeftCell="A12" workbookViewId="0">
      <selection activeCell="E34" sqref="A1:XFD1048576"/>
    </sheetView>
  </sheetViews>
  <sheetFormatPr defaultRowHeight="14.4" x14ac:dyDescent="0.55000000000000004"/>
  <cols>
    <col min="3" max="3" width="10.7890625" bestFit="1" customWidth="1"/>
    <col min="4" max="4" width="11.20703125" customWidth="1"/>
    <col min="5" max="5" width="10.26171875" bestFit="1" customWidth="1"/>
    <col min="6" max="7" width="9.83984375" bestFit="1" customWidth="1"/>
  </cols>
  <sheetData>
    <row r="1" spans="1:7" x14ac:dyDescent="0.55000000000000004">
      <c r="A1" t="s">
        <v>18</v>
      </c>
      <c r="B1" s="1">
        <v>2000</v>
      </c>
    </row>
    <row r="2" spans="1:7" ht="14.7" thickBot="1" x14ac:dyDescent="0.6"/>
    <row r="3" spans="1:7" x14ac:dyDescent="0.55000000000000004">
      <c r="A3" s="23" t="s">
        <v>1</v>
      </c>
      <c r="B3" s="24"/>
      <c r="C3" s="24"/>
      <c r="D3" s="24"/>
      <c r="E3" s="25"/>
    </row>
    <row r="4" spans="1:7" ht="28.8" x14ac:dyDescent="0.55000000000000004">
      <c r="A4" s="13" t="s">
        <v>2</v>
      </c>
      <c r="B4" s="12" t="s">
        <v>31</v>
      </c>
      <c r="C4" s="12" t="s">
        <v>0</v>
      </c>
      <c r="D4" s="12" t="s">
        <v>1</v>
      </c>
      <c r="E4" s="14" t="s">
        <v>32</v>
      </c>
    </row>
    <row r="5" spans="1:7" x14ac:dyDescent="0.55000000000000004">
      <c r="A5" s="15">
        <v>0</v>
      </c>
      <c r="B5" s="1">
        <f>22000-B1</f>
        <v>20000</v>
      </c>
      <c r="E5" s="16">
        <f>22000-B1</f>
        <v>20000</v>
      </c>
    </row>
    <row r="6" spans="1:7" x14ac:dyDescent="0.55000000000000004">
      <c r="A6" s="15">
        <v>1</v>
      </c>
      <c r="C6" s="2">
        <v>0.4</v>
      </c>
      <c r="D6" s="3">
        <f>E5*C6</f>
        <v>8000</v>
      </c>
      <c r="E6" s="16">
        <f>E5-D6</f>
        <v>12000</v>
      </c>
    </row>
    <row r="7" spans="1:7" x14ac:dyDescent="0.55000000000000004">
      <c r="A7" s="15">
        <v>2</v>
      </c>
      <c r="C7" s="2">
        <v>0.4</v>
      </c>
      <c r="D7" s="3">
        <f>E6*C7</f>
        <v>4800</v>
      </c>
      <c r="E7" s="16">
        <f t="shared" ref="E7:E10" si="0">E6-D7</f>
        <v>7200</v>
      </c>
    </row>
    <row r="8" spans="1:7" x14ac:dyDescent="0.55000000000000004">
      <c r="A8" s="15">
        <v>3</v>
      </c>
      <c r="C8" s="2">
        <v>0.4</v>
      </c>
      <c r="D8" s="3">
        <f t="shared" ref="D8:D10" si="1">E7*C8</f>
        <v>2880</v>
      </c>
      <c r="E8" s="16">
        <f t="shared" si="0"/>
        <v>4320</v>
      </c>
    </row>
    <row r="9" spans="1:7" x14ac:dyDescent="0.55000000000000004">
      <c r="A9" s="15">
        <v>4</v>
      </c>
      <c r="C9" s="2">
        <v>0.4</v>
      </c>
      <c r="D9" s="3">
        <f t="shared" si="1"/>
        <v>1728</v>
      </c>
      <c r="E9" s="16">
        <f t="shared" si="0"/>
        <v>2592</v>
      </c>
    </row>
    <row r="10" spans="1:7" ht="14.7" thickBot="1" x14ac:dyDescent="0.6">
      <c r="A10" s="17">
        <v>5</v>
      </c>
      <c r="B10" s="18"/>
      <c r="C10" s="19">
        <v>0.4</v>
      </c>
      <c r="D10" s="20">
        <f t="shared" si="1"/>
        <v>1036.8</v>
      </c>
      <c r="E10" s="21">
        <f t="shared" si="0"/>
        <v>1555.2</v>
      </c>
    </row>
    <row r="12" spans="1:7" ht="14.7" thickBot="1" x14ac:dyDescent="0.6"/>
    <row r="13" spans="1:7" x14ac:dyDescent="0.55000000000000004">
      <c r="A13" s="23" t="s">
        <v>9</v>
      </c>
      <c r="B13" s="24"/>
      <c r="C13" s="24"/>
      <c r="D13" s="24"/>
      <c r="E13" s="24"/>
      <c r="F13" s="24"/>
      <c r="G13" s="25"/>
    </row>
    <row r="14" spans="1:7" x14ac:dyDescent="0.55000000000000004">
      <c r="A14" s="15" t="s">
        <v>24</v>
      </c>
      <c r="B14">
        <v>0</v>
      </c>
      <c r="C14">
        <v>1</v>
      </c>
      <c r="D14">
        <v>2</v>
      </c>
      <c r="E14">
        <v>3</v>
      </c>
      <c r="F14">
        <v>4</v>
      </c>
      <c r="G14" s="26">
        <v>5</v>
      </c>
    </row>
    <row r="15" spans="1:7" x14ac:dyDescent="0.55000000000000004">
      <c r="A15" s="15" t="s">
        <v>25</v>
      </c>
      <c r="C15" s="1">
        <v>6000</v>
      </c>
      <c r="D15" s="1">
        <v>6000</v>
      </c>
      <c r="E15" s="1">
        <v>6000</v>
      </c>
      <c r="F15" s="1">
        <v>6000</v>
      </c>
      <c r="G15" s="27">
        <v>6000</v>
      </c>
    </row>
    <row r="16" spans="1:7" x14ac:dyDescent="0.55000000000000004">
      <c r="A16" s="15" t="s">
        <v>26</v>
      </c>
      <c r="C16" s="1">
        <v>-7500</v>
      </c>
      <c r="D16" s="1">
        <v>-6500</v>
      </c>
      <c r="E16" s="1">
        <v>-5500</v>
      </c>
      <c r="F16" s="1">
        <v>-4500</v>
      </c>
      <c r="G16" s="27">
        <v>-3500</v>
      </c>
    </row>
    <row r="17" spans="1:7" x14ac:dyDescent="0.55000000000000004">
      <c r="A17" s="15" t="s">
        <v>1</v>
      </c>
      <c r="C17" s="3">
        <v>-8000</v>
      </c>
      <c r="D17" s="3">
        <v>-4800</v>
      </c>
      <c r="E17" s="3">
        <v>-2880</v>
      </c>
      <c r="F17" s="3">
        <v>-1728</v>
      </c>
      <c r="G17" s="16">
        <v>-1036.8</v>
      </c>
    </row>
    <row r="18" spans="1:7" x14ac:dyDescent="0.55000000000000004">
      <c r="A18" s="15" t="s">
        <v>6</v>
      </c>
      <c r="C18" s="1">
        <f>SUM(C15:C17)</f>
        <v>-9500</v>
      </c>
      <c r="D18" s="1">
        <f>SUM(D15:D17)</f>
        <v>-5300</v>
      </c>
      <c r="E18" s="1">
        <f>SUM(E15:E17)</f>
        <v>-2380</v>
      </c>
      <c r="F18" s="1">
        <f>SUM(F15:F17)</f>
        <v>-228</v>
      </c>
      <c r="G18" s="27">
        <f>SUM(G15:G17)</f>
        <v>1463.2</v>
      </c>
    </row>
    <row r="19" spans="1:7" x14ac:dyDescent="0.55000000000000004">
      <c r="A19" s="15" t="s">
        <v>27</v>
      </c>
      <c r="C19" s="1">
        <f>50%*C18</f>
        <v>-4750</v>
      </c>
      <c r="D19" s="1">
        <f t="shared" ref="D19:G19" si="2">50%*D18</f>
        <v>-2650</v>
      </c>
      <c r="E19" s="1">
        <f t="shared" si="2"/>
        <v>-1190</v>
      </c>
      <c r="F19" s="1">
        <f t="shared" si="2"/>
        <v>-114</v>
      </c>
      <c r="G19" s="27">
        <f t="shared" si="2"/>
        <v>731.6</v>
      </c>
    </row>
    <row r="20" spans="1:7" ht="14.7" thickBot="1" x14ac:dyDescent="0.6">
      <c r="A20" s="29" t="s">
        <v>8</v>
      </c>
      <c r="B20" s="30"/>
      <c r="C20" s="34">
        <f>C18-C19</f>
        <v>-4750</v>
      </c>
      <c r="D20" s="34">
        <f t="shared" ref="D20:G20" si="3">D18-D19</f>
        <v>-2650</v>
      </c>
      <c r="E20" s="34">
        <f t="shared" si="3"/>
        <v>-1190</v>
      </c>
      <c r="F20" s="34">
        <f t="shared" si="3"/>
        <v>-114</v>
      </c>
      <c r="G20" s="35">
        <f t="shared" si="3"/>
        <v>731.6</v>
      </c>
    </row>
    <row r="22" spans="1:7" ht="14.7" thickBot="1" x14ac:dyDescent="0.6"/>
    <row r="23" spans="1:7" x14ac:dyDescent="0.55000000000000004">
      <c r="A23" s="23" t="s">
        <v>16</v>
      </c>
      <c r="B23" s="24"/>
      <c r="C23" s="24"/>
      <c r="D23" s="24"/>
      <c r="E23" s="24"/>
      <c r="F23" s="24"/>
      <c r="G23" s="25"/>
    </row>
    <row r="24" spans="1:7" x14ac:dyDescent="0.55000000000000004">
      <c r="A24" s="15" t="s">
        <v>24</v>
      </c>
      <c r="B24">
        <v>0</v>
      </c>
      <c r="C24">
        <v>1</v>
      </c>
      <c r="D24">
        <v>2</v>
      </c>
      <c r="E24">
        <v>3</v>
      </c>
      <c r="F24">
        <v>4</v>
      </c>
      <c r="G24" s="26">
        <v>5</v>
      </c>
    </row>
    <row r="25" spans="1:7" x14ac:dyDescent="0.55000000000000004">
      <c r="A25" s="15" t="s">
        <v>8</v>
      </c>
      <c r="C25" s="1">
        <f>C20</f>
        <v>-4750</v>
      </c>
      <c r="D25" s="1">
        <f t="shared" ref="D25:G25" si="4">D20</f>
        <v>-2650</v>
      </c>
      <c r="E25" s="1">
        <f t="shared" si="4"/>
        <v>-1190</v>
      </c>
      <c r="F25" s="1">
        <f t="shared" si="4"/>
        <v>-114</v>
      </c>
      <c r="G25" s="27">
        <f t="shared" si="4"/>
        <v>731.6</v>
      </c>
    </row>
    <row r="26" spans="1:7" x14ac:dyDescent="0.55000000000000004">
      <c r="A26" s="15" t="s">
        <v>1</v>
      </c>
      <c r="C26" s="3">
        <f>-C17</f>
        <v>8000</v>
      </c>
      <c r="D26" s="3">
        <f>-D17</f>
        <v>4800</v>
      </c>
      <c r="E26" s="3">
        <f>-E17</f>
        <v>2880</v>
      </c>
      <c r="F26" s="3">
        <f>-F17</f>
        <v>1728</v>
      </c>
      <c r="G26" s="16">
        <f>-G17</f>
        <v>1036.8</v>
      </c>
    </row>
    <row r="27" spans="1:7" x14ac:dyDescent="0.55000000000000004">
      <c r="A27" s="15" t="s">
        <v>18</v>
      </c>
      <c r="G27" s="27">
        <v>2000</v>
      </c>
    </row>
    <row r="28" spans="1:7" ht="14.7" thickBot="1" x14ac:dyDescent="0.6">
      <c r="A28" s="29" t="s">
        <v>21</v>
      </c>
      <c r="B28" s="30"/>
      <c r="C28" s="34">
        <f>SUM(C25:C27)</f>
        <v>3250</v>
      </c>
      <c r="D28" s="34">
        <f>SUM(D25:D27)</f>
        <v>2150</v>
      </c>
      <c r="E28" s="34">
        <f>SUM(E25:E27)</f>
        <v>1690</v>
      </c>
      <c r="F28" s="34">
        <f>SUM(F25:F27)</f>
        <v>1614</v>
      </c>
      <c r="G28" s="35">
        <f>SUM(G25:G27)</f>
        <v>3768.4</v>
      </c>
    </row>
    <row r="30" spans="1:7" x14ac:dyDescent="0.55000000000000004">
      <c r="A30" t="s">
        <v>28</v>
      </c>
      <c r="C30" s="3">
        <f>-PV(5%,C24,,1)*C28</f>
        <v>3095.238095238095</v>
      </c>
      <c r="D30" s="3">
        <f t="shared" ref="D30:G30" si="5">-PV(5%,D24,,1)*D28</f>
        <v>1950.113378684807</v>
      </c>
      <c r="E30" s="3">
        <f t="shared" si="5"/>
        <v>1459.8855415181945</v>
      </c>
      <c r="F30" s="3">
        <f t="shared" si="5"/>
        <v>1327.8417943140976</v>
      </c>
      <c r="G30" s="3">
        <f t="shared" si="5"/>
        <v>2952.6400057197407</v>
      </c>
    </row>
    <row r="31" spans="1:7" x14ac:dyDescent="0.55000000000000004">
      <c r="A31" t="s">
        <v>29</v>
      </c>
      <c r="C31" s="3">
        <f>SUM(C30:G30)</f>
        <v>10785.718815474935</v>
      </c>
    </row>
    <row r="33" spans="1:7" x14ac:dyDescent="0.55000000000000004">
      <c r="A33" t="s">
        <v>30</v>
      </c>
      <c r="C33" s="5">
        <f>C30*(1/((1+5%)^C24))</f>
        <v>2947.8458049886617</v>
      </c>
      <c r="D33" s="5">
        <f t="shared" ref="D33:G33" si="6">D30*(1/((1+5%)^D24))</f>
        <v>1768.8103208025459</v>
      </c>
      <c r="E33" s="5">
        <f t="shared" si="6"/>
        <v>1261.1040203159005</v>
      </c>
      <c r="F33" s="5">
        <f t="shared" si="6"/>
        <v>1092.4187303143012</v>
      </c>
      <c r="G33" s="5">
        <f t="shared" si="6"/>
        <v>2313.4707046429971</v>
      </c>
    </row>
    <row r="34" spans="1:7" x14ac:dyDescent="0.55000000000000004">
      <c r="C34" s="5">
        <f>SUM(C33:G33)</f>
        <v>9383.6495810644064</v>
      </c>
      <c r="D34" s="5"/>
      <c r="E34" s="5"/>
      <c r="F34" s="5"/>
      <c r="G34" s="5"/>
    </row>
  </sheetData>
  <mergeCells count="3">
    <mergeCell ref="A3:E3"/>
    <mergeCell ref="A13:G13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28FE-5C79-43D2-82E8-3F0C3A0DDA2E}">
  <dimension ref="A2:G44"/>
  <sheetViews>
    <sheetView topLeftCell="A25" workbookViewId="0">
      <selection activeCell="B39" sqref="B39"/>
    </sheetView>
  </sheetViews>
  <sheetFormatPr defaultRowHeight="14.4" x14ac:dyDescent="0.55000000000000004"/>
  <cols>
    <col min="1" max="1" width="14.20703125" bestFit="1" customWidth="1"/>
    <col min="2" max="2" width="11.47265625" bestFit="1" customWidth="1"/>
    <col min="3" max="3" width="10.83984375" bestFit="1" customWidth="1"/>
    <col min="4" max="4" width="10.734375" customWidth="1"/>
    <col min="5" max="5" width="12.26171875" customWidth="1"/>
    <col min="6" max="6" width="9.7890625" bestFit="1" customWidth="1"/>
    <col min="7" max="7" width="11.3671875" bestFit="1" customWidth="1"/>
  </cols>
  <sheetData>
    <row r="2" spans="1:5" x14ac:dyDescent="0.55000000000000004">
      <c r="A2" s="22" t="s">
        <v>1</v>
      </c>
      <c r="B2" s="22"/>
      <c r="C2" s="22"/>
      <c r="D2" s="22"/>
      <c r="E2" s="22"/>
    </row>
    <row r="3" spans="1:5" ht="28.8" x14ac:dyDescent="0.55000000000000004">
      <c r="A3" s="13" t="s">
        <v>2</v>
      </c>
      <c r="B3" s="12" t="s">
        <v>31</v>
      </c>
      <c r="C3" s="12" t="s">
        <v>0</v>
      </c>
      <c r="D3" s="12" t="s">
        <v>1</v>
      </c>
      <c r="E3" s="14" t="s">
        <v>32</v>
      </c>
    </row>
    <row r="4" spans="1:5" x14ac:dyDescent="0.55000000000000004">
      <c r="A4" s="15">
        <v>0</v>
      </c>
      <c r="B4" s="1">
        <v>22000</v>
      </c>
      <c r="E4" s="16">
        <f>22000</f>
        <v>22000</v>
      </c>
    </row>
    <row r="5" spans="1:5" x14ac:dyDescent="0.55000000000000004">
      <c r="A5" s="15">
        <v>1</v>
      </c>
      <c r="C5" s="2">
        <v>0.4</v>
      </c>
      <c r="D5" s="3">
        <f>E4*C5</f>
        <v>8800</v>
      </c>
      <c r="E5" s="16">
        <f>E4-D5</f>
        <v>13200</v>
      </c>
    </row>
    <row r="6" spans="1:5" x14ac:dyDescent="0.55000000000000004">
      <c r="A6" s="15">
        <v>2</v>
      </c>
      <c r="C6" s="2">
        <v>0.4</v>
      </c>
      <c r="D6" s="3">
        <f>E5*C6</f>
        <v>5280</v>
      </c>
      <c r="E6" s="16">
        <f t="shared" ref="E6:E9" si="0">E5-D6</f>
        <v>7920</v>
      </c>
    </row>
    <row r="7" spans="1:5" x14ac:dyDescent="0.55000000000000004">
      <c r="A7" s="15">
        <v>3</v>
      </c>
      <c r="C7" s="2">
        <v>0.4</v>
      </c>
      <c r="D7" s="3">
        <f t="shared" ref="D7:D9" si="1">E6*C7</f>
        <v>3168</v>
      </c>
      <c r="E7" s="16">
        <f t="shared" si="0"/>
        <v>4752</v>
      </c>
    </row>
    <row r="8" spans="1:5" x14ac:dyDescent="0.55000000000000004">
      <c r="A8" s="15">
        <v>4</v>
      </c>
      <c r="C8" s="2">
        <v>0.4</v>
      </c>
      <c r="D8" s="3">
        <f t="shared" si="1"/>
        <v>1900.8000000000002</v>
      </c>
      <c r="E8" s="16">
        <f t="shared" si="0"/>
        <v>2851.2</v>
      </c>
    </row>
    <row r="9" spans="1:5" ht="14.7" thickBot="1" x14ac:dyDescent="0.6">
      <c r="A9" s="17">
        <v>5</v>
      </c>
      <c r="B9" s="18"/>
      <c r="C9" s="19">
        <v>0.4</v>
      </c>
      <c r="D9" s="20">
        <f t="shared" si="1"/>
        <v>1140.48</v>
      </c>
      <c r="E9" s="21">
        <f t="shared" si="0"/>
        <v>1710.7199999999998</v>
      </c>
    </row>
    <row r="11" spans="1:5" x14ac:dyDescent="0.55000000000000004">
      <c r="A11" t="s">
        <v>10</v>
      </c>
      <c r="B11" s="1">
        <v>2000</v>
      </c>
    </row>
    <row r="12" spans="1:5" ht="28.8" x14ac:dyDescent="0.55000000000000004">
      <c r="A12" s="4" t="s">
        <v>11</v>
      </c>
      <c r="B12" s="3">
        <f>E9</f>
        <v>1710.7199999999998</v>
      </c>
      <c r="C12" t="s">
        <v>12</v>
      </c>
    </row>
    <row r="13" spans="1:5" ht="28.8" x14ac:dyDescent="0.55000000000000004">
      <c r="A13" s="4" t="s">
        <v>13</v>
      </c>
      <c r="B13" s="3">
        <f>B11-B12</f>
        <v>289.2800000000002</v>
      </c>
    </row>
    <row r="14" spans="1:5" x14ac:dyDescent="0.55000000000000004">
      <c r="A14" s="4" t="s">
        <v>14</v>
      </c>
      <c r="B14" s="2">
        <v>0.5</v>
      </c>
    </row>
    <row r="15" spans="1:5" x14ac:dyDescent="0.55000000000000004">
      <c r="A15" s="9" t="s">
        <v>15</v>
      </c>
      <c r="B15" s="10">
        <f>B14*B13</f>
        <v>144.6400000000001</v>
      </c>
      <c r="E15" s="3"/>
    </row>
    <row r="16" spans="1:5" x14ac:dyDescent="0.55000000000000004">
      <c r="A16" s="4"/>
    </row>
    <row r="17" spans="1:7" x14ac:dyDescent="0.55000000000000004">
      <c r="A17" s="7" t="s">
        <v>17</v>
      </c>
      <c r="B17" s="8">
        <f>22000*(1+8%)^5</f>
        <v>32325.217689600006</v>
      </c>
    </row>
    <row r="18" spans="1:7" x14ac:dyDescent="0.55000000000000004">
      <c r="A18" s="4"/>
    </row>
    <row r="19" spans="1:7" ht="14.7" thickBot="1" x14ac:dyDescent="0.6">
      <c r="A19" s="4"/>
    </row>
    <row r="20" spans="1:7" x14ac:dyDescent="0.55000000000000004">
      <c r="A20" s="23" t="s">
        <v>9</v>
      </c>
      <c r="B20" s="24"/>
      <c r="C20" s="24"/>
      <c r="D20" s="24"/>
      <c r="E20" s="24"/>
      <c r="F20" s="24"/>
      <c r="G20" s="25"/>
    </row>
    <row r="21" spans="1:7" x14ac:dyDescent="0.55000000000000004">
      <c r="A21" s="15" t="s">
        <v>2</v>
      </c>
      <c r="B21">
        <v>0</v>
      </c>
      <c r="C21">
        <v>1</v>
      </c>
      <c r="D21">
        <v>2</v>
      </c>
      <c r="E21">
        <v>3</v>
      </c>
      <c r="F21">
        <v>4</v>
      </c>
      <c r="G21" s="26">
        <v>5</v>
      </c>
    </row>
    <row r="22" spans="1:7" x14ac:dyDescent="0.55000000000000004">
      <c r="A22" s="15" t="s">
        <v>3</v>
      </c>
      <c r="B22" s="1"/>
      <c r="C22" s="1">
        <v>6000</v>
      </c>
      <c r="D22" s="1">
        <v>6000</v>
      </c>
      <c r="E22" s="1">
        <v>6000</v>
      </c>
      <c r="F22" s="1">
        <v>6000</v>
      </c>
      <c r="G22" s="27">
        <v>6000</v>
      </c>
    </row>
    <row r="23" spans="1:7" x14ac:dyDescent="0.55000000000000004">
      <c r="A23" s="15" t="s">
        <v>4</v>
      </c>
      <c r="G23" s="26"/>
    </row>
    <row r="24" spans="1:7" x14ac:dyDescent="0.55000000000000004">
      <c r="A24" s="15" t="s">
        <v>5</v>
      </c>
      <c r="C24" s="5">
        <v>8800</v>
      </c>
      <c r="D24" s="5">
        <v>5280</v>
      </c>
      <c r="E24" s="5">
        <v>3168</v>
      </c>
      <c r="F24" s="5">
        <v>1900.8000000000002</v>
      </c>
      <c r="G24" s="28">
        <v>1140.48</v>
      </c>
    </row>
    <row r="25" spans="1:7" x14ac:dyDescent="0.55000000000000004">
      <c r="A25" s="15" t="s">
        <v>6</v>
      </c>
      <c r="C25" s="3">
        <f>C22-C24</f>
        <v>-2800</v>
      </c>
      <c r="D25" s="3">
        <f t="shared" ref="D25:G25" si="2">D22-D24</f>
        <v>720</v>
      </c>
      <c r="E25" s="3">
        <f t="shared" si="2"/>
        <v>2832</v>
      </c>
      <c r="F25" s="3">
        <f t="shared" si="2"/>
        <v>4099.2</v>
      </c>
      <c r="G25" s="16">
        <f t="shared" si="2"/>
        <v>4859.5200000000004</v>
      </c>
    </row>
    <row r="26" spans="1:7" x14ac:dyDescent="0.55000000000000004">
      <c r="A26" s="15" t="s">
        <v>7</v>
      </c>
      <c r="C26" s="3">
        <f>C25*50%</f>
        <v>-1400</v>
      </c>
      <c r="D26" s="3">
        <f t="shared" ref="D26:G26" si="3">D25*50%</f>
        <v>360</v>
      </c>
      <c r="E26" s="3">
        <f t="shared" si="3"/>
        <v>1416</v>
      </c>
      <c r="F26" s="3">
        <f t="shared" si="3"/>
        <v>2049.6</v>
      </c>
      <c r="G26" s="16">
        <f t="shared" si="3"/>
        <v>2429.7600000000002</v>
      </c>
    </row>
    <row r="27" spans="1:7" ht="14.7" thickBot="1" x14ac:dyDescent="0.6">
      <c r="A27" s="29" t="s">
        <v>8</v>
      </c>
      <c r="B27" s="30"/>
      <c r="C27" s="31">
        <f>C25-C26</f>
        <v>-1400</v>
      </c>
      <c r="D27" s="31">
        <f t="shared" ref="D27:G27" si="4">D25-D26</f>
        <v>360</v>
      </c>
      <c r="E27" s="31">
        <f t="shared" si="4"/>
        <v>1416</v>
      </c>
      <c r="F27" s="31">
        <f t="shared" si="4"/>
        <v>2049.6</v>
      </c>
      <c r="G27" s="32">
        <f t="shared" si="4"/>
        <v>2429.7600000000002</v>
      </c>
    </row>
    <row r="28" spans="1:7" ht="14.7" thickBot="1" x14ac:dyDescent="0.6"/>
    <row r="29" spans="1:7" x14ac:dyDescent="0.55000000000000004">
      <c r="A29" s="23" t="s">
        <v>16</v>
      </c>
      <c r="B29" s="24"/>
      <c r="C29" s="24"/>
      <c r="D29" s="24"/>
      <c r="E29" s="24"/>
      <c r="F29" s="24"/>
      <c r="G29" s="25"/>
    </row>
    <row r="30" spans="1:7" x14ac:dyDescent="0.55000000000000004">
      <c r="A30" s="15" t="s">
        <v>2</v>
      </c>
      <c r="B30">
        <v>0</v>
      </c>
      <c r="C30">
        <v>1</v>
      </c>
      <c r="D30">
        <v>2</v>
      </c>
      <c r="E30">
        <v>3</v>
      </c>
      <c r="F30">
        <v>4</v>
      </c>
      <c r="G30" s="26">
        <v>5</v>
      </c>
    </row>
    <row r="31" spans="1:7" x14ac:dyDescent="0.55000000000000004">
      <c r="A31" s="15" t="s">
        <v>8</v>
      </c>
      <c r="C31" s="3">
        <f>C27</f>
        <v>-1400</v>
      </c>
      <c r="D31" s="3">
        <f t="shared" ref="D31:G31" si="5">D27</f>
        <v>360</v>
      </c>
      <c r="E31" s="3">
        <f t="shared" si="5"/>
        <v>1416</v>
      </c>
      <c r="F31" s="3">
        <f t="shared" si="5"/>
        <v>2049.6</v>
      </c>
      <c r="G31" s="16">
        <f t="shared" si="5"/>
        <v>2429.7600000000002</v>
      </c>
    </row>
    <row r="32" spans="1:7" x14ac:dyDescent="0.55000000000000004">
      <c r="A32" s="15" t="s">
        <v>1</v>
      </c>
      <c r="C32" s="6">
        <f>C24</f>
        <v>8800</v>
      </c>
      <c r="D32" s="6">
        <f t="shared" ref="D32:G32" si="6">D24</f>
        <v>5280</v>
      </c>
      <c r="E32" s="6">
        <f t="shared" si="6"/>
        <v>3168</v>
      </c>
      <c r="F32" s="6">
        <f t="shared" si="6"/>
        <v>1900.8000000000002</v>
      </c>
      <c r="G32" s="33">
        <f t="shared" si="6"/>
        <v>1140.48</v>
      </c>
    </row>
    <row r="33" spans="1:7" x14ac:dyDescent="0.55000000000000004">
      <c r="A33" s="15" t="s">
        <v>18</v>
      </c>
      <c r="G33" s="27">
        <v>2000</v>
      </c>
    </row>
    <row r="34" spans="1:7" x14ac:dyDescent="0.55000000000000004">
      <c r="A34" s="15" t="s">
        <v>19</v>
      </c>
      <c r="G34" s="16">
        <f>-B15</f>
        <v>-144.6400000000001</v>
      </c>
    </row>
    <row r="35" spans="1:7" x14ac:dyDescent="0.55000000000000004">
      <c r="A35" s="15" t="s">
        <v>20</v>
      </c>
      <c r="G35" s="16">
        <f>-B17</f>
        <v>-32325.217689600006</v>
      </c>
    </row>
    <row r="36" spans="1:7" ht="14.7" thickBot="1" x14ac:dyDescent="0.6">
      <c r="A36" s="29" t="s">
        <v>21</v>
      </c>
      <c r="B36" s="30"/>
      <c r="C36" s="31">
        <f>SUM(C31:C35)</f>
        <v>7400</v>
      </c>
      <c r="D36" s="31">
        <f t="shared" ref="D36:G36" si="7">SUM(D31:D35)</f>
        <v>5640</v>
      </c>
      <c r="E36" s="31">
        <f t="shared" si="7"/>
        <v>4584</v>
      </c>
      <c r="F36" s="31">
        <f t="shared" si="7"/>
        <v>3950.4</v>
      </c>
      <c r="G36" s="32">
        <f t="shared" si="7"/>
        <v>-26899.617689600007</v>
      </c>
    </row>
    <row r="38" spans="1:7" x14ac:dyDescent="0.55000000000000004">
      <c r="A38" t="s">
        <v>0</v>
      </c>
      <c r="B38" s="2">
        <v>0.15</v>
      </c>
    </row>
    <row r="39" spans="1:7" x14ac:dyDescent="0.55000000000000004">
      <c r="A39" t="s">
        <v>22</v>
      </c>
      <c r="C39" s="3">
        <f>-PV($B$38,C30,,1)*C36</f>
        <v>6434.7826086956529</v>
      </c>
      <c r="D39" s="3">
        <f t="shared" ref="D39:G39" si="8">-PV($B$38,D30,,1)*D36</f>
        <v>4264.6502835538759</v>
      </c>
      <c r="E39" s="3">
        <f t="shared" si="8"/>
        <v>3014.0544094682346</v>
      </c>
      <c r="F39" s="3">
        <f t="shared" si="8"/>
        <v>2258.6540213907192</v>
      </c>
      <c r="G39" s="3">
        <f t="shared" si="8"/>
        <v>-13373.864103687458</v>
      </c>
    </row>
    <row r="40" spans="1:7" x14ac:dyDescent="0.55000000000000004">
      <c r="A40" t="s">
        <v>23</v>
      </c>
      <c r="C40" s="3">
        <f>SUM(C39:G39)</f>
        <v>2598.2772194210247</v>
      </c>
    </row>
    <row r="41" spans="1:7" x14ac:dyDescent="0.55000000000000004">
      <c r="C41" s="2"/>
    </row>
    <row r="43" spans="1:7" x14ac:dyDescent="0.55000000000000004">
      <c r="A43" t="s">
        <v>30</v>
      </c>
      <c r="C43" s="5">
        <f>C36*(1/((1+$B$38)^C30))</f>
        <v>6434.7826086956529</v>
      </c>
      <c r="D43" s="5">
        <f t="shared" ref="D43:G43" si="9">D36*(1/((1+$B$38)^D30))</f>
        <v>4264.6502835538759</v>
      </c>
      <c r="E43" s="5">
        <f t="shared" si="9"/>
        <v>3014.0544094682346</v>
      </c>
      <c r="F43" s="5">
        <f t="shared" si="9"/>
        <v>2258.6540213907192</v>
      </c>
      <c r="G43" s="5">
        <f t="shared" si="9"/>
        <v>-13373.864103687458</v>
      </c>
    </row>
    <row r="44" spans="1:7" x14ac:dyDescent="0.55000000000000004">
      <c r="C44" s="11">
        <f>SUM(C43:G43)</f>
        <v>2598.2772194210247</v>
      </c>
      <c r="D44" s="5"/>
      <c r="E44" s="5"/>
      <c r="F44" s="5"/>
      <c r="G44" s="5"/>
    </row>
  </sheetData>
  <mergeCells count="3">
    <mergeCell ref="A2:E2"/>
    <mergeCell ref="A20:G20"/>
    <mergeCell ref="A29:G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0A12-CEFD-4920-962E-77404750CD3E}">
  <dimension ref="A1:G34"/>
  <sheetViews>
    <sheetView tabSelected="1" topLeftCell="A18" workbookViewId="0">
      <selection activeCell="D34" sqref="D34"/>
    </sheetView>
  </sheetViews>
  <sheetFormatPr defaultRowHeight="14.4" x14ac:dyDescent="0.55000000000000004"/>
  <cols>
    <col min="3" max="3" width="10.7890625" bestFit="1" customWidth="1"/>
    <col min="4" max="4" width="11.20703125" customWidth="1"/>
    <col min="5" max="5" width="10.26171875" bestFit="1" customWidth="1"/>
    <col min="6" max="7" width="9.83984375" bestFit="1" customWidth="1"/>
  </cols>
  <sheetData>
    <row r="1" spans="1:7" x14ac:dyDescent="0.55000000000000004">
      <c r="A1" t="s">
        <v>18</v>
      </c>
      <c r="B1" s="1">
        <v>2000</v>
      </c>
    </row>
    <row r="2" spans="1:7" ht="14.7" thickBot="1" x14ac:dyDescent="0.6"/>
    <row r="3" spans="1:7" x14ac:dyDescent="0.55000000000000004">
      <c r="A3" s="23" t="s">
        <v>1</v>
      </c>
      <c r="B3" s="24"/>
      <c r="C3" s="24"/>
      <c r="D3" s="24"/>
      <c r="E3" s="25"/>
    </row>
    <row r="4" spans="1:7" ht="28.8" x14ac:dyDescent="0.55000000000000004">
      <c r="A4" s="13" t="s">
        <v>2</v>
      </c>
      <c r="B4" s="12" t="s">
        <v>31</v>
      </c>
      <c r="C4" s="12" t="s">
        <v>0</v>
      </c>
      <c r="D4" s="12" t="s">
        <v>1</v>
      </c>
      <c r="E4" s="14" t="s">
        <v>32</v>
      </c>
    </row>
    <row r="5" spans="1:7" x14ac:dyDescent="0.55000000000000004">
      <c r="A5" s="15">
        <v>0</v>
      </c>
      <c r="B5" s="1">
        <f>22000-B1</f>
        <v>20000</v>
      </c>
      <c r="E5" s="16">
        <f>22000-B1</f>
        <v>20000</v>
      </c>
    </row>
    <row r="6" spans="1:7" x14ac:dyDescent="0.55000000000000004">
      <c r="A6" s="15">
        <v>1</v>
      </c>
      <c r="C6" s="2">
        <v>0.4</v>
      </c>
      <c r="D6" s="3">
        <f>E5*C6</f>
        <v>8000</v>
      </c>
      <c r="E6" s="16">
        <f>E5-D6</f>
        <v>12000</v>
      </c>
    </row>
    <row r="7" spans="1:7" x14ac:dyDescent="0.55000000000000004">
      <c r="A7" s="15">
        <v>2</v>
      </c>
      <c r="C7" s="2">
        <v>0.4</v>
      </c>
      <c r="D7" s="3">
        <f>E6*C7</f>
        <v>4800</v>
      </c>
      <c r="E7" s="16">
        <f t="shared" ref="E7:E10" si="0">E6-D7</f>
        <v>7200</v>
      </c>
    </row>
    <row r="8" spans="1:7" x14ac:dyDescent="0.55000000000000004">
      <c r="A8" s="15">
        <v>3</v>
      </c>
      <c r="C8" s="2">
        <v>0.4</v>
      </c>
      <c r="D8" s="3">
        <f t="shared" ref="D8:D10" si="1">E7*C8</f>
        <v>2880</v>
      </c>
      <c r="E8" s="16">
        <f t="shared" si="0"/>
        <v>4320</v>
      </c>
    </row>
    <row r="9" spans="1:7" x14ac:dyDescent="0.55000000000000004">
      <c r="A9" s="15">
        <v>4</v>
      </c>
      <c r="C9" s="2">
        <v>0.4</v>
      </c>
      <c r="D9" s="3">
        <f t="shared" si="1"/>
        <v>1728</v>
      </c>
      <c r="E9" s="16">
        <f t="shared" si="0"/>
        <v>2592</v>
      </c>
    </row>
    <row r="10" spans="1:7" ht="14.7" thickBot="1" x14ac:dyDescent="0.6">
      <c r="A10" s="17">
        <v>5</v>
      </c>
      <c r="B10" s="18"/>
      <c r="C10" s="19">
        <v>0.4</v>
      </c>
      <c r="D10" s="20">
        <f t="shared" si="1"/>
        <v>1036.8</v>
      </c>
      <c r="E10" s="21">
        <f t="shared" si="0"/>
        <v>1555.2</v>
      </c>
    </row>
    <row r="12" spans="1:7" ht="14.7" thickBot="1" x14ac:dyDescent="0.6"/>
    <row r="13" spans="1:7" x14ac:dyDescent="0.55000000000000004">
      <c r="A13" s="23" t="s">
        <v>9</v>
      </c>
      <c r="B13" s="24"/>
      <c r="C13" s="24"/>
      <c r="D13" s="24"/>
      <c r="E13" s="24"/>
      <c r="F13" s="24"/>
      <c r="G13" s="25"/>
    </row>
    <row r="14" spans="1:7" x14ac:dyDescent="0.55000000000000004">
      <c r="A14" s="15" t="s">
        <v>24</v>
      </c>
      <c r="B14">
        <v>0</v>
      </c>
      <c r="C14">
        <v>1</v>
      </c>
      <c r="D14">
        <v>2</v>
      </c>
      <c r="E14">
        <v>3</v>
      </c>
      <c r="F14">
        <v>4</v>
      </c>
      <c r="G14" s="26">
        <v>5</v>
      </c>
    </row>
    <row r="15" spans="1:7" x14ac:dyDescent="0.55000000000000004">
      <c r="A15" s="15" t="s">
        <v>25</v>
      </c>
      <c r="C15" s="1">
        <v>6000</v>
      </c>
      <c r="D15" s="1">
        <v>6000</v>
      </c>
      <c r="E15" s="1">
        <v>6000</v>
      </c>
      <c r="F15" s="1">
        <v>6000</v>
      </c>
      <c r="G15" s="27">
        <v>6000</v>
      </c>
    </row>
    <row r="16" spans="1:7" x14ac:dyDescent="0.55000000000000004">
      <c r="A16" s="15" t="s">
        <v>26</v>
      </c>
      <c r="C16" s="1">
        <v>-7500</v>
      </c>
      <c r="D16" s="1">
        <v>-6500</v>
      </c>
      <c r="E16" s="1">
        <v>-5500</v>
      </c>
      <c r="F16" s="1">
        <v>-4500</v>
      </c>
      <c r="G16" s="27">
        <v>-3500</v>
      </c>
    </row>
    <row r="17" spans="1:7" x14ac:dyDescent="0.55000000000000004">
      <c r="A17" s="15" t="s">
        <v>1</v>
      </c>
      <c r="C17" s="3">
        <v>-8000</v>
      </c>
      <c r="D17" s="3">
        <v>-4800</v>
      </c>
      <c r="E17" s="3">
        <v>-2880</v>
      </c>
      <c r="F17" s="3">
        <v>-1728</v>
      </c>
      <c r="G17" s="16">
        <v>-1036.8</v>
      </c>
    </row>
    <row r="18" spans="1:7" x14ac:dyDescent="0.55000000000000004">
      <c r="A18" s="15" t="s">
        <v>6</v>
      </c>
      <c r="C18" s="1">
        <f>SUM(C15:C17)</f>
        <v>-9500</v>
      </c>
      <c r="D18" s="1">
        <f>SUM(D15:D17)</f>
        <v>-5300</v>
      </c>
      <c r="E18" s="1">
        <f>SUM(E15:E17)</f>
        <v>-2380</v>
      </c>
      <c r="F18" s="1">
        <f>SUM(F15:F17)</f>
        <v>-228</v>
      </c>
      <c r="G18" s="27">
        <f>SUM(G15:G17)</f>
        <v>1463.2</v>
      </c>
    </row>
    <row r="19" spans="1:7" x14ac:dyDescent="0.55000000000000004">
      <c r="A19" s="15" t="s">
        <v>27</v>
      </c>
      <c r="C19" s="1">
        <f>50%*C18</f>
        <v>-4750</v>
      </c>
      <c r="D19" s="1">
        <f t="shared" ref="D19:G19" si="2">50%*D18</f>
        <v>-2650</v>
      </c>
      <c r="E19" s="1">
        <f t="shared" si="2"/>
        <v>-1190</v>
      </c>
      <c r="F19" s="1">
        <f t="shared" si="2"/>
        <v>-114</v>
      </c>
      <c r="G19" s="27">
        <f t="shared" si="2"/>
        <v>731.6</v>
      </c>
    </row>
    <row r="20" spans="1:7" ht="14.7" thickBot="1" x14ac:dyDescent="0.6">
      <c r="A20" s="29" t="s">
        <v>8</v>
      </c>
      <c r="B20" s="30"/>
      <c r="C20" s="34">
        <f>C18-C19</f>
        <v>-4750</v>
      </c>
      <c r="D20" s="34">
        <f t="shared" ref="D20:G20" si="3">D18-D19</f>
        <v>-2650</v>
      </c>
      <c r="E20" s="34">
        <f t="shared" si="3"/>
        <v>-1190</v>
      </c>
      <c r="F20" s="34">
        <f t="shared" si="3"/>
        <v>-114</v>
      </c>
      <c r="G20" s="35">
        <f t="shared" si="3"/>
        <v>731.6</v>
      </c>
    </row>
    <row r="22" spans="1:7" ht="14.7" thickBot="1" x14ac:dyDescent="0.6"/>
    <row r="23" spans="1:7" x14ac:dyDescent="0.55000000000000004">
      <c r="A23" s="23" t="s">
        <v>16</v>
      </c>
      <c r="B23" s="24"/>
      <c r="C23" s="24"/>
      <c r="D23" s="24"/>
      <c r="E23" s="24"/>
      <c r="F23" s="24"/>
      <c r="G23" s="25"/>
    </row>
    <row r="24" spans="1:7" x14ac:dyDescent="0.55000000000000004">
      <c r="A24" s="15" t="s">
        <v>24</v>
      </c>
      <c r="B24">
        <v>0</v>
      </c>
      <c r="C24">
        <v>1</v>
      </c>
      <c r="D24">
        <v>2</v>
      </c>
      <c r="E24">
        <v>3</v>
      </c>
      <c r="F24">
        <v>4</v>
      </c>
      <c r="G24" s="26">
        <v>5</v>
      </c>
    </row>
    <row r="25" spans="1:7" x14ac:dyDescent="0.55000000000000004">
      <c r="A25" s="15" t="s">
        <v>8</v>
      </c>
      <c r="C25" s="1">
        <f>C20</f>
        <v>-4750</v>
      </c>
      <c r="D25" s="1">
        <f t="shared" ref="D25:G25" si="4">D20</f>
        <v>-2650</v>
      </c>
      <c r="E25" s="1">
        <f t="shared" si="4"/>
        <v>-1190</v>
      </c>
      <c r="F25" s="1">
        <f t="shared" si="4"/>
        <v>-114</v>
      </c>
      <c r="G25" s="27">
        <f t="shared" si="4"/>
        <v>731.6</v>
      </c>
    </row>
    <row r="26" spans="1:7" x14ac:dyDescent="0.55000000000000004">
      <c r="A26" s="15" t="s">
        <v>1</v>
      </c>
      <c r="C26" s="3">
        <f>-C17</f>
        <v>8000</v>
      </c>
      <c r="D26" s="3">
        <f>-D17</f>
        <v>4800</v>
      </c>
      <c r="E26" s="3">
        <f>-E17</f>
        <v>2880</v>
      </c>
      <c r="F26" s="3">
        <f>-F17</f>
        <v>1728</v>
      </c>
      <c r="G26" s="16">
        <f>-G17</f>
        <v>1036.8</v>
      </c>
    </row>
    <row r="27" spans="1:7" x14ac:dyDescent="0.55000000000000004">
      <c r="A27" s="15" t="s">
        <v>18</v>
      </c>
      <c r="G27" s="27">
        <v>2000</v>
      </c>
    </row>
    <row r="28" spans="1:7" ht="14.7" thickBot="1" x14ac:dyDescent="0.6">
      <c r="A28" s="29" t="s">
        <v>21</v>
      </c>
      <c r="B28" s="30"/>
      <c r="C28" s="34">
        <f>SUM(C25:C27)</f>
        <v>3250</v>
      </c>
      <c r="D28" s="34">
        <f>SUM(D25:D27)</f>
        <v>2150</v>
      </c>
      <c r="E28" s="34">
        <f>SUM(E25:E27)</f>
        <v>1690</v>
      </c>
      <c r="F28" s="34">
        <f>SUM(F25:F27)</f>
        <v>1614</v>
      </c>
      <c r="G28" s="35">
        <f>SUM(G25:G27)</f>
        <v>3768.4</v>
      </c>
    </row>
    <row r="30" spans="1:7" x14ac:dyDescent="0.55000000000000004">
      <c r="A30" t="s">
        <v>28</v>
      </c>
      <c r="C30" s="3">
        <f>-PV(15%,C24,,1)*C28</f>
        <v>2826.0869565217395</v>
      </c>
      <c r="D30" s="3">
        <f t="shared" ref="D30:G30" si="5">-PV(15%,D24,,1)*D28</f>
        <v>1625.7088846880911</v>
      </c>
      <c r="E30" s="3">
        <f t="shared" si="5"/>
        <v>1111.2024328100601</v>
      </c>
      <c r="F30" s="3">
        <f t="shared" si="5"/>
        <v>922.8097383871559</v>
      </c>
      <c r="G30" s="3">
        <f t="shared" si="5"/>
        <v>1873.5608092980756</v>
      </c>
    </row>
    <row r="31" spans="1:7" x14ac:dyDescent="0.55000000000000004">
      <c r="A31" t="s">
        <v>29</v>
      </c>
      <c r="C31" s="3">
        <f>SUM(C30:G30)</f>
        <v>8359.3688217051204</v>
      </c>
    </row>
    <row r="33" spans="1:7" x14ac:dyDescent="0.55000000000000004">
      <c r="A33" t="s">
        <v>30</v>
      </c>
      <c r="C33" s="5">
        <f>C30*(1/((1+15%)^C24))</f>
        <v>2457.4669187145564</v>
      </c>
      <c r="D33" s="5">
        <f t="shared" ref="D33:G33" si="6">D30*(1/((1+15%)^D24))</f>
        <v>1229.2694780250217</v>
      </c>
      <c r="E33" s="5">
        <f t="shared" si="6"/>
        <v>730.63363709053033</v>
      </c>
      <c r="F33" s="5">
        <f t="shared" si="6"/>
        <v>527.61946298771443</v>
      </c>
      <c r="G33" s="5">
        <f t="shared" si="6"/>
        <v>931.49084654963906</v>
      </c>
    </row>
    <row r="34" spans="1:7" x14ac:dyDescent="0.55000000000000004">
      <c r="C34" s="5">
        <f>SUM(C33:G33)</f>
        <v>5876.4803433674624</v>
      </c>
      <c r="D34" s="5"/>
      <c r="E34" s="5"/>
      <c r="F34" s="5"/>
      <c r="G34" s="5"/>
    </row>
  </sheetData>
  <mergeCells count="3">
    <mergeCell ref="A3:E3"/>
    <mergeCell ref="A13:G13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2019-03-15T15:29:37Z</dcterms:created>
  <dcterms:modified xsi:type="dcterms:W3CDTF">2019-03-16T03:11:37Z</dcterms:modified>
</cp:coreProperties>
</file>